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91F9B1C-AC96-4548-9A04-A7E140AA108F}" xr6:coauthVersionLast="47" xr6:coauthVersionMax="47" xr10:uidLastSave="{00000000-0000-0000-0000-000000000000}"/>
  <bookViews>
    <workbookView xWindow="-28920" yWindow="-165" windowWidth="29040" windowHeight="15720" tabRatio="658" firstSheet="4" activeTab="10"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7" i="27" l="1"/>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U32" i="17" l="1"/>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8"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L678" i="27" l="1"/>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AL353" i="9" a="1"/>
  <c r="AL353" i="9" s="1"/>
  <c r="AM353" i="9" s="1"/>
  <c r="AK354" i="9" s="1"/>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L354" i="9" a="1"/>
  <c r="AL354" i="9" s="1"/>
  <c r="AM354" i="9" s="1"/>
  <c r="AK355" i="9" s="1"/>
  <c r="AA102" i="17"/>
  <c r="K155" i="18"/>
  <c r="AA103" i="17"/>
  <c r="T303"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L355" i="9" a="1"/>
  <c r="AL355" i="9" s="1"/>
  <c r="AD111" i="17"/>
  <c r="AD104" i="17"/>
  <c r="AD110" i="17"/>
  <c r="AD99" i="17"/>
  <c r="O112" i="17"/>
  <c r="AD112" i="17" s="1"/>
  <c r="AD98" i="17"/>
  <c r="AD106" i="17"/>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K935" i="27" l="1"/>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A135" i="18" l="1"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<sst xmlns="http://schemas.openxmlformats.org/spreadsheetml/2006/main" count="7424" uniqueCount="1239">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</sst>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16" fontId="0" fillId="0" borderId="0" xfId="0" applyNumberFormat="1"/>
    <xf numFmtId="168" fontId="16" fillId="14" borderId="12" xfId="9" applyNumberFormat="1" applyFont="1" applyFill="1" applyBorder="1" applyAlignment="1" applyProtection="1">
      <alignment horizontal="center"/>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3">
    <dxf>
      <fill>
        <patternFill>
          <bgColor rgb="FFFF0000"/>
        </patternFill>
      </fill>
    </dxf>
    <dxf>
      <fill>
        <patternFill>
          <bgColor rgb="FFFF000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294.4739898964288</c:v>
                </c:pt>
                <c:pt idx="3">
                  <c:v>890.78703605327541</c:v>
                </c:pt>
                <c:pt idx="4">
                  <c:v>1441.1086720883511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2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2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2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2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2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2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2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25">
      <c r="A23" s="6"/>
      <c r="B23" s="7"/>
      <c r="C23" s="17"/>
      <c r="D23" s="17"/>
      <c r="E23" s="17"/>
      <c r="F23" s="26"/>
      <c r="G23" s="489" t="s">
        <v>66</v>
      </c>
      <c r="H23" s="199" t="b">
        <v>1</v>
      </c>
      <c r="I23" s="199" t="b">
        <v>1</v>
      </c>
      <c r="K23" s="663" t="s">
        <v>1082</v>
      </c>
      <c r="L23" s="199" t="b">
        <v>1</v>
      </c>
      <c r="M23" s="199" t="b">
        <v>1</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2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2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2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2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2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2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2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2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2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2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1164</v>
      </c>
      <c r="K106" s="17"/>
      <c r="L106" s="17"/>
      <c r="M106" s="23"/>
      <c r="N106" s="880" t="s">
        <v>909</v>
      </c>
      <c r="O106" s="24"/>
      <c r="P106" s="882" t="s">
        <v>908</v>
      </c>
      <c r="Q106" s="882"/>
      <c r="R106" s="882"/>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25">
      <c r="A107" s="6"/>
      <c r="B107" s="7"/>
      <c r="C107" s="17"/>
      <c r="D107" s="17"/>
      <c r="E107" s="17"/>
      <c r="F107" s="17"/>
      <c r="G107" s="192" t="s">
        <v>907</v>
      </c>
      <c r="H107" s="17"/>
      <c r="I107" s="17"/>
      <c r="J107" s="22" t="s">
        <v>1211</v>
      </c>
      <c r="K107" s="17"/>
      <c r="L107" s="23" t="s">
        <v>340</v>
      </c>
      <c r="M107" s="23" t="s">
        <v>342</v>
      </c>
      <c r="N107" s="881"/>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2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2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2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2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2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43605</v>
      </c>
      <c r="U113" s="32"/>
      <c r="V113" s="697">
        <f t="shared" si="2"/>
        <v>91</v>
      </c>
      <c r="W113" s="697">
        <f t="shared" si="0"/>
        <v>161</v>
      </c>
      <c r="X113" s="697">
        <f t="shared" si="1"/>
        <v>238</v>
      </c>
      <c r="Y113" s="32"/>
      <c r="Z113" s="697">
        <f t="shared" si="3"/>
        <v>133</v>
      </c>
      <c r="AA113" s="32"/>
      <c r="AB113" s="643">
        <f t="shared" si="4"/>
        <v>161</v>
      </c>
      <c r="AC113" s="643">
        <f t="shared" si="4"/>
        <v>161</v>
      </c>
      <c r="AD113" s="30"/>
      <c r="AE113" s="30"/>
      <c r="AF113" s="30"/>
      <c r="AG113" s="16"/>
      <c r="AH113" s="8"/>
      <c r="AI113" s="8"/>
      <c r="AJ113" s="8"/>
    </row>
    <row r="114" spans="1:36" customFormat="1" ht="12" customHeight="1" x14ac:dyDescent="0.2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43605</v>
      </c>
      <c r="U114" s="32"/>
      <c r="V114" s="697">
        <f t="shared" si="2"/>
        <v>91</v>
      </c>
      <c r="W114" s="697">
        <f t="shared" si="0"/>
        <v>161</v>
      </c>
      <c r="X114" s="697">
        <f t="shared" si="1"/>
        <v>238</v>
      </c>
      <c r="Y114" s="32"/>
      <c r="Z114" s="697">
        <f t="shared" si="3"/>
        <v>133</v>
      </c>
      <c r="AA114" s="32"/>
      <c r="AB114" s="643">
        <f t="shared" si="4"/>
        <v>161</v>
      </c>
      <c r="AC114" s="643">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43605</v>
      </c>
      <c r="U115" s="32"/>
      <c r="V115" s="697">
        <f t="shared" si="2"/>
        <v>91</v>
      </c>
      <c r="W115" s="697">
        <f t="shared" si="0"/>
        <v>161</v>
      </c>
      <c r="X115" s="697">
        <f t="shared" si="1"/>
        <v>238</v>
      </c>
      <c r="Y115" s="32"/>
      <c r="Z115" s="697">
        <f t="shared" si="3"/>
        <v>133</v>
      </c>
      <c r="AA115" s="32"/>
      <c r="AB115" s="643">
        <f t="shared" si="4"/>
        <v>161</v>
      </c>
      <c r="AC115" s="643">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43605</v>
      </c>
      <c r="U116" s="32"/>
      <c r="V116" s="697">
        <f t="shared" si="2"/>
        <v>91</v>
      </c>
      <c r="W116" s="697">
        <f t="shared" si="0"/>
        <v>161</v>
      </c>
      <c r="X116" s="697">
        <f t="shared" si="1"/>
        <v>238</v>
      </c>
      <c r="Y116" s="32"/>
      <c r="Z116" s="697">
        <f t="shared" si="3"/>
        <v>133</v>
      </c>
      <c r="AA116" s="32"/>
      <c r="AB116" s="643">
        <f t="shared" si="4"/>
        <v>161</v>
      </c>
      <c r="AC116" s="643">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43605</v>
      </c>
      <c r="U117" s="32"/>
      <c r="V117" s="697">
        <f t="shared" si="2"/>
        <v>91</v>
      </c>
      <c r="W117" s="697">
        <f t="shared" si="0"/>
        <v>161</v>
      </c>
      <c r="X117" s="697">
        <f t="shared" si="1"/>
        <v>238</v>
      </c>
      <c r="Y117" s="32"/>
      <c r="Z117" s="697">
        <f t="shared" si="3"/>
        <v>133</v>
      </c>
      <c r="AA117" s="32"/>
      <c r="AB117" s="643">
        <f t="shared" si="4"/>
        <v>161</v>
      </c>
      <c r="AC117" s="643">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2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2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2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2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2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5" outlineLevel="1" x14ac:dyDescent="0.2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5" outlineLevel="1" x14ac:dyDescent="0.2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5" outlineLevel="1" x14ac:dyDescent="0.2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5" outlineLevel="1" x14ac:dyDescent="0.2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5" outlineLevel="1" x14ac:dyDescent="0.2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5" outlineLevel="1" x14ac:dyDescent="0.2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5" outlineLevel="1" x14ac:dyDescent="0.2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5" outlineLevel="1" x14ac:dyDescent="0.2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5" outlineLevel="1" x14ac:dyDescent="0.2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5" outlineLevel="1" x14ac:dyDescent="0.2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5" outlineLevel="1" x14ac:dyDescent="0.2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5" outlineLevel="1" x14ac:dyDescent="0.2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5" outlineLevel="1" x14ac:dyDescent="0.2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5" outlineLevel="1" x14ac:dyDescent="0.2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5" outlineLevel="1" x14ac:dyDescent="0.2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5" outlineLevel="1" x14ac:dyDescent="0.2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5" outlineLevel="1" x14ac:dyDescent="0.2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5" outlineLevel="1" x14ac:dyDescent="0.2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5" outlineLevel="1" x14ac:dyDescent="0.2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5" outlineLevel="1" x14ac:dyDescent="0.2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5" outlineLevel="1" x14ac:dyDescent="0.2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5" outlineLevel="1" x14ac:dyDescent="0.2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5" outlineLevel="1" x14ac:dyDescent="0.2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5" outlineLevel="1" x14ac:dyDescent="0.2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5" outlineLevel="1" x14ac:dyDescent="0.2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5" outlineLevel="1" x14ac:dyDescent="0.2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5" outlineLevel="1" x14ac:dyDescent="0.2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5" outlineLevel="1" x14ac:dyDescent="0.2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5" outlineLevel="1" x14ac:dyDescent="0.2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5" outlineLevel="1" x14ac:dyDescent="0.2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11" t="str">
        <f>IF(OR(N125:N175),"Error","")</f>
        <v/>
      </c>
      <c r="Y176" t="s">
        <v>935</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5" outlineLevel="1" x14ac:dyDescent="0.2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5" outlineLevel="1" x14ac:dyDescent="0.2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5" outlineLevel="1" x14ac:dyDescent="0.2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5" outlineLevel="1" x14ac:dyDescent="0.2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5" outlineLevel="1" x14ac:dyDescent="0.2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5" outlineLevel="1" x14ac:dyDescent="0.2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5" outlineLevel="1" x14ac:dyDescent="0.2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5" outlineLevel="1" x14ac:dyDescent="0.2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5" outlineLevel="1" x14ac:dyDescent="0.2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5" outlineLevel="1" x14ac:dyDescent="0.2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5" outlineLevel="1" x14ac:dyDescent="0.2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5" outlineLevel="1" x14ac:dyDescent="0.2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5" outlineLevel="1" x14ac:dyDescent="0.2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5" outlineLevel="1" x14ac:dyDescent="0.2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5" outlineLevel="1" x14ac:dyDescent="0.2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5" outlineLevel="1" x14ac:dyDescent="0.2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5" outlineLevel="1" x14ac:dyDescent="0.2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5" outlineLevel="1" x14ac:dyDescent="0.2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5" outlineLevel="1" x14ac:dyDescent="0.2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5" outlineLevel="1" x14ac:dyDescent="0.2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5" outlineLevel="1" x14ac:dyDescent="0.2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5" outlineLevel="1" x14ac:dyDescent="0.2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5" outlineLevel="1" x14ac:dyDescent="0.2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5" outlineLevel="1" x14ac:dyDescent="0.2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5" outlineLevel="1" x14ac:dyDescent="0.2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5" outlineLevel="1" x14ac:dyDescent="0.2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5" outlineLevel="1" x14ac:dyDescent="0.2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5" outlineLevel="1" x14ac:dyDescent="0.2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5" outlineLevel="1" x14ac:dyDescent="0.2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5" outlineLevel="1" x14ac:dyDescent="0.2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5" outlineLevel="1" x14ac:dyDescent="0.2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5" outlineLevel="1" x14ac:dyDescent="0.2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5" outlineLevel="1" x14ac:dyDescent="0.2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5" outlineLevel="1" x14ac:dyDescent="0.2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5" outlineLevel="1" x14ac:dyDescent="0.2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5" outlineLevel="1" x14ac:dyDescent="0.2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5" outlineLevel="1" x14ac:dyDescent="0.2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5" outlineLevel="1" x14ac:dyDescent="0.2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5" outlineLevel="1" x14ac:dyDescent="0.2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5" outlineLevel="1" x14ac:dyDescent="0.2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5" outlineLevel="1" x14ac:dyDescent="0.2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5" outlineLevel="1" x14ac:dyDescent="0.2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5" outlineLevel="1" x14ac:dyDescent="0.2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5" outlineLevel="1" x14ac:dyDescent="0.2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5" outlineLevel="1" x14ac:dyDescent="0.2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5" outlineLevel="1" x14ac:dyDescent="0.2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5" outlineLevel="1" x14ac:dyDescent="0.2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5" outlineLevel="1" x14ac:dyDescent="0.2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5" outlineLevel="1" x14ac:dyDescent="0.2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5" outlineLevel="1" x14ac:dyDescent="0.2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5" outlineLevel="1" x14ac:dyDescent="0.2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5" outlineLevel="1" x14ac:dyDescent="0.2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5" outlineLevel="1" x14ac:dyDescent="0.2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5" outlineLevel="1" x14ac:dyDescent="0.2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5" outlineLevel="1" x14ac:dyDescent="0.2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5" outlineLevel="1" x14ac:dyDescent="0.2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5" outlineLevel="1" x14ac:dyDescent="0.2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5" outlineLevel="1" x14ac:dyDescent="0.2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5" outlineLevel="1" x14ac:dyDescent="0.2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5" outlineLevel="1" x14ac:dyDescent="0.2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5" outlineLevel="1" x14ac:dyDescent="0.2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5" outlineLevel="1" x14ac:dyDescent="0.2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5" outlineLevel="1" x14ac:dyDescent="0.2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5" outlineLevel="1" x14ac:dyDescent="0.2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5" outlineLevel="1" x14ac:dyDescent="0.2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5" outlineLevel="1" x14ac:dyDescent="0.2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5" outlineLevel="1" x14ac:dyDescent="0.2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5" outlineLevel="1" x14ac:dyDescent="0.2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5" outlineLevel="1" x14ac:dyDescent="0.2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5" outlineLevel="1" x14ac:dyDescent="0.2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5" outlineLevel="1" x14ac:dyDescent="0.2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5" outlineLevel="1" x14ac:dyDescent="0.2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5" outlineLevel="1" x14ac:dyDescent="0.2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5" outlineLevel="1" x14ac:dyDescent="0.2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5" outlineLevel="1" x14ac:dyDescent="0.2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5" outlineLevel="1" x14ac:dyDescent="0.2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5" outlineLevel="1" x14ac:dyDescent="0.2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5" outlineLevel="1" x14ac:dyDescent="0.2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5" outlineLevel="1" x14ac:dyDescent="0.2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5" outlineLevel="1" x14ac:dyDescent="0.2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5" outlineLevel="1" x14ac:dyDescent="0.2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5" outlineLevel="1" x14ac:dyDescent="0.2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5" outlineLevel="1" x14ac:dyDescent="0.2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5" outlineLevel="1" x14ac:dyDescent="0.2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5" outlineLevel="1" x14ac:dyDescent="0.2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5" outlineLevel="1" x14ac:dyDescent="0.2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5" outlineLevel="1" x14ac:dyDescent="0.2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5" outlineLevel="1" x14ac:dyDescent="0.2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5" outlineLevel="1" x14ac:dyDescent="0.2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5" outlineLevel="1" x14ac:dyDescent="0.2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5" outlineLevel="1" x14ac:dyDescent="0.2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5" outlineLevel="1" x14ac:dyDescent="0.2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5" outlineLevel="1" x14ac:dyDescent="0.2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5" outlineLevel="1" x14ac:dyDescent="0.2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5" outlineLevel="1" x14ac:dyDescent="0.2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5" outlineLevel="1" x14ac:dyDescent="0.2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5" outlineLevel="1" x14ac:dyDescent="0.2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5" outlineLevel="1" x14ac:dyDescent="0.2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5" outlineLevel="1" x14ac:dyDescent="0.2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5" outlineLevel="1" x14ac:dyDescent="0.2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5" outlineLevel="1" x14ac:dyDescent="0.2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5" outlineLevel="1" x14ac:dyDescent="0.2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5" outlineLevel="1" x14ac:dyDescent="0.2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5" outlineLevel="1" x14ac:dyDescent="0.2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5" outlineLevel="1" x14ac:dyDescent="0.2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5" outlineLevel="1" x14ac:dyDescent="0.2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5" outlineLevel="1" x14ac:dyDescent="0.2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5" outlineLevel="1" x14ac:dyDescent="0.2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5" outlineLevel="1" x14ac:dyDescent="0.2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5" outlineLevel="1" x14ac:dyDescent="0.2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5" outlineLevel="1" x14ac:dyDescent="0.2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5" outlineLevel="1" x14ac:dyDescent="0.2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5" outlineLevel="1" x14ac:dyDescent="0.2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5" outlineLevel="1" x14ac:dyDescent="0.2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5" outlineLevel="1" x14ac:dyDescent="0.2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5" outlineLevel="1" x14ac:dyDescent="0.2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5" outlineLevel="1" x14ac:dyDescent="0.2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5" outlineLevel="1" x14ac:dyDescent="0.2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5" outlineLevel="1" x14ac:dyDescent="0.2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5" outlineLevel="1" x14ac:dyDescent="0.2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5" outlineLevel="1" x14ac:dyDescent="0.2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5" outlineLevel="1" x14ac:dyDescent="0.2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5" outlineLevel="1" x14ac:dyDescent="0.2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5" outlineLevel="1" x14ac:dyDescent="0.2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5" outlineLevel="1" x14ac:dyDescent="0.2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5" outlineLevel="1" x14ac:dyDescent="0.2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5" outlineLevel="1" x14ac:dyDescent="0.2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5" outlineLevel="1" x14ac:dyDescent="0.2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5" outlineLevel="1" x14ac:dyDescent="0.2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5" outlineLevel="1" x14ac:dyDescent="0.2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5" outlineLevel="1" x14ac:dyDescent="0.2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5" outlineLevel="1" x14ac:dyDescent="0.2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5" outlineLevel="1" x14ac:dyDescent="0.2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5" outlineLevel="1" x14ac:dyDescent="0.2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5" outlineLevel="1" x14ac:dyDescent="0.2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5" outlineLevel="1" x14ac:dyDescent="0.2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5" outlineLevel="1" x14ac:dyDescent="0.2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5" outlineLevel="1" x14ac:dyDescent="0.2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5" outlineLevel="1" x14ac:dyDescent="0.2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5" outlineLevel="1" x14ac:dyDescent="0.2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5" outlineLevel="1" x14ac:dyDescent="0.2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5" outlineLevel="1" x14ac:dyDescent="0.2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5" outlineLevel="1" x14ac:dyDescent="0.2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5" outlineLevel="1" x14ac:dyDescent="0.2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5" outlineLevel="1" x14ac:dyDescent="0.2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5" outlineLevel="1" x14ac:dyDescent="0.2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5" outlineLevel="1" x14ac:dyDescent="0.2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5" outlineLevel="1" x14ac:dyDescent="0.2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5" outlineLevel="1" x14ac:dyDescent="0.2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5" outlineLevel="1" x14ac:dyDescent="0.2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5" outlineLevel="1" x14ac:dyDescent="0.2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5" outlineLevel="1" x14ac:dyDescent="0.2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5" outlineLevel="1" x14ac:dyDescent="0.2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5" outlineLevel="1" x14ac:dyDescent="0.2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5" outlineLevel="1" x14ac:dyDescent="0.2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5" outlineLevel="1" x14ac:dyDescent="0.2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5" outlineLevel="1" x14ac:dyDescent="0.2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5" outlineLevel="1" x14ac:dyDescent="0.2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5" outlineLevel="1" x14ac:dyDescent="0.2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5" outlineLevel="1" x14ac:dyDescent="0.2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5" outlineLevel="1" x14ac:dyDescent="0.2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5" outlineLevel="1" x14ac:dyDescent="0.2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5" outlineLevel="1" x14ac:dyDescent="0.2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5" outlineLevel="1" x14ac:dyDescent="0.2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5" outlineLevel="1" x14ac:dyDescent="0.2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5" outlineLevel="1" x14ac:dyDescent="0.2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5" outlineLevel="1" x14ac:dyDescent="0.2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5" outlineLevel="1" x14ac:dyDescent="0.2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5" outlineLevel="1" x14ac:dyDescent="0.2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5" outlineLevel="1" x14ac:dyDescent="0.2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5" outlineLevel="1" x14ac:dyDescent="0.2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5" outlineLevel="1" x14ac:dyDescent="0.2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5" outlineLevel="1" x14ac:dyDescent="0.2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5" outlineLevel="1" x14ac:dyDescent="0.2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5" outlineLevel="1" x14ac:dyDescent="0.2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5" outlineLevel="1" x14ac:dyDescent="0.2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5" outlineLevel="1" x14ac:dyDescent="0.2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5" outlineLevel="1" x14ac:dyDescent="0.2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5" outlineLevel="1" x14ac:dyDescent="0.2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5" outlineLevel="1" x14ac:dyDescent="0.2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5" outlineLevel="1" x14ac:dyDescent="0.2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5" outlineLevel="1" x14ac:dyDescent="0.2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5" outlineLevel="1" x14ac:dyDescent="0.2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5" outlineLevel="1" x14ac:dyDescent="0.2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5" outlineLevel="1" x14ac:dyDescent="0.2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5" outlineLevel="1" x14ac:dyDescent="0.2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5" outlineLevel="1" x14ac:dyDescent="0.2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5" outlineLevel="1" x14ac:dyDescent="0.2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5" outlineLevel="1" x14ac:dyDescent="0.2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5" outlineLevel="1" x14ac:dyDescent="0.2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5" outlineLevel="1" x14ac:dyDescent="0.2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5" outlineLevel="1" x14ac:dyDescent="0.2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5" outlineLevel="1" x14ac:dyDescent="0.2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5" outlineLevel="1" x14ac:dyDescent="0.2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5" outlineLevel="1" x14ac:dyDescent="0.2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5" outlineLevel="1" x14ac:dyDescent="0.2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5" outlineLevel="1" x14ac:dyDescent="0.2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5" outlineLevel="1" x14ac:dyDescent="0.2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5" outlineLevel="1" x14ac:dyDescent="0.2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5" outlineLevel="1" x14ac:dyDescent="0.2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5" outlineLevel="1" x14ac:dyDescent="0.2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5" outlineLevel="1" x14ac:dyDescent="0.2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5" outlineLevel="1" x14ac:dyDescent="0.2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5" outlineLevel="1" x14ac:dyDescent="0.2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5" outlineLevel="1" x14ac:dyDescent="0.2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5" outlineLevel="1" x14ac:dyDescent="0.2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5" outlineLevel="1" x14ac:dyDescent="0.2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5" outlineLevel="1" x14ac:dyDescent="0.2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5" outlineLevel="1" x14ac:dyDescent="0.2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5" outlineLevel="1" x14ac:dyDescent="0.2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5" outlineLevel="1" x14ac:dyDescent="0.2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5" outlineLevel="1" x14ac:dyDescent="0.2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5" outlineLevel="1" x14ac:dyDescent="0.2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5" outlineLevel="1" x14ac:dyDescent="0.2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5" outlineLevel="1" x14ac:dyDescent="0.2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5" outlineLevel="1" x14ac:dyDescent="0.2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5" outlineLevel="1" x14ac:dyDescent="0.2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5" outlineLevel="1" x14ac:dyDescent="0.2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5" outlineLevel="1" x14ac:dyDescent="0.2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5" outlineLevel="1" x14ac:dyDescent="0.2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5" outlineLevel="1" x14ac:dyDescent="0.2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5" outlineLevel="1" x14ac:dyDescent="0.2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5" outlineLevel="1" x14ac:dyDescent="0.2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5" outlineLevel="1" x14ac:dyDescent="0.2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5" outlineLevel="1" x14ac:dyDescent="0.2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5" outlineLevel="1" x14ac:dyDescent="0.2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5" outlineLevel="1" x14ac:dyDescent="0.2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5" outlineLevel="1" x14ac:dyDescent="0.2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5" outlineLevel="1" x14ac:dyDescent="0.2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5" outlineLevel="1" x14ac:dyDescent="0.2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5" outlineLevel="1" x14ac:dyDescent="0.2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5" outlineLevel="1" x14ac:dyDescent="0.2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5" outlineLevel="1" x14ac:dyDescent="0.2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5" outlineLevel="1" x14ac:dyDescent="0.2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5" outlineLevel="1" x14ac:dyDescent="0.2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5" outlineLevel="1" x14ac:dyDescent="0.2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5" outlineLevel="1" x14ac:dyDescent="0.2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5" outlineLevel="1" x14ac:dyDescent="0.2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5" outlineLevel="1" x14ac:dyDescent="0.2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5" outlineLevel="1" x14ac:dyDescent="0.2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5" outlineLevel="1" x14ac:dyDescent="0.2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5" outlineLevel="1" x14ac:dyDescent="0.2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5" outlineLevel="1" x14ac:dyDescent="0.2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5" outlineLevel="1" x14ac:dyDescent="0.2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5" outlineLevel="1" x14ac:dyDescent="0.2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5" outlineLevel="1" x14ac:dyDescent="0.2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5" outlineLevel="1" x14ac:dyDescent="0.2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5" outlineLevel="1" x14ac:dyDescent="0.2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5" outlineLevel="1" x14ac:dyDescent="0.2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5" outlineLevel="1" x14ac:dyDescent="0.2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5" outlineLevel="1" x14ac:dyDescent="0.2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5" outlineLevel="1" x14ac:dyDescent="0.2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5" outlineLevel="1" x14ac:dyDescent="0.2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5" outlineLevel="1" x14ac:dyDescent="0.2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5" outlineLevel="1" x14ac:dyDescent="0.2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5" outlineLevel="1" x14ac:dyDescent="0.2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5" outlineLevel="1" x14ac:dyDescent="0.2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5" outlineLevel="1" x14ac:dyDescent="0.2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5" outlineLevel="1" x14ac:dyDescent="0.2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5" outlineLevel="1" x14ac:dyDescent="0.2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5" outlineLevel="1" x14ac:dyDescent="0.2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5" outlineLevel="1" x14ac:dyDescent="0.2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5" outlineLevel="1" x14ac:dyDescent="0.2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5" outlineLevel="1" x14ac:dyDescent="0.2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5" outlineLevel="1" x14ac:dyDescent="0.2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5" outlineLevel="1" x14ac:dyDescent="0.2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5" outlineLevel="1" x14ac:dyDescent="0.2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5" outlineLevel="1" x14ac:dyDescent="0.2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5" outlineLevel="1" x14ac:dyDescent="0.2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5" outlineLevel="1" x14ac:dyDescent="0.2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5" outlineLevel="1" x14ac:dyDescent="0.2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5" outlineLevel="1" x14ac:dyDescent="0.2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5" outlineLevel="1" x14ac:dyDescent="0.2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5" outlineLevel="1" x14ac:dyDescent="0.2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5" outlineLevel="1" x14ac:dyDescent="0.2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5" outlineLevel="1" x14ac:dyDescent="0.2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5" outlineLevel="1" x14ac:dyDescent="0.2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5" outlineLevel="1" x14ac:dyDescent="0.2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5" outlineLevel="1" x14ac:dyDescent="0.2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5" outlineLevel="1" x14ac:dyDescent="0.2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5" outlineLevel="1" x14ac:dyDescent="0.2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5" outlineLevel="1" x14ac:dyDescent="0.2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5" outlineLevel="1" x14ac:dyDescent="0.2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5" outlineLevel="1" x14ac:dyDescent="0.2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5" outlineLevel="1" x14ac:dyDescent="0.2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5" outlineLevel="1" x14ac:dyDescent="0.2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5" outlineLevel="1" x14ac:dyDescent="0.2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5" outlineLevel="1" x14ac:dyDescent="0.2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5" outlineLevel="1" x14ac:dyDescent="0.2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5" outlineLevel="1" x14ac:dyDescent="0.2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5" outlineLevel="1" x14ac:dyDescent="0.2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5" outlineLevel="1" x14ac:dyDescent="0.2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5" outlineLevel="1" x14ac:dyDescent="0.2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883"/>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883"/>
      <c r="I652" s="17"/>
      <c r="J652" s="884" t="s">
        <v>977</v>
      </c>
      <c r="K652" s="882"/>
      <c r="L652" s="882"/>
      <c r="M652" s="882"/>
      <c r="N652" s="882"/>
      <c r="O652" s="882"/>
      <c r="P652" s="882"/>
      <c r="Q652" s="882"/>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883"/>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2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2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2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2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489" t="s">
        <v>332</v>
      </c>
      <c r="H64" s="234">
        <v>0</v>
      </c>
      <c r="I64" s="234">
        <f t="shared" si="0"/>
        <v>0</v>
      </c>
      <c r="J64" s="234">
        <v>250</v>
      </c>
      <c r="W64" s="16"/>
      <c r="X64" s="8"/>
      <c r="Y64" s="8"/>
      <c r="Z64" s="8"/>
    </row>
    <row r="65" spans="1:26" ht="12" customHeight="1" outlineLevel="1" x14ac:dyDescent="0.25">
      <c r="A65" s="6"/>
      <c r="B65" s="7"/>
      <c r="C65" s="17"/>
      <c r="D65" s="17"/>
      <c r="E65" s="17"/>
      <c r="F65" s="26"/>
      <c r="G65" s="489" t="s">
        <v>969</v>
      </c>
      <c r="H65" s="234">
        <v>0</v>
      </c>
      <c r="I65" s="234">
        <f t="shared" si="0"/>
        <v>0</v>
      </c>
      <c r="J65" s="234">
        <v>250</v>
      </c>
      <c r="W65" s="16"/>
      <c r="X65" s="8"/>
      <c r="Y65" s="8"/>
      <c r="Z65" s="8"/>
    </row>
    <row r="66" spans="1:26" ht="12" customHeight="1" outlineLevel="1" x14ac:dyDescent="0.25">
      <c r="A66" s="6"/>
      <c r="B66" s="7"/>
      <c r="C66" s="17"/>
      <c r="D66" s="17"/>
      <c r="E66" s="17"/>
      <c r="F66" s="26"/>
      <c r="G66" s="489" t="s">
        <v>71</v>
      </c>
      <c r="H66" s="234">
        <f>$S$62</f>
        <v>4</v>
      </c>
      <c r="I66" s="234">
        <f t="shared" si="0"/>
        <v>1</v>
      </c>
      <c r="J66" s="234">
        <v>250</v>
      </c>
      <c r="W66" s="16"/>
      <c r="X66" s="8"/>
      <c r="Y66" s="8"/>
      <c r="Z66" s="8"/>
    </row>
    <row r="67" spans="1:26" ht="12" customHeight="1" outlineLevel="1" x14ac:dyDescent="0.25">
      <c r="A67" s="6"/>
      <c r="B67" s="7"/>
      <c r="C67" s="17"/>
      <c r="D67" s="17"/>
      <c r="E67" s="17"/>
      <c r="F67" s="26"/>
      <c r="G67" s="489" t="s">
        <v>66</v>
      </c>
      <c r="H67" s="234">
        <f>$S$62</f>
        <v>4</v>
      </c>
      <c r="I67" s="234">
        <f t="shared" si="0"/>
        <v>1</v>
      </c>
      <c r="J67" s="234">
        <v>250</v>
      </c>
      <c r="W67" s="16"/>
      <c r="X67" s="8"/>
      <c r="Y67" s="8"/>
      <c r="Z67" s="8"/>
    </row>
    <row r="68" spans="1:26" ht="12" customHeight="1" outlineLevel="1" x14ac:dyDescent="0.25">
      <c r="A68" s="6"/>
      <c r="B68" s="7"/>
      <c r="C68" s="17"/>
      <c r="D68" s="17"/>
      <c r="E68" s="17"/>
      <c r="F68" s="26"/>
      <c r="G68" s="489" t="s">
        <v>331</v>
      </c>
      <c r="H68" s="234">
        <v>0</v>
      </c>
      <c r="I68" s="234">
        <f t="shared" si="0"/>
        <v>0</v>
      </c>
      <c r="J68" s="234">
        <v>250</v>
      </c>
      <c r="W68" s="16"/>
      <c r="X68" s="8"/>
      <c r="Y68" s="8"/>
      <c r="Z68" s="8"/>
    </row>
    <row r="69" spans="1:26" ht="12" customHeight="1" outlineLevel="1" x14ac:dyDescent="0.2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2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2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2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2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25">
      <c r="A74" s="6"/>
      <c r="B74" s="7"/>
      <c r="C74" s="17"/>
      <c r="D74" s="17"/>
      <c r="E74" s="17"/>
      <c r="F74" s="26"/>
      <c r="G74" s="489" t="s">
        <v>333</v>
      </c>
      <c r="H74" s="234">
        <v>0</v>
      </c>
      <c r="I74" s="234">
        <f t="shared" si="0"/>
        <v>0</v>
      </c>
      <c r="J74" s="234">
        <v>250</v>
      </c>
      <c r="W74" s="16"/>
      <c r="X74" s="8"/>
      <c r="Y74" s="8"/>
      <c r="Z74" s="8"/>
    </row>
    <row r="75" spans="1:26" ht="12" customHeight="1" outlineLevel="1" x14ac:dyDescent="0.25">
      <c r="A75" s="6"/>
      <c r="B75" s="7"/>
      <c r="C75" s="17"/>
      <c r="D75" s="17"/>
      <c r="E75" s="17"/>
      <c r="F75" s="26"/>
      <c r="G75" s="489" t="s">
        <v>1082</v>
      </c>
      <c r="H75" s="234">
        <v>0</v>
      </c>
      <c r="I75" s="234">
        <f t="shared" si="0"/>
        <v>0</v>
      </c>
      <c r="J75" s="234">
        <v>250</v>
      </c>
      <c r="W75" s="16"/>
      <c r="X75" s="8"/>
      <c r="Y75" s="8"/>
      <c r="Z75" s="8"/>
    </row>
    <row r="76" spans="1:26" ht="12" customHeight="1" outlineLevel="1" x14ac:dyDescent="0.25">
      <c r="A76" s="6"/>
      <c r="B76" s="7"/>
      <c r="C76" s="17"/>
      <c r="D76" s="17"/>
      <c r="E76" s="17"/>
      <c r="F76" s="26"/>
      <c r="G76" s="489" t="s">
        <v>334</v>
      </c>
      <c r="H76" s="234">
        <v>0</v>
      </c>
      <c r="I76" s="234">
        <f t="shared" si="0"/>
        <v>0</v>
      </c>
      <c r="J76" s="234">
        <v>250</v>
      </c>
      <c r="W76" s="16"/>
      <c r="X76" s="8"/>
      <c r="Y76" s="8"/>
      <c r="Z76" s="8"/>
    </row>
    <row r="77" spans="1:26" ht="12" customHeight="1" outlineLevel="1" x14ac:dyDescent="0.25">
      <c r="A77" s="6"/>
      <c r="B77" s="7"/>
      <c r="C77" s="17"/>
      <c r="D77" s="17"/>
      <c r="E77" s="17"/>
      <c r="F77" s="26"/>
      <c r="G77" s="489" t="s">
        <v>970</v>
      </c>
      <c r="H77" s="234">
        <v>0</v>
      </c>
      <c r="I77" s="234">
        <f t="shared" si="0"/>
        <v>0</v>
      </c>
      <c r="J77" s="234">
        <v>250</v>
      </c>
      <c r="W77" s="16"/>
      <c r="X77" s="8"/>
      <c r="Y77" s="8"/>
      <c r="Z77" s="8"/>
    </row>
    <row r="78" spans="1:26" ht="12" customHeight="1" outlineLevel="1" x14ac:dyDescent="0.25">
      <c r="A78" s="6"/>
      <c r="B78" s="7"/>
      <c r="C78" s="17"/>
      <c r="D78" s="17"/>
      <c r="E78" s="17"/>
      <c r="F78" s="26"/>
      <c r="G78" s="489" t="s">
        <v>335</v>
      </c>
      <c r="H78" s="234">
        <v>0</v>
      </c>
      <c r="I78" s="234">
        <f t="shared" si="0"/>
        <v>0</v>
      </c>
      <c r="J78" s="234">
        <v>250</v>
      </c>
      <c r="W78" s="16"/>
      <c r="X78" s="8"/>
      <c r="Y78" s="8"/>
      <c r="Z78" s="8"/>
    </row>
    <row r="79" spans="1:26" ht="12" customHeight="1" outlineLevel="1" x14ac:dyDescent="0.25">
      <c r="A79" s="6"/>
      <c r="B79" s="7"/>
      <c r="C79" s="17"/>
      <c r="D79" s="17"/>
      <c r="E79" s="17"/>
      <c r="F79" s="26"/>
      <c r="G79" s="489" t="s">
        <v>971</v>
      </c>
      <c r="H79" s="234">
        <v>0</v>
      </c>
      <c r="I79" s="234">
        <f t="shared" si="0"/>
        <v>0</v>
      </c>
      <c r="J79" s="234">
        <v>250</v>
      </c>
      <c r="W79" s="16"/>
      <c r="X79" s="8"/>
      <c r="Y79" s="8"/>
      <c r="Z79" s="8"/>
    </row>
    <row r="80" spans="1:26" ht="12" customHeight="1" outlineLevel="1" x14ac:dyDescent="0.25">
      <c r="A80" s="6"/>
      <c r="B80" s="7"/>
      <c r="C80" s="17"/>
      <c r="D80" s="17"/>
      <c r="E80" s="17"/>
      <c r="F80" s="26"/>
      <c r="G80" s="489" t="s">
        <v>72</v>
      </c>
      <c r="H80" s="234">
        <f>$S$62</f>
        <v>4</v>
      </c>
      <c r="I80" s="234">
        <f t="shared" si="0"/>
        <v>1</v>
      </c>
      <c r="J80" s="234">
        <v>250</v>
      </c>
      <c r="W80" s="16"/>
      <c r="X80" s="8"/>
      <c r="Y80" s="8"/>
      <c r="Z80" s="8"/>
    </row>
    <row r="81" spans="1:26" ht="12" customHeight="1" outlineLevel="1" x14ac:dyDescent="0.2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2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25">
      <c r="A83" s="6"/>
      <c r="B83" s="7"/>
      <c r="C83" s="17"/>
      <c r="D83" s="17"/>
      <c r="E83" s="17"/>
      <c r="F83" s="26"/>
      <c r="G83" s="489" t="s">
        <v>336</v>
      </c>
      <c r="H83" s="234">
        <v>0</v>
      </c>
      <c r="I83" s="234">
        <f t="shared" si="0"/>
        <v>0</v>
      </c>
      <c r="J83" s="234">
        <v>250</v>
      </c>
      <c r="W83" s="16"/>
      <c r="X83" s="8"/>
      <c r="Y83" s="8"/>
      <c r="Z83" s="8"/>
    </row>
    <row r="84" spans="1:26" ht="12" customHeight="1" outlineLevel="1" x14ac:dyDescent="0.25">
      <c r="A84" s="6"/>
      <c r="B84" s="7"/>
      <c r="C84" s="17"/>
      <c r="D84" s="17"/>
      <c r="E84" s="17"/>
      <c r="F84" s="26"/>
      <c r="G84" s="489" t="s">
        <v>972</v>
      </c>
      <c r="H84" s="234">
        <v>0</v>
      </c>
      <c r="I84" s="234">
        <f t="shared" si="0"/>
        <v>0</v>
      </c>
      <c r="J84" s="234">
        <v>250</v>
      </c>
      <c r="W84" s="16"/>
      <c r="X84" s="8"/>
      <c r="Y84" s="8"/>
      <c r="Z84" s="8"/>
    </row>
    <row r="85" spans="1:26" ht="12" customHeight="1" outlineLevel="1" x14ac:dyDescent="0.2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2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2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2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2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2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2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2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2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2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2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2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2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2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2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2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2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2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2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2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2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2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2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2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2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2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2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2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2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2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2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2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2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2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2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2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2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2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2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2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2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2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2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2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2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2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2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2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2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2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2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2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2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2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2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2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2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2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2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2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2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2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2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2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2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2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2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2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2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2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2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2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2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2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2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2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2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2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2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2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2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2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2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2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2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2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2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2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2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2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2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2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2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2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2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2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2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25">
      <c r="A22" s="6"/>
      <c r="B22" s="7"/>
      <c r="C22" s="17"/>
      <c r="D22" s="26"/>
      <c r="E22" s="489" t="s">
        <v>370</v>
      </c>
      <c r="F22" s="641">
        <v>43600</v>
      </c>
      <c r="G22" s="641">
        <v>43589</v>
      </c>
      <c r="H22" s="1">
        <f t="shared" si="0"/>
        <v>43589</v>
      </c>
      <c r="I22" s="1">
        <f t="shared" si="0"/>
        <v>43589</v>
      </c>
      <c r="J22" s="1">
        <f>I22</f>
        <v>43589</v>
      </c>
      <c r="K22" s="641">
        <v>43605</v>
      </c>
      <c r="L22" s="1">
        <f>K22</f>
        <v>43605</v>
      </c>
      <c r="M22" s="1">
        <f>K22</f>
        <v>43605</v>
      </c>
      <c r="N22" s="1">
        <f t="shared" si="1"/>
        <v>43605</v>
      </c>
      <c r="O22" s="1">
        <f t="shared" si="1"/>
        <v>43605</v>
      </c>
      <c r="T22" t="s">
        <v>370</v>
      </c>
      <c r="U22" s="697">
        <f t="shared" ref="U22:U32" si="3">MIN(51,INT((F22 - DATE(YEAR(F22),1,1))/7))*7+IF(YEAR(F22)&gt;YEAR(F$21),364,0)</f>
        <v>133</v>
      </c>
      <c r="V22" s="697">
        <f t="shared" si="2"/>
        <v>119</v>
      </c>
      <c r="W22" s="697">
        <f t="shared" si="2"/>
        <v>119</v>
      </c>
      <c r="X22" s="697">
        <f t="shared" si="2"/>
        <v>119</v>
      </c>
      <c r="Y22" s="697">
        <f t="shared" si="2"/>
        <v>119</v>
      </c>
      <c r="Z22" s="697">
        <f t="shared" si="2"/>
        <v>133</v>
      </c>
      <c r="AA22" s="697">
        <f t="shared" si="2"/>
        <v>133</v>
      </c>
      <c r="AB22" s="697">
        <f t="shared" si="2"/>
        <v>133</v>
      </c>
      <c r="AC22" s="697">
        <f t="shared" si="2"/>
        <v>133</v>
      </c>
      <c r="AD22" s="697">
        <f t="shared" si="2"/>
        <v>133</v>
      </c>
      <c r="AL22" s="16"/>
      <c r="AM22" s="8"/>
      <c r="AN22" s="8"/>
      <c r="AO22" s="8"/>
    </row>
    <row r="23" spans="1:41" outlineLevel="1" x14ac:dyDescent="0.2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2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P24" s="939"/>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2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939"/>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25">
      <c r="A26" s="6"/>
      <c r="B26" s="7"/>
      <c r="C26" s="17"/>
      <c r="D26" s="26"/>
      <c r="E26" s="489" t="s">
        <v>374</v>
      </c>
      <c r="F26" s="641">
        <v>43738</v>
      </c>
      <c r="G26" s="641">
        <v>43738</v>
      </c>
      <c r="H26" s="1">
        <f>F26</f>
        <v>43738</v>
      </c>
      <c r="I26" s="1">
        <f>G26</f>
        <v>43738</v>
      </c>
      <c r="J26" s="1">
        <f>H26</f>
        <v>43738</v>
      </c>
      <c r="K26" s="641">
        <v>43738</v>
      </c>
      <c r="L26" s="1">
        <f>J26</f>
        <v>43738</v>
      </c>
      <c r="M26" s="1">
        <f>K26</f>
        <v>43738</v>
      </c>
      <c r="N26" s="1">
        <f>L26</f>
        <v>43738</v>
      </c>
      <c r="O26" s="1">
        <f t="shared" si="1"/>
        <v>43738</v>
      </c>
      <c r="P26" s="939"/>
      <c r="T26" t="s">
        <v>374</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25">
      <c r="A27" s="6"/>
      <c r="B27" s="7"/>
      <c r="C27" s="17"/>
      <c r="D27" s="26"/>
      <c r="E27" s="489" t="s">
        <v>375</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375</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25">
      <c r="A28" s="6"/>
      <c r="B28" s="7"/>
      <c r="C28" s="17"/>
      <c r="D28" s="26"/>
      <c r="E28" s="489" t="s">
        <v>376</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376</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25">
      <c r="A29" s="6"/>
      <c r="B29" s="7"/>
      <c r="C29" s="17"/>
      <c r="D29" s="26"/>
      <c r="E29" s="489" t="s">
        <v>377</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377</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25">
      <c r="A30" s="6"/>
      <c r="B30" s="7"/>
      <c r="C30" s="17"/>
      <c r="D30" s="26"/>
      <c r="E30" s="490" t="s">
        <v>378</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378</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2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2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885" t="s">
        <v>756</v>
      </c>
      <c r="H95" s="885"/>
      <c r="I95" s="885"/>
      <c r="J95" s="885"/>
      <c r="K95" s="885" t="s">
        <v>757</v>
      </c>
      <c r="L95" s="885"/>
      <c r="M95" s="885" t="s">
        <v>758</v>
      </c>
      <c r="N95" s="885"/>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25">
      <c r="A99" s="6"/>
      <c r="B99" s="7"/>
      <c r="C99" s="17"/>
      <c r="D99" s="33"/>
      <c r="E99" s="27" t="s">
        <v>761</v>
      </c>
      <c r="F99" s="623">
        <f>F22+G56</f>
        <v>43600</v>
      </c>
      <c r="G99" s="623">
        <f t="shared" ref="G99:O99" si="14">G22+H56</f>
        <v>43589</v>
      </c>
      <c r="H99" s="623">
        <f t="shared" si="14"/>
        <v>43589</v>
      </c>
      <c r="I99" s="623">
        <f t="shared" si="14"/>
        <v>43589</v>
      </c>
      <c r="J99" s="623">
        <f t="shared" si="14"/>
        <v>43589</v>
      </c>
      <c r="K99" s="623">
        <f t="shared" si="14"/>
        <v>43605</v>
      </c>
      <c r="L99" s="623">
        <f t="shared" si="14"/>
        <v>43605</v>
      </c>
      <c r="M99" s="623">
        <f t="shared" si="14"/>
        <v>43605</v>
      </c>
      <c r="N99" s="623">
        <f t="shared" si="14"/>
        <v>43605</v>
      </c>
      <c r="O99" s="623">
        <f t="shared" si="14"/>
        <v>43605</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133</v>
      </c>
      <c r="AA99" s="697">
        <f t="shared" ref="AA99:AA112" si="21">MIN(51,INT((L99 - DATE(YEAR(L99),1,1))/7))*7+IF(YEAR(L99)&gt;YEAR(L$98),364,0)</f>
        <v>133</v>
      </c>
      <c r="AB99" s="697">
        <f t="shared" ref="AB99:AB112" si="22">MIN(51,INT((M99 - DATE(YEAR(M99),1,1))/7))*7+IF(YEAR(M99)&gt;YEAR(M$98),364,0)</f>
        <v>133</v>
      </c>
      <c r="AC99" s="697">
        <f t="shared" ref="AC99:AC112" si="23">MIN(51,INT((N99 - DATE(YEAR(N99),1,1))/7))*7+IF(YEAR(N99)&gt;YEAR(N$98),364,0)</f>
        <v>133</v>
      </c>
      <c r="AD99" s="697">
        <f t="shared" ref="AD99:AD112" si="24">MIN(51,INT((O99 - DATE(YEAR(O99),1,1))/7))*7+IF(YEAR(O99)&gt;YEAR(O$98),364,0)</f>
        <v>133</v>
      </c>
      <c r="AL99" s="16"/>
      <c r="AM99" s="8"/>
      <c r="AN99" s="8"/>
      <c r="AO99" s="8"/>
    </row>
    <row r="100" spans="1:41" outlineLevel="1" x14ac:dyDescent="0.25">
      <c r="A100" s="6"/>
      <c r="B100" s="7"/>
      <c r="C100" s="17"/>
      <c r="D100" s="33"/>
      <c r="E100" s="27" t="s">
        <v>762</v>
      </c>
      <c r="F100" s="622">
        <f>F99+G50</f>
        <v>43607</v>
      </c>
      <c r="G100" s="622">
        <f t="shared" ref="G100:O101" si="25">G99+H50</f>
        <v>43596</v>
      </c>
      <c r="H100" s="622">
        <f t="shared" si="25"/>
        <v>43596</v>
      </c>
      <c r="I100" s="622">
        <f t="shared" si="25"/>
        <v>43596</v>
      </c>
      <c r="J100" s="622">
        <f t="shared" si="25"/>
        <v>43596</v>
      </c>
      <c r="K100" s="622">
        <f t="shared" si="25"/>
        <v>43612</v>
      </c>
      <c r="L100" s="622">
        <f t="shared" si="25"/>
        <v>43612</v>
      </c>
      <c r="M100" s="622">
        <f t="shared" si="25"/>
        <v>43612</v>
      </c>
      <c r="N100" s="622">
        <f t="shared" si="25"/>
        <v>43612</v>
      </c>
      <c r="O100" s="622">
        <f t="shared" si="25"/>
        <v>43612</v>
      </c>
      <c r="R100" s="149"/>
      <c r="T100" t="s">
        <v>762</v>
      </c>
      <c r="U100" s="697">
        <f t="shared" si="15"/>
        <v>140</v>
      </c>
      <c r="V100" s="697">
        <f t="shared" si="16"/>
        <v>126</v>
      </c>
      <c r="W100" s="697">
        <f t="shared" si="17"/>
        <v>126</v>
      </c>
      <c r="X100" s="697">
        <f t="shared" si="18"/>
        <v>126</v>
      </c>
      <c r="Y100" s="697">
        <f t="shared" si="19"/>
        <v>126</v>
      </c>
      <c r="Z100" s="697">
        <f t="shared" si="20"/>
        <v>140</v>
      </c>
      <c r="AA100" s="697">
        <f t="shared" si="21"/>
        <v>140</v>
      </c>
      <c r="AB100" s="697">
        <f t="shared" si="22"/>
        <v>140</v>
      </c>
      <c r="AC100" s="697">
        <f t="shared" si="23"/>
        <v>140</v>
      </c>
      <c r="AD100" s="697">
        <f t="shared" si="24"/>
        <v>140</v>
      </c>
      <c r="AL100" s="16"/>
      <c r="AM100" s="8"/>
      <c r="AN100" s="8"/>
      <c r="AO100" s="8"/>
    </row>
    <row r="101" spans="1:41" outlineLevel="1" x14ac:dyDescent="0.25">
      <c r="A101" s="6"/>
      <c r="B101" s="7"/>
      <c r="C101" s="17"/>
      <c r="D101" s="26"/>
      <c r="E101" s="27" t="s">
        <v>763</v>
      </c>
      <c r="F101" s="622">
        <f>F100+G51</f>
        <v>43614</v>
      </c>
      <c r="G101" s="622">
        <f t="shared" si="25"/>
        <v>43603</v>
      </c>
      <c r="H101" s="622">
        <f t="shared" si="25"/>
        <v>43603</v>
      </c>
      <c r="I101" s="622">
        <f t="shared" si="25"/>
        <v>43603</v>
      </c>
      <c r="J101" s="622">
        <f t="shared" si="25"/>
        <v>43603</v>
      </c>
      <c r="K101" s="622">
        <f t="shared" si="25"/>
        <v>43619</v>
      </c>
      <c r="L101" s="622">
        <f t="shared" si="25"/>
        <v>43619</v>
      </c>
      <c r="M101" s="622">
        <f t="shared" si="25"/>
        <v>43619</v>
      </c>
      <c r="N101" s="622">
        <f t="shared" si="25"/>
        <v>43619</v>
      </c>
      <c r="O101" s="622">
        <f t="shared" si="25"/>
        <v>43619</v>
      </c>
      <c r="R101" s="149"/>
      <c r="S101" s="149"/>
      <c r="T101" s="149" t="s">
        <v>763</v>
      </c>
      <c r="U101" s="697">
        <f t="shared" si="15"/>
        <v>147</v>
      </c>
      <c r="V101" s="697">
        <f t="shared" si="16"/>
        <v>133</v>
      </c>
      <c r="W101" s="697">
        <f t="shared" si="17"/>
        <v>133</v>
      </c>
      <c r="X101" s="697">
        <f t="shared" si="18"/>
        <v>133</v>
      </c>
      <c r="Y101" s="697">
        <f t="shared" si="19"/>
        <v>133</v>
      </c>
      <c r="Z101" s="697">
        <f t="shared" si="20"/>
        <v>147</v>
      </c>
      <c r="AA101" s="697">
        <f t="shared" si="21"/>
        <v>147</v>
      </c>
      <c r="AB101" s="697">
        <f t="shared" si="22"/>
        <v>147</v>
      </c>
      <c r="AC101" s="697">
        <f t="shared" si="23"/>
        <v>147</v>
      </c>
      <c r="AD101" s="697">
        <f t="shared" si="24"/>
        <v>147</v>
      </c>
      <c r="AL101" s="16"/>
      <c r="AM101" s="8"/>
      <c r="AN101" s="8"/>
      <c r="AO101" s="8"/>
    </row>
    <row r="102" spans="1:41" outlineLevel="1" x14ac:dyDescent="0.25">
      <c r="A102" s="6"/>
      <c r="B102" s="7"/>
      <c r="C102" s="17"/>
      <c r="D102" s="26"/>
      <c r="E102" s="27" t="s">
        <v>764</v>
      </c>
      <c r="F102" s="622">
        <f>F101+G52</f>
        <v>43621</v>
      </c>
      <c r="G102" s="622">
        <f t="shared" ref="G102:O102" si="26">G101+H52</f>
        <v>43610</v>
      </c>
      <c r="H102" s="622">
        <f t="shared" si="26"/>
        <v>43610</v>
      </c>
      <c r="I102" s="622">
        <f t="shared" si="26"/>
        <v>43610</v>
      </c>
      <c r="J102" s="622">
        <f t="shared" si="26"/>
        <v>43610</v>
      </c>
      <c r="K102" s="622">
        <f t="shared" si="26"/>
        <v>43626</v>
      </c>
      <c r="L102" s="622">
        <f t="shared" si="26"/>
        <v>43626</v>
      </c>
      <c r="M102" s="622">
        <f t="shared" si="26"/>
        <v>43626</v>
      </c>
      <c r="N102" s="622">
        <f t="shared" si="26"/>
        <v>43626</v>
      </c>
      <c r="O102" s="622">
        <f t="shared" si="26"/>
        <v>43626</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154</v>
      </c>
      <c r="AA102" s="697">
        <f t="shared" si="21"/>
        <v>154</v>
      </c>
      <c r="AB102" s="697">
        <f t="shared" si="22"/>
        <v>154</v>
      </c>
      <c r="AC102" s="697">
        <f t="shared" si="23"/>
        <v>154</v>
      </c>
      <c r="AD102" s="697">
        <f t="shared" si="24"/>
        <v>154</v>
      </c>
      <c r="AL102" s="16"/>
      <c r="AM102" s="8"/>
      <c r="AN102" s="8"/>
      <c r="AO102" s="8"/>
    </row>
    <row r="103" spans="1:41" outlineLevel="1" x14ac:dyDescent="0.2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2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2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2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2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2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2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2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2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2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2" priority="17">
      <formula>(F24&lt;F23)</formula>
    </cfRule>
  </conditionalFormatting>
  <conditionalFormatting sqref="F22:N22">
    <cfRule type="expression" dxfId="31" priority="18">
      <formula>(F22&lt;F21)</formula>
    </cfRule>
    <cfRule type="expression" dxfId="30" priority="19">
      <formula>(F22&lt;#REF!)</formula>
    </cfRule>
  </conditionalFormatting>
  <conditionalFormatting sqref="F21:O21 O22 J24 O24">
    <cfRule type="expression" dxfId="29" priority="20">
      <formula>(F21&lt;#REF!)</formula>
    </cfRule>
  </conditionalFormatting>
  <conditionalFormatting sqref="F23:O23">
    <cfRule type="expression" dxfId="28" priority="7">
      <formula>(F23&lt;F22)</formula>
    </cfRule>
  </conditionalFormatting>
  <conditionalFormatting sqref="F25:O31">
    <cfRule type="expression" dxfId="0"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6:L26">
    <cfRule type="expression" dxfId="24" priority="4">
      <formula>(K26&lt;#REF!)</formula>
    </cfRule>
  </conditionalFormatting>
  <conditionalFormatting sqref="K24:N24">
    <cfRule type="expression" dxfId="23" priority="9">
      <formula>(K24&lt;K23)</formula>
    </cfRule>
  </conditionalFormatting>
  <conditionalFormatting sqref="K27">
    <cfRule type="expression" dxfId="1" priority="1">
      <formula>(K27&lt;#REF!)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20" customWidth="1"/>
    <col min="2" max="2" width="1.85546875" style="720" customWidth="1"/>
    <col min="3" max="4" width="0.5703125" style="720" customWidth="1"/>
    <col min="5" max="5" width="2.85546875" style="720" customWidth="1"/>
    <col min="6" max="6" width="1.85546875" style="720" customWidth="1"/>
    <col min="7" max="7" width="13.140625" style="720" customWidth="1"/>
    <col min="8" max="8" width="12.85546875" style="720" customWidth="1"/>
    <col min="9" max="9" width="11.140625" style="720" customWidth="1"/>
    <col min="10" max="10" width="13.140625" style="720" customWidth="1"/>
    <col min="11" max="11" width="12.5703125" style="720" customWidth="1"/>
    <col min="12" max="15" width="13.140625" style="720" customWidth="1"/>
    <col min="16" max="16" width="13.42578125" style="720" customWidth="1"/>
    <col min="17" max="18" width="13.140625" style="720" customWidth="1"/>
    <col min="19" max="19" width="13.42578125" style="720" customWidth="1"/>
    <col min="20" max="20" width="13.140625" style="720" customWidth="1"/>
    <col min="21" max="21" width="12.85546875" style="720" customWidth="1"/>
    <col min="22" max="22" width="15.5703125" style="720" bestFit="1" customWidth="1"/>
    <col min="23" max="16384" width="13.42578125" style="720"/>
  </cols>
  <sheetData>
    <row r="1" spans="1:25" ht="12" customHeight="1" x14ac:dyDescent="0.2">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2">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0999999999999996" customHeight="1" thickBot="1" x14ac:dyDescent="0.2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0999999999999996" customHeight="1" x14ac:dyDescent="0.2">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2.95" customHeight="1" x14ac:dyDescent="0.2">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2.95" customHeight="1" x14ac:dyDescent="0.2">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2.95" customHeight="1" x14ac:dyDescent="0.2">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2.95" customHeight="1" x14ac:dyDescent="0.2">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2.95" customHeight="1" x14ac:dyDescent="0.2">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2.95" customHeight="1" x14ac:dyDescent="0.2">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2.95" customHeight="1" x14ac:dyDescent="0.2">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2.95" customHeight="1" x14ac:dyDescent="0.2">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0999999999999996" customHeight="1" x14ac:dyDescent="0.2">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0999999999999996" customHeight="1" x14ac:dyDescent="0.2">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2.95" customHeight="1" x14ac:dyDescent="0.2">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2.95" customHeight="1" x14ac:dyDescent="0.2">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2.95" customHeight="1" x14ac:dyDescent="0.2">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0999999999999996" customHeight="1" x14ac:dyDescent="0.2">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2">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2">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2">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0999999999999996" customHeight="1" thickBot="1" x14ac:dyDescent="0.2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0999999999999996" customHeight="1" x14ac:dyDescent="0.2">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2.95" customHeight="1" x14ac:dyDescent="0.2">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2.95" customHeight="1" x14ac:dyDescent="0.2">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2.95" customHeight="1" x14ac:dyDescent="0.2">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2.95" customHeight="1" x14ac:dyDescent="0.2">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2.95" customHeight="1" x14ac:dyDescent="0.2">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2.95" customHeight="1" x14ac:dyDescent="0.2">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2.95" customHeight="1" x14ac:dyDescent="0.2">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2.95" customHeight="1" x14ac:dyDescent="0.2">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0999999999999996" customHeight="1" x14ac:dyDescent="0.2">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0999999999999996" customHeight="1" x14ac:dyDescent="0.2">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2.95" customHeight="1" x14ac:dyDescent="0.2">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2.95" customHeight="1" x14ac:dyDescent="0.2">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2.95" customHeight="1" x14ac:dyDescent="0.2">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2.95" customHeight="1" x14ac:dyDescent="0.2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2.95" customHeight="1" x14ac:dyDescent="0.2">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2.95" customHeight="1" x14ac:dyDescent="0.2">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0999999999999996" customHeight="1" x14ac:dyDescent="0.2">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2">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2">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0999999999999996" customHeight="1" thickBot="1" x14ac:dyDescent="0.25">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0999999999999996" customHeight="1" x14ac:dyDescent="0.2">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2.95" customHeight="1" x14ac:dyDescent="0.2">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2.95" customHeight="1" x14ac:dyDescent="0.2">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2.95" customHeight="1" x14ac:dyDescent="0.2">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2.95" customHeight="1" x14ac:dyDescent="0.2">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2.95" customHeight="1" x14ac:dyDescent="0.2">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2.95" customHeight="1" x14ac:dyDescent="0.2">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2.95" customHeight="1" x14ac:dyDescent="0.2">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2.95" customHeight="1" x14ac:dyDescent="0.2">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0999999999999996" customHeight="1" x14ac:dyDescent="0.2">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0999999999999996" customHeight="1" x14ac:dyDescent="0.2">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2.95" customHeight="1" x14ac:dyDescent="0.2">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2.95" customHeight="1" x14ac:dyDescent="0.2">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2.95" customHeight="1" x14ac:dyDescent="0.2">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2.95" customHeight="1" x14ac:dyDescent="0.2">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2.95" customHeight="1" x14ac:dyDescent="0.2">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2.95" customHeight="1" x14ac:dyDescent="0.2">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2.95" customHeight="1" x14ac:dyDescent="0.2">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2.95" customHeight="1" x14ac:dyDescent="0.2">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2.95" customHeight="1" x14ac:dyDescent="0.2">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2.95" customHeight="1" x14ac:dyDescent="0.2">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2.95" customHeight="1" x14ac:dyDescent="0.2">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2.95" customHeight="1" outlineLevel="1" x14ac:dyDescent="0.2">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2.95" customHeight="1" outlineLevel="1" x14ac:dyDescent="0.2">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2.95" customHeight="1" outlineLevel="1" x14ac:dyDescent="0.2">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2.95" customHeight="1" outlineLevel="1" x14ac:dyDescent="0.2">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2.95" customHeight="1" outlineLevel="1" x14ac:dyDescent="0.2">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2.95" customHeight="1" outlineLevel="1" x14ac:dyDescent="0.2">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2.95" customHeight="1" outlineLevel="1" x14ac:dyDescent="0.2">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2.95" customHeight="1" outlineLevel="1" x14ac:dyDescent="0.2">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2.95" customHeight="1" outlineLevel="1" x14ac:dyDescent="0.2">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2.95" customHeight="1" outlineLevel="1" x14ac:dyDescent="0.2">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2.95" customHeight="1" outlineLevel="1" x14ac:dyDescent="0.2">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2.95" customHeight="1" outlineLevel="1" x14ac:dyDescent="0.2">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2.95" customHeight="1" outlineLevel="1" x14ac:dyDescent="0.2">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2.95" customHeight="1" outlineLevel="1" x14ac:dyDescent="0.2">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2.95" customHeight="1" outlineLevel="1" x14ac:dyDescent="0.2">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2.95" customHeight="1" outlineLevel="1" x14ac:dyDescent="0.2">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2.95" customHeight="1" outlineLevel="1" x14ac:dyDescent="0.2">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2.95" customHeight="1" outlineLevel="1" x14ac:dyDescent="0.2">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2.95" customHeight="1" outlineLevel="1" x14ac:dyDescent="0.2">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2.95" customHeight="1" outlineLevel="1" x14ac:dyDescent="0.2">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2.95" customHeight="1" outlineLevel="1" x14ac:dyDescent="0.2">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2.95" customHeight="1" outlineLevel="1" x14ac:dyDescent="0.2">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2.95" customHeight="1" outlineLevel="1" x14ac:dyDescent="0.2">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2.95" customHeight="1" outlineLevel="1" x14ac:dyDescent="0.2">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2.95" customHeight="1" outlineLevel="1" x14ac:dyDescent="0.2">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2.95" customHeight="1" outlineLevel="1" x14ac:dyDescent="0.2">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2.95" customHeight="1" outlineLevel="1" x14ac:dyDescent="0.2">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2.95" customHeight="1" outlineLevel="1" x14ac:dyDescent="0.2">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2.95" customHeight="1" outlineLevel="1" x14ac:dyDescent="0.2">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2.95" customHeight="1" outlineLevel="1" x14ac:dyDescent="0.2">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2.95" customHeight="1" outlineLevel="1" x14ac:dyDescent="0.2">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2.95" customHeight="1" outlineLevel="1" x14ac:dyDescent="0.2">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2.95" customHeight="1" outlineLevel="1" x14ac:dyDescent="0.2">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2.95" customHeight="1" outlineLevel="1" x14ac:dyDescent="0.2">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2.95" customHeight="1" outlineLevel="1" x14ac:dyDescent="0.2">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2.95" customHeight="1" outlineLevel="1" x14ac:dyDescent="0.2">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2.95" customHeight="1" outlineLevel="1" x14ac:dyDescent="0.2">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2.95" customHeight="1" outlineLevel="1" x14ac:dyDescent="0.2">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2.95" customHeight="1" outlineLevel="1" x14ac:dyDescent="0.2">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2.95" customHeight="1" outlineLevel="1" x14ac:dyDescent="0.2">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2.95" customHeight="1" outlineLevel="1" x14ac:dyDescent="0.2">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2.95" customHeight="1" outlineLevel="1" x14ac:dyDescent="0.2">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2.95" customHeight="1" outlineLevel="1" x14ac:dyDescent="0.2">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2.95" customHeight="1" outlineLevel="1" x14ac:dyDescent="0.2">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2.95" customHeight="1" outlineLevel="1" x14ac:dyDescent="0.2">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2.95" customHeight="1" outlineLevel="1" x14ac:dyDescent="0.2">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2.95" customHeight="1" outlineLevel="1" x14ac:dyDescent="0.2">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2.95" customHeight="1" outlineLevel="1" x14ac:dyDescent="0.2">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2.95" customHeight="1" outlineLevel="1" x14ac:dyDescent="0.2">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2.95" customHeight="1" outlineLevel="1" x14ac:dyDescent="0.2">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2.95" customHeight="1" outlineLevel="1" x14ac:dyDescent="0.2">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2.95" customHeight="1" outlineLevel="1" x14ac:dyDescent="0.2">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2.95" customHeight="1" outlineLevel="1" x14ac:dyDescent="0.2">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2.95" customHeight="1" outlineLevel="1" x14ac:dyDescent="0.2">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2.95" customHeight="1" outlineLevel="1" x14ac:dyDescent="0.2">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2.95" customHeight="1" outlineLevel="1" x14ac:dyDescent="0.2">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2.95" customHeight="1" outlineLevel="1" x14ac:dyDescent="0.2">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2.95" customHeight="1" outlineLevel="1" x14ac:dyDescent="0.2">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2.95" customHeight="1" outlineLevel="1" x14ac:dyDescent="0.2">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2.95" customHeight="1" outlineLevel="1" x14ac:dyDescent="0.2">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2.95" customHeight="1" outlineLevel="1" x14ac:dyDescent="0.2">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2.95" customHeight="1" outlineLevel="1" x14ac:dyDescent="0.2">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2.95" customHeight="1" outlineLevel="1" x14ac:dyDescent="0.2">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2.95" customHeight="1" outlineLevel="1" x14ac:dyDescent="0.2">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2.95" customHeight="1" outlineLevel="1" x14ac:dyDescent="0.2">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2.95" customHeight="1" outlineLevel="1" x14ac:dyDescent="0.2">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2.95" customHeight="1" outlineLevel="1" x14ac:dyDescent="0.2">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2.95" customHeight="1" outlineLevel="1" x14ac:dyDescent="0.2">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2.95" customHeight="1" outlineLevel="1" x14ac:dyDescent="0.2">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2.95" customHeight="1" outlineLevel="1" x14ac:dyDescent="0.2">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2.95" customHeight="1" outlineLevel="1" x14ac:dyDescent="0.2">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2.95" customHeight="1" outlineLevel="1" x14ac:dyDescent="0.2">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2.95" customHeight="1" outlineLevel="1" x14ac:dyDescent="0.2">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2.95" customHeight="1" outlineLevel="1" x14ac:dyDescent="0.2">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2.95" customHeight="1" outlineLevel="1" x14ac:dyDescent="0.2">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2.95" customHeight="1" outlineLevel="1" x14ac:dyDescent="0.2">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2.95" customHeight="1" outlineLevel="1" x14ac:dyDescent="0.2">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2.95" customHeight="1" outlineLevel="1" x14ac:dyDescent="0.2">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2.95" customHeight="1" outlineLevel="1" x14ac:dyDescent="0.2">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2.95" customHeight="1" outlineLevel="1" x14ac:dyDescent="0.2">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2.95" customHeight="1" outlineLevel="1" x14ac:dyDescent="0.2">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2.95" customHeight="1" outlineLevel="1" x14ac:dyDescent="0.2">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2.95" customHeight="1" outlineLevel="1" x14ac:dyDescent="0.2">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2.95" customHeight="1" outlineLevel="1" x14ac:dyDescent="0.2">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2.95" customHeight="1" outlineLevel="1" x14ac:dyDescent="0.2">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2.95" customHeight="1" outlineLevel="1" x14ac:dyDescent="0.2">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2.95" customHeight="1" outlineLevel="1" x14ac:dyDescent="0.2">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2.95" customHeight="1" outlineLevel="1" x14ac:dyDescent="0.2">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2.95" customHeight="1" outlineLevel="1" x14ac:dyDescent="0.2">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2">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0999999999999996" customHeight="1" x14ac:dyDescent="0.2">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2">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2">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0999999999999996" customHeight="1" thickBot="1" x14ac:dyDescent="0.25">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0999999999999996" customHeight="1" x14ac:dyDescent="0.2">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2.95" customHeight="1" x14ac:dyDescent="0.2">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2.95" customHeight="1" x14ac:dyDescent="0.2">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2.95" customHeight="1" x14ac:dyDescent="0.2">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2.95" customHeight="1" x14ac:dyDescent="0.2">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2.95" customHeight="1" x14ac:dyDescent="0.2">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2.95" customHeight="1" x14ac:dyDescent="0.2">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2.95" customHeight="1" x14ac:dyDescent="0.2">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2.95" customHeight="1" x14ac:dyDescent="0.2">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0999999999999996" customHeight="1" x14ac:dyDescent="0.2">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0999999999999996" customHeight="1" x14ac:dyDescent="0.2">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2.95" customHeight="1" x14ac:dyDescent="0.2">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2.95" customHeight="1" x14ac:dyDescent="0.2">
      <c r="A174" s="725"/>
      <c r="B174" s="775"/>
      <c r="C174" s="785"/>
      <c r="D174" s="785"/>
      <c r="E174" s="785"/>
      <c r="F174" s="784"/>
      <c r="G174" s="783"/>
      <c r="H174" s="782"/>
      <c r="Q174" s="782"/>
      <c r="R174" s="782"/>
      <c r="S174" s="782"/>
      <c r="T174" s="782"/>
      <c r="U174" s="782"/>
      <c r="V174" s="782"/>
      <c r="W174" s="781"/>
      <c r="X174" s="780"/>
      <c r="Y174" s="774"/>
    </row>
    <row r="175" spans="1:25" ht="5.0999999999999996" customHeight="1" x14ac:dyDescent="0.2">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2">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2">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0999999999999996" customHeight="1" thickBot="1" x14ac:dyDescent="0.25">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0999999999999996" customHeight="1" x14ac:dyDescent="0.2">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2.95" customHeight="1" x14ac:dyDescent="0.2">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2.95" customHeight="1" x14ac:dyDescent="0.2">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2.95" customHeight="1" x14ac:dyDescent="0.2">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2.95" customHeight="1" x14ac:dyDescent="0.2">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2.95" customHeight="1" x14ac:dyDescent="0.2">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2.95" customHeight="1" x14ac:dyDescent="0.2">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2.95" customHeight="1" x14ac:dyDescent="0.2">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2.95" customHeight="1" x14ac:dyDescent="0.2">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0999999999999996" customHeight="1" x14ac:dyDescent="0.2">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0999999999999996" customHeight="1" x14ac:dyDescent="0.2">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2.95" customHeight="1" x14ac:dyDescent="0.2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2.95" customHeight="1" x14ac:dyDescent="0.2">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0999999999999996" customHeight="1" x14ac:dyDescent="0.2">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2">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2">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0999999999999996" customHeight="1" thickBot="1" x14ac:dyDescent="0.25">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0999999999999996" customHeight="1" x14ac:dyDescent="0.2">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2.95" customHeight="1" x14ac:dyDescent="0.2">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2.95" customHeight="1" x14ac:dyDescent="0.2">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2.95" customHeight="1" x14ac:dyDescent="0.2">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2.95" customHeight="1" x14ac:dyDescent="0.2">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2.95" customHeight="1" x14ac:dyDescent="0.2">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2.95" customHeight="1" x14ac:dyDescent="0.2">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2.95" customHeight="1" x14ac:dyDescent="0.2">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2.95" customHeight="1" x14ac:dyDescent="0.2">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0999999999999996" customHeight="1" x14ac:dyDescent="0.2">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0999999999999996" customHeight="1" x14ac:dyDescent="0.2">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2.95" customHeight="1" x14ac:dyDescent="0.2">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2.95" customHeight="1" x14ac:dyDescent="0.2">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2.95" customHeight="1" x14ac:dyDescent="0.2">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2.95" customHeight="1" x14ac:dyDescent="0.2">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2.95" customHeight="1" x14ac:dyDescent="0.2">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2.95" customHeight="1" x14ac:dyDescent="0.2">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0999999999999996" customHeight="1" x14ac:dyDescent="0.2">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2">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2">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2">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2">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2">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2">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2">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2">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2">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2">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2">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2">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2">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2">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2">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2">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2">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2">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2">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2">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2.75" x14ac:dyDescent="0.2">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 customHeight="1" outlineLevel="1" x14ac:dyDescent="0.2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 customHeight="1" outlineLevel="1" x14ac:dyDescent="0.2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 customHeight="1" outlineLevel="1" x14ac:dyDescent="0.2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 customHeight="1" outlineLevel="1" x14ac:dyDescent="0.2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885"/>
      <c r="F99" s="886"/>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2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2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2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2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2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2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2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2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2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2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2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2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2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2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2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2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2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2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2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2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2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2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2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2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2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2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2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2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2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2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2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2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2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2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2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2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2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2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2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2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2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2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2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2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2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2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2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2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0999999999999996" customHeight="1" outlineLevel="1" x14ac:dyDescent="0.2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346" zoomScale="80" zoomScaleNormal="80" workbookViewId="0">
      <selection activeCell="K462" sqref="K462:K46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133</v>
      </c>
      <c r="Q21" s="873">
        <v>133</v>
      </c>
      <c r="R21" s="874">
        <v>133</v>
      </c>
      <c r="S21" s="874">
        <v>133</v>
      </c>
      <c r="T21" s="874">
        <v>133</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0.9642857142857143</v>
      </c>
      <c r="Q26" s="847">
        <f>MIN(1,(MAX(0, Periods!AA24-(Q$21+Q$20))+MAX(0,Q$21-Periods!AA23))/(Periods!AA24-Periods!AA23))</f>
        <v>0.9642857142857143</v>
      </c>
      <c r="R26" s="847">
        <f>MIN(1,(MAX(0, Periods!AB24-(R$21+R$20))+MAX(0,R$21-Periods!AB23))/(Periods!AB24-Periods!AB23))</f>
        <v>0.9642857142857143</v>
      </c>
      <c r="S26" s="847">
        <f>MIN(1,(MAX(0, Periods!AC24-(S$21+S$20))+MAX(0,S$21-Periods!AC23))/(Periods!AC24-Periods!AC23))</f>
        <v>0.9642857142857143</v>
      </c>
      <c r="T26" s="847">
        <f>MIN(1,(MAX(0, Periods!AD24-(T$21+T$20))+MAX(0,T$21-Periods!AD23))/(Periods!AD24-Periods!AD23))</f>
        <v>0.9642857142857143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887"/>
      <c r="I61" s="888"/>
      <c r="J61" s="888"/>
      <c r="K61" s="888"/>
      <c r="L61" s="888"/>
      <c r="M61" s="888"/>
      <c r="N61" s="888"/>
      <c r="O61" s="888"/>
      <c r="P61" s="888"/>
      <c r="Q61" s="888"/>
      <c r="R61" s="888"/>
      <c r="S61" s="888"/>
      <c r="T61" s="889"/>
      <c r="U61" s="512"/>
      <c r="V61" s="512"/>
      <c r="W61" s="512"/>
      <c r="X61" s="512"/>
      <c r="Y61" s="512"/>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877</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808</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3.3234881302526555</v>
      </c>
      <c r="W233" s="5">
        <f t="shared" si="19"/>
        <v>4.1374675174789353</v>
      </c>
      <c r="X233" s="5">
        <f t="shared" si="19"/>
        <v>4.7030914567059936</v>
      </c>
      <c r="Y233" s="129">
        <v>4.59121963328292</v>
      </c>
      <c r="Z233" s="5">
        <f t="shared" si="19"/>
        <v>4.9357848494259855</v>
      </c>
      <c r="AA233" s="5">
        <f t="shared" si="19"/>
        <v>4.53080884863446</v>
      </c>
      <c r="AB233" s="5">
        <f t="shared" si="19"/>
        <v>4.0918238135223213</v>
      </c>
      <c r="AC233" s="5">
        <f t="shared" si="19"/>
        <v>2.5710829946384353</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371</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132</v>
      </c>
      <c r="V234" s="5">
        <f t="shared" si="20"/>
        <v>7.961537621443048</v>
      </c>
      <c r="W234" s="5">
        <f t="shared" si="19"/>
        <v>9.9114550757859732</v>
      </c>
      <c r="X234" s="5">
        <f t="shared" si="19"/>
        <v>11.266427952250767</v>
      </c>
      <c r="Y234" s="129">
        <v>10.998434899152508</v>
      </c>
      <c r="Z234" s="5">
        <f t="shared" si="19"/>
        <v>11.823853502695144</v>
      </c>
      <c r="AA234" s="5">
        <f t="shared" si="19"/>
        <v>10.853718650479449</v>
      </c>
      <c r="AB234" s="5">
        <f t="shared" si="19"/>
        <v>9.8021139101218839</v>
      </c>
      <c r="AC234" s="5">
        <f t="shared" si="19"/>
        <v>6.1591235435254053</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372</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133</v>
      </c>
      <c r="V235" s="5">
        <f t="shared" si="20"/>
        <v>14.815037729795613</v>
      </c>
      <c r="W235" s="5">
        <f t="shared" si="19"/>
        <v>18.443495199904433</v>
      </c>
      <c r="X235" s="5">
        <f t="shared" si="19"/>
        <v>20.964864217066363</v>
      </c>
      <c r="Y235" s="129">
        <v>20.466175724747945</v>
      </c>
      <c r="Z235" s="5">
        <f t="shared" si="19"/>
        <v>22.002136281088681</v>
      </c>
      <c r="AA235" s="5">
        <f t="shared" si="19"/>
        <v>20.196883938895997</v>
      </c>
      <c r="AB235" s="5">
        <f t="shared" si="19"/>
        <v>18.240030295038519</v>
      </c>
      <c r="AC235" s="5">
        <f t="shared" si="19"/>
        <v>11.46105840585885</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373</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134</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374</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135</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375</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376</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377</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378</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4.6673864557176685</v>
      </c>
      <c r="W243" s="5">
        <f t="shared" si="19"/>
        <v>5.8105096498674511</v>
      </c>
      <c r="X243" s="5">
        <f t="shared" si="19"/>
        <v>6.604851440634536</v>
      </c>
      <c r="Y243" s="129">
        <v>6.4477427003720589</v>
      </c>
      <c r="Z243" s="5">
        <f t="shared" si="19"/>
        <v>6.9316376203804895</v>
      </c>
      <c r="AA243" s="5">
        <f t="shared" si="19"/>
        <v>6.3629039806303211</v>
      </c>
      <c r="AB243" s="5">
        <f t="shared" si="19"/>
        <v>5.7464092838403609</v>
      </c>
      <c r="AC243" s="5">
        <f t="shared" si="19"/>
        <v>3.6107359122083533</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371</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132</v>
      </c>
      <c r="V244" s="5">
        <f t="shared" si="20"/>
        <v>10.006236850411975</v>
      </c>
      <c r="W244" s="5">
        <f t="shared" si="19"/>
        <v>12.456936302532533</v>
      </c>
      <c r="X244" s="5">
        <f t="shared" si="19"/>
        <v>14.15989622967953</v>
      </c>
      <c r="Y244" s="129">
        <v>13.823076623835583</v>
      </c>
      <c r="Z244" s="5">
        <f t="shared" si="19"/>
        <v>14.860481009834942</v>
      </c>
      <c r="AA244" s="5">
        <f t="shared" si="19"/>
        <v>13.641194036679851</v>
      </c>
      <c r="AB244" s="5">
        <f t="shared" si="19"/>
        <v>12.319513903348204</v>
      </c>
      <c r="AC244" s="5">
        <f t="shared" si="19"/>
        <v>7.740922909347927</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16.054895478307589</v>
      </c>
      <c r="W245" s="5">
        <f t="shared" si="19"/>
        <v>19.987015429168164</v>
      </c>
      <c r="X245" s="5">
        <f t="shared" si="19"/>
        <v>22.719395647908005</v>
      </c>
      <c r="Y245" s="129">
        <v>22.178972345150918</v>
      </c>
      <c r="Z245" s="5">
        <f t="shared" si="19"/>
        <v>23.843476117642755</v>
      </c>
      <c r="AA245" s="5">
        <f t="shared" si="19"/>
        <v>21.887143761662088</v>
      </c>
      <c r="AB245" s="5">
        <f t="shared" si="19"/>
        <v>19.766522721643273</v>
      </c>
      <c r="AC245" s="5">
        <f t="shared" si="19"/>
        <v>12.420224513284515</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373</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134</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374</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135</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4.6673864557176685</v>
      </c>
      <c r="W253" s="5">
        <f t="shared" si="20"/>
        <v>5.8105096498674511</v>
      </c>
      <c r="X253" s="5">
        <f t="shared" si="20"/>
        <v>6.604851440634536</v>
      </c>
      <c r="Y253" s="129">
        <v>6.4477427003720589</v>
      </c>
      <c r="Z253" s="5">
        <f t="shared" si="23"/>
        <v>6.9316376203804895</v>
      </c>
      <c r="AA253" s="5">
        <f t="shared" si="23"/>
        <v>6.3629039806303211</v>
      </c>
      <c r="AB253" s="5">
        <f t="shared" si="23"/>
        <v>5.7464092838403609</v>
      </c>
      <c r="AC253" s="5">
        <f t="shared" si="23"/>
        <v>3.6107359122083533</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371</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132</v>
      </c>
      <c r="V254" s="5">
        <f t="shared" si="20"/>
        <v>10.006236850411975</v>
      </c>
      <c r="W254" s="5">
        <f t="shared" si="20"/>
        <v>12.456936302532533</v>
      </c>
      <c r="X254" s="5">
        <f t="shared" si="20"/>
        <v>14.15989622967953</v>
      </c>
      <c r="Y254" s="129">
        <v>13.823076623835583</v>
      </c>
      <c r="Z254" s="5">
        <f t="shared" si="23"/>
        <v>14.860481009834942</v>
      </c>
      <c r="AA254" s="5">
        <f t="shared" si="23"/>
        <v>13.641194036679851</v>
      </c>
      <c r="AB254" s="5">
        <f t="shared" si="23"/>
        <v>12.319513903348204</v>
      </c>
      <c r="AC254" s="5">
        <f t="shared" si="23"/>
        <v>7.740922909347927</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16.054895478307589</v>
      </c>
      <c r="W255" s="5">
        <f t="shared" si="20"/>
        <v>19.987015429168164</v>
      </c>
      <c r="X255" s="5">
        <f t="shared" si="20"/>
        <v>22.719395647908005</v>
      </c>
      <c r="Y255" s="129">
        <v>22.178972345150918</v>
      </c>
      <c r="Z255" s="5">
        <f t="shared" si="23"/>
        <v>23.843476117642755</v>
      </c>
      <c r="AA255" s="5">
        <f t="shared" si="23"/>
        <v>21.887143761662088</v>
      </c>
      <c r="AB255" s="5">
        <f t="shared" si="23"/>
        <v>19.766522721643273</v>
      </c>
      <c r="AC255" s="5">
        <f t="shared" si="23"/>
        <v>12.420224513284515</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373</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134</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374</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135</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4.6673864557176685</v>
      </c>
      <c r="W263" s="5">
        <f t="shared" si="20"/>
        <v>5.8105096498674511</v>
      </c>
      <c r="X263" s="5">
        <f t="shared" si="20"/>
        <v>6.604851440634536</v>
      </c>
      <c r="Y263" s="129">
        <v>6.4477427003720589</v>
      </c>
      <c r="Z263" s="5">
        <f t="shared" si="23"/>
        <v>6.9316376203804895</v>
      </c>
      <c r="AA263" s="5">
        <f t="shared" si="23"/>
        <v>6.3629039806303211</v>
      </c>
      <c r="AB263" s="5">
        <f t="shared" si="23"/>
        <v>5.7464092838403609</v>
      </c>
      <c r="AC263" s="5">
        <f t="shared" si="23"/>
        <v>3.6107359122083533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371</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132</v>
      </c>
      <c r="V264" s="5">
        <f t="shared" si="20"/>
        <v>6.5040539527677836</v>
      </c>
      <c r="W264" s="5">
        <f t="shared" si="20"/>
        <v>8.0970085966461465</v>
      </c>
      <c r="X264" s="5">
        <f t="shared" si="20"/>
        <v>9.2039325492916948</v>
      </c>
      <c r="Y264" s="129">
        <v>8.9849998054931284</v>
      </c>
      <c r="Z264" s="5">
        <f t="shared" si="23"/>
        <v>9.6593126563927107</v>
      </c>
      <c r="AA264" s="5">
        <f t="shared" si="23"/>
        <v>8.8667761238419018</v>
      </c>
      <c r="AB264" s="5">
        <f t="shared" si="23"/>
        <v>8.0076840371763325</v>
      </c>
      <c r="AC264" s="5">
        <f t="shared" si="23"/>
        <v>5.0315998910761524</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16.054895478307589</v>
      </c>
      <c r="W265" s="5">
        <f t="shared" si="24"/>
        <v>19.987015429168164</v>
      </c>
      <c r="X265" s="5">
        <f t="shared" si="24"/>
        <v>22.719395647908005</v>
      </c>
      <c r="Y265" s="129">
        <v>22.178972345150918</v>
      </c>
      <c r="Z265" s="5">
        <f t="shared" si="23"/>
        <v>23.843476117642755</v>
      </c>
      <c r="AA265" s="5">
        <f t="shared" si="23"/>
        <v>21.887143761662088</v>
      </c>
      <c r="AB265" s="5">
        <f t="shared" si="23"/>
        <v>19.766522721643273</v>
      </c>
      <c r="AC265" s="5">
        <f t="shared" si="23"/>
        <v>12.420224513284515</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373</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134</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374</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135</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4.6673864557176685</v>
      </c>
      <c r="W273" s="5">
        <f t="shared" si="24"/>
        <v>5.8105096498674511</v>
      </c>
      <c r="X273" s="5">
        <f t="shared" si="24"/>
        <v>6.604851440634536</v>
      </c>
      <c r="Y273" s="129">
        <v>6.4477427003720589</v>
      </c>
      <c r="Z273" s="5">
        <f t="shared" si="23"/>
        <v>6.9316376203804895</v>
      </c>
      <c r="AA273" s="5">
        <f t="shared" si="23"/>
        <v>6.3629039806303211</v>
      </c>
      <c r="AB273" s="5">
        <f t="shared" si="23"/>
        <v>5.7464092838403609</v>
      </c>
      <c r="AC273" s="5">
        <f t="shared" si="23"/>
        <v>3.6107359122083533</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371</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132</v>
      </c>
      <c r="V274" s="5">
        <f t="shared" si="24"/>
        <v>6.5040539527677836</v>
      </c>
      <c r="W274" s="5">
        <f t="shared" si="24"/>
        <v>8.0970085966461465</v>
      </c>
      <c r="X274" s="5">
        <f t="shared" si="24"/>
        <v>9.2039325492916948</v>
      </c>
      <c r="Y274" s="129">
        <v>8.9849998054931284</v>
      </c>
      <c r="Z274" s="5">
        <f t="shared" si="23"/>
        <v>9.6593126563927107</v>
      </c>
      <c r="AA274" s="5">
        <f t="shared" si="23"/>
        <v>8.8667761238419018</v>
      </c>
      <c r="AB274" s="5">
        <f t="shared" si="23"/>
        <v>8.0076840371763325</v>
      </c>
      <c r="AC274" s="5">
        <f t="shared" si="23"/>
        <v>5.0315998910761524</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16.054895478307589</v>
      </c>
      <c r="W275" s="5">
        <f t="shared" si="24"/>
        <v>19.987015429168164</v>
      </c>
      <c r="X275" s="5">
        <f t="shared" si="24"/>
        <v>22.719395647908005</v>
      </c>
      <c r="Y275" s="129">
        <v>22.178972345150918</v>
      </c>
      <c r="Z275" s="5">
        <f t="shared" si="23"/>
        <v>23.843476117642755</v>
      </c>
      <c r="AA275" s="5">
        <f t="shared" si="23"/>
        <v>21.887143761662088</v>
      </c>
      <c r="AB275" s="5">
        <f t="shared" si="23"/>
        <v>19.766522721643273</v>
      </c>
      <c r="AC275" s="5">
        <f t="shared" si="23"/>
        <v>12.420224513284515</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373</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134</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374</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135</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3.4588764058101962</v>
      </c>
      <c r="W283" s="5">
        <f t="shared" si="24"/>
        <v>4.3060147095894807</v>
      </c>
      <c r="X283" s="5">
        <f t="shared" si="24"/>
        <v>4.8946803588346794</v>
      </c>
      <c r="Y283" s="129">
        <v>4.7782512351706767</v>
      </c>
      <c r="Z283" s="5">
        <f t="shared" si="23"/>
        <v>5.1368529360558064</v>
      </c>
      <c r="AA283" s="5">
        <f t="shared" si="23"/>
        <v>4.7153795083921146</v>
      </c>
      <c r="AB283" s="5">
        <f t="shared" si="23"/>
        <v>4.2585116271345678</v>
      </c>
      <c r="AC283" s="5">
        <f t="shared" si="23"/>
        <v>2.6758206916955793</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7.7000356488779946</v>
      </c>
      <c r="W284" s="5">
        <f t="shared" si="24"/>
        <v>9.5859067738691159</v>
      </c>
      <c r="X284" s="5">
        <f t="shared" si="24"/>
        <v>10.896374669409953</v>
      </c>
      <c r="Y284" s="129">
        <v>10.637184025513427</v>
      </c>
      <c r="Z284" s="5">
        <f t="shared" si="23"/>
        <v>11.435491208714728</v>
      </c>
      <c r="AA284" s="5">
        <f t="shared" si="23"/>
        <v>10.497221077809304</v>
      </c>
      <c r="AB284" s="5">
        <f t="shared" si="23"/>
        <v>9.4801569911593351</v>
      </c>
      <c r="AC284" s="5">
        <f t="shared" si="23"/>
        <v>5.9568230542875202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372</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133</v>
      </c>
      <c r="V285" s="5">
        <f t="shared" si="24"/>
        <v>12.351785524720462</v>
      </c>
      <c r="W285" s="5">
        <f t="shared" si="24"/>
        <v>15.376950176594233</v>
      </c>
      <c r="X285" s="5">
        <f t="shared" si="24"/>
        <v>17.479098675752262</v>
      </c>
      <c r="Y285" s="129">
        <v>17.063325633988413</v>
      </c>
      <c r="Z285" s="5">
        <f t="shared" si="23"/>
        <v>18.343906602621075</v>
      </c>
      <c r="AA285" s="5">
        <f t="shared" si="23"/>
        <v>16.838808191435934</v>
      </c>
      <c r="AB285" s="5">
        <f t="shared" si="23"/>
        <v>15.207314775554586</v>
      </c>
      <c r="AC285" s="5">
        <f t="shared" si="23"/>
        <v>9.5554623550335123</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374</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135</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3.4588764058101962</v>
      </c>
      <c r="W293" s="5">
        <f t="shared" si="24"/>
        <v>4.3060147095894807</v>
      </c>
      <c r="X293" s="5">
        <f t="shared" si="24"/>
        <v>4.8946803588346794</v>
      </c>
      <c r="Y293" s="129">
        <v>4.7782512351706767</v>
      </c>
      <c r="Z293" s="5">
        <f t="shared" si="23"/>
        <v>5.1368529360558064</v>
      </c>
      <c r="AA293" s="5">
        <f t="shared" si="23"/>
        <v>4.7153795083921146</v>
      </c>
      <c r="AB293" s="5">
        <f t="shared" si="23"/>
        <v>4.2585116271345678</v>
      </c>
      <c r="AC293" s="5">
        <f t="shared" si="23"/>
        <v>2.6758206916955793</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7.7000356488779946</v>
      </c>
      <c r="W294" s="5">
        <f t="shared" si="24"/>
        <v>9.5859067738691159</v>
      </c>
      <c r="X294" s="5">
        <f t="shared" si="24"/>
        <v>10.896374669409953</v>
      </c>
      <c r="Y294" s="129">
        <v>10.637184025513427</v>
      </c>
      <c r="Z294" s="5">
        <f t="shared" si="23"/>
        <v>11.435491208714728</v>
      </c>
      <c r="AA294" s="5">
        <f t="shared" si="23"/>
        <v>10.497221077809304</v>
      </c>
      <c r="AB294" s="5">
        <f t="shared" si="23"/>
        <v>9.4801569911593351</v>
      </c>
      <c r="AC294" s="5">
        <f t="shared" si="23"/>
        <v>5.9568230542875202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372</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133</v>
      </c>
      <c r="V295" s="5">
        <f t="shared" si="24"/>
        <v>12.351785524720462</v>
      </c>
      <c r="W295" s="5">
        <f t="shared" si="24"/>
        <v>15.376950176594233</v>
      </c>
      <c r="X295" s="5">
        <f t="shared" si="24"/>
        <v>17.479098675752262</v>
      </c>
      <c r="Y295" s="129">
        <v>17.063325633988413</v>
      </c>
      <c r="Z295" s="5">
        <f t="shared" si="23"/>
        <v>18.343906602621075</v>
      </c>
      <c r="AA295" s="5">
        <f t="shared" si="23"/>
        <v>16.838808191435934</v>
      </c>
      <c r="AB295" s="5">
        <f t="shared" si="23"/>
        <v>15.207314775554586</v>
      </c>
      <c r="AC295" s="5">
        <f t="shared" si="23"/>
        <v>9.5554623550335123</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374</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135</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3.4588764058101962</v>
      </c>
      <c r="W303" s="5">
        <f t="shared" si="25"/>
        <v>4.3060147095894807</v>
      </c>
      <c r="X303" s="5">
        <f t="shared" si="25"/>
        <v>4.8946803588346794</v>
      </c>
      <c r="Y303" s="129">
        <v>4.7782512351706767</v>
      </c>
      <c r="Z303" s="5">
        <f t="shared" si="23"/>
        <v>5.1368529360558064</v>
      </c>
      <c r="AA303" s="5">
        <f t="shared" si="23"/>
        <v>4.7153795083921146</v>
      </c>
      <c r="AB303" s="5">
        <f t="shared" si="23"/>
        <v>4.2585116271345678</v>
      </c>
      <c r="AC303" s="5">
        <f t="shared" si="23"/>
        <v>2.6758206916955793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5.0050231717706959</v>
      </c>
      <c r="W304" s="5">
        <f t="shared" si="25"/>
        <v>6.230839403014925</v>
      </c>
      <c r="X304" s="5">
        <f t="shared" si="25"/>
        <v>7.0826435351164694</v>
      </c>
      <c r="Y304" s="129">
        <v>6.9141696165837274</v>
      </c>
      <c r="Z304" s="5">
        <f t="shared" si="23"/>
        <v>7.4330692856645735</v>
      </c>
      <c r="AA304" s="5">
        <f t="shared" si="23"/>
        <v>6.8231937005760468</v>
      </c>
      <c r="AB304" s="5">
        <f t="shared" si="23"/>
        <v>6.1621020442535679</v>
      </c>
      <c r="AC304" s="5">
        <f t="shared" si="23"/>
        <v>3.8719349852868876</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372</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133</v>
      </c>
      <c r="V305" s="5">
        <f t="shared" si="25"/>
        <v>12.351785524720462</v>
      </c>
      <c r="W305" s="5">
        <f t="shared" si="25"/>
        <v>15.376950176594233</v>
      </c>
      <c r="X305" s="5">
        <f t="shared" si="25"/>
        <v>17.479098675752262</v>
      </c>
      <c r="Y305" s="129">
        <v>17.063325633988413</v>
      </c>
      <c r="Z305" s="5">
        <f t="shared" si="23"/>
        <v>18.343906602621075</v>
      </c>
      <c r="AA305" s="5">
        <f t="shared" si="23"/>
        <v>16.838808191435934</v>
      </c>
      <c r="AB305" s="5">
        <f t="shared" si="23"/>
        <v>15.207314775554586</v>
      </c>
      <c r="AC305" s="5">
        <f t="shared" si="23"/>
        <v>9.5554623550335123</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374</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135</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3.4588764058101962</v>
      </c>
      <c r="W313" s="5">
        <f t="shared" si="25"/>
        <v>4.3060147095894807</v>
      </c>
      <c r="X313" s="5">
        <f t="shared" si="25"/>
        <v>4.8946803588346794</v>
      </c>
      <c r="Y313" s="129">
        <v>4.7782512351706767</v>
      </c>
      <c r="Z313" s="5">
        <f t="shared" si="27"/>
        <v>5.1368529360558064</v>
      </c>
      <c r="AA313" s="5">
        <f t="shared" si="27"/>
        <v>4.7153795083921146</v>
      </c>
      <c r="AB313" s="5">
        <f t="shared" si="27"/>
        <v>4.2585116271345678</v>
      </c>
      <c r="AC313" s="5">
        <f t="shared" si="27"/>
        <v>2.6758206916955793</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5.0050231717706959</v>
      </c>
      <c r="W314" s="5">
        <f t="shared" si="25"/>
        <v>6.230839403014925</v>
      </c>
      <c r="X314" s="5">
        <f t="shared" si="25"/>
        <v>7.0826435351164694</v>
      </c>
      <c r="Y314" s="129">
        <v>6.9141696165837274</v>
      </c>
      <c r="Z314" s="5">
        <f t="shared" si="27"/>
        <v>7.4330692856645735</v>
      </c>
      <c r="AA314" s="5">
        <f t="shared" si="27"/>
        <v>6.8231937005760468</v>
      </c>
      <c r="AB314" s="5">
        <f t="shared" si="27"/>
        <v>6.1621020442535679</v>
      </c>
      <c r="AC314" s="5">
        <f t="shared" si="27"/>
        <v>3.8719349852868876</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372</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133</v>
      </c>
      <c r="V315" s="5">
        <f t="shared" si="25"/>
        <v>12.351785524720462</v>
      </c>
      <c r="W315" s="5">
        <f t="shared" si="25"/>
        <v>15.376950176594233</v>
      </c>
      <c r="X315" s="5">
        <f t="shared" si="25"/>
        <v>17.479098675752262</v>
      </c>
      <c r="Y315" s="129">
        <v>17.063325633988413</v>
      </c>
      <c r="Z315" s="5">
        <f t="shared" si="27"/>
        <v>18.343906602621075</v>
      </c>
      <c r="AA315" s="5">
        <f t="shared" si="27"/>
        <v>16.838808191435934</v>
      </c>
      <c r="AB315" s="5">
        <f t="shared" si="27"/>
        <v>15.207314775554586</v>
      </c>
      <c r="AC315" s="5">
        <f t="shared" si="27"/>
        <v>9.5554623550335123</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374</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135</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hidden="1" outlineLevel="2" x14ac:dyDescent="0.2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collapsed="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5.2781339403482432</v>
      </c>
      <c r="W347" s="5">
        <f t="shared" si="31"/>
        <v>6.5708396946896261</v>
      </c>
      <c r="X347" s="5">
        <f t="shared" si="31"/>
        <v>7.4691245069422427</v>
      </c>
      <c r="Y347" s="129">
        <v>7.2914574159112666</v>
      </c>
      <c r="Z347" s="5">
        <f t="shared" si="31"/>
        <v>7.8386720562866747</v>
      </c>
      <c r="AA347" s="5">
        <f t="shared" si="31"/>
        <v>7.1955171867545396</v>
      </c>
      <c r="AB347" s="5">
        <f t="shared" si="31"/>
        <v>6.4983515215489884</v>
      </c>
      <c r="AC347" s="5">
        <f t="shared" si="31"/>
        <v>4.0832161529103095</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6.5012838947486165</v>
      </c>
      <c r="AM347" s="864">
        <f>AK347*(1-$AN347)*(1-(1-$I495)^$AJ347)+AL347*(1-$AN347)*AJ347*(1-(((1 -(1 -$I495)^($AJ347+1)) /$I495-1)/$AJ347))</f>
        <v>5.8736295350488898</v>
      </c>
      <c r="AN347" s="861">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132</v>
      </c>
      <c r="V348" s="5">
        <f t="shared" si="32"/>
        <v>8.4538762130594591</v>
      </c>
      <c r="W348" s="5">
        <f t="shared" si="31"/>
        <v>10.524375853769726</v>
      </c>
      <c r="X348" s="5">
        <f t="shared" si="31"/>
        <v>11.963139760233597</v>
      </c>
      <c r="Y348" s="129">
        <v>11.67857411417666</v>
      </c>
      <c r="Z348" s="5">
        <f t="shared" si="31"/>
        <v>12.555036304032026</v>
      </c>
      <c r="AA348" s="5">
        <f t="shared" si="31"/>
        <v>11.524908665305915</v>
      </c>
      <c r="AB348" s="5">
        <f t="shared" si="31"/>
        <v>10.408273070178497</v>
      </c>
      <c r="AC348" s="5">
        <f t="shared" si="31"/>
        <v>6.5400015039389308</v>
      </c>
      <c r="AD348" s="129">
        <v>0</v>
      </c>
      <c r="AE348" s="86">
        <v>1071</v>
      </c>
      <c r="AF348" s="86">
        <v>50</v>
      </c>
      <c r="AG348" s="16"/>
      <c r="AH348" s="8"/>
      <c r="AI348" s="641">
        <v>43631</v>
      </c>
      <c r="AJ348">
        <f>(Periods!$U24-Periods!$U23)</f>
        <v>56</v>
      </c>
      <c r="AK348">
        <f>(AK347+AL347*AJ347)*(1-AN347)-AM347</f>
        <v>294.4739898964288</v>
      </c>
      <c r="AL348" cm="1">
        <f t="array" ref="AL348">IF(AK348&lt;=INDEX(K234:S234,$AL$344),INDEX(V234:AD234,$AL$344)*(AK348/INDEX(K234:S234,$AL$344)),IF(AK348&lt;=INDEX(K348:S348,$AL$344),INDEX(V234:AD234,$AL$344)+(INDEX(V348:AD348,$AL$344)-INDEX(V234:AD234,$AL$344))/(INDEX(K348:S348,$AL$344)-INDEX(K234:S234,$AL$344))*(AK348-INDEX(K234:S234,$AL$344)),INDEX(V348:AD348,$AL$344)))</f>
        <v>11.248676238150539</v>
      </c>
      <c r="AM348" s="864">
        <f t="shared" ref="AM348:AM355" si="34">AK348*(1-$AN348)*(1-(1-$I496)^$AJ348)+AL348*(1-$AN348)*AJ348*(1-(((1 -(1 -$I496)^($AJ348+1)) /$I496-1)/$AJ348))</f>
        <v>33.612823179583479</v>
      </c>
      <c r="AN348" s="861">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133</v>
      </c>
      <c r="V349" s="5">
        <f t="shared" si="32"/>
        <v>23.936270305393112</v>
      </c>
      <c r="W349" s="5">
        <f t="shared" si="31"/>
        <v>29.798674463937619</v>
      </c>
      <c r="X349" s="5">
        <f t="shared" si="31"/>
        <v>33.872384665367129</v>
      </c>
      <c r="Y349" s="129">
        <v>33.06666666666667</v>
      </c>
      <c r="Z349" s="5">
        <f t="shared" si="31"/>
        <v>35.548278102664078</v>
      </c>
      <c r="AA349" s="5">
        <f t="shared" si="31"/>
        <v>32.631578947368425</v>
      </c>
      <c r="AB349" s="5">
        <f t="shared" si="31"/>
        <v>29.469941520467838</v>
      </c>
      <c r="AC349" s="5">
        <f t="shared" si="31"/>
        <v>18.517333333333337</v>
      </c>
      <c r="AD349" s="129">
        <v>0</v>
      </c>
      <c r="AE349" s="86">
        <v>1300</v>
      </c>
      <c r="AF349" s="86">
        <v>55</v>
      </c>
      <c r="AG349" s="16"/>
      <c r="AH349" s="8"/>
      <c r="AI349" s="641">
        <v>43684</v>
      </c>
      <c r="AJ349">
        <f>(Periods!$U25-Periods!$U24)</f>
        <v>21</v>
      </c>
      <c r="AK349">
        <f t="shared" si="33"/>
        <v>890.78703605327541</v>
      </c>
      <c r="AL349" cm="1">
        <f t="array" ref="AL349">IF(AK349&lt;=INDEX(K235:S235,$AL$344),INDEX(V235:AD235,$AL$344)*(AK349/INDEX(K235:S235,$AL$344)),IF(AK349&lt;=INDEX(K349:S349,$AL$344),INDEX(V235:AD235,$AL$344)+(INDEX(V349:AD349,$AL$344)-INDEX(V235:AD235,$AL$344))/(INDEX(K349:S349,$AL$344)-INDEX(K235:S235,$AL$344))*(AK349-INDEX(K235:S235,$AL$344)),INDEX(V349:AD349,$AL$344)))</f>
        <v>30.297284140124674</v>
      </c>
      <c r="AM349" s="864">
        <f t="shared" si="34"/>
        <v>85.921330907542426</v>
      </c>
      <c r="AN349" s="861">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134</v>
      </c>
      <c r="V350" s="5">
        <f t="shared" si="32"/>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v>43728</v>
      </c>
      <c r="AJ350">
        <f>(Periods!$U26-Periods!$U25)</f>
        <v>28</v>
      </c>
      <c r="AK350">
        <f t="shared" si="33"/>
        <v>1441.1086720883511</v>
      </c>
      <c r="AL350" cm="1">
        <f t="array" ref="AL350">IF(AK350&lt;=INDEX(K236:S236,$AL$344),INDEX(V236:AD236,$AL$344)*(AK350/INDEX(K236:S236,$AL$344)),IF(AK350&lt;=INDEX(K350:S350,$AL$344),INDEX(V236:AD236,$AL$344)+(INDEX(V350:AD350,$AL$344)-INDEX(V236:AD236,$AL$344))/(INDEX(K350:S350,$AL$344)-INDEX(K236:S236,$AL$344))*(AK350-INDEX(K236:S236,$AL$344)),INDEX(V350:AD350,$AL$344)))</f>
        <v>45</v>
      </c>
      <c r="AM350" s="864">
        <f t="shared" si="34"/>
        <v>223.49926018047219</v>
      </c>
      <c r="AN350" s="861">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135</v>
      </c>
      <c r="V351" s="5">
        <f t="shared" si="32"/>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v>43741</v>
      </c>
      <c r="AJ351">
        <f>(Periods!$U27-Periods!$U26)</f>
        <v>21</v>
      </c>
      <c r="AK351">
        <f t="shared" si="33"/>
        <v>2477.6094119078793</v>
      </c>
      <c r="AL351" cm="1">
        <f t="array" ref="AL351">IF(AK351&lt;=INDEX(K237:S237,$AL$344),INDEX(V237:AD237,$AL$344)*(AK351/INDEX(K237:S237,$AL$344)),IF(AK351&lt;=INDEX(K351:S351,$AL$344),INDEX(V237:AD237,$AL$344)+(INDEX(V351:AD351,$AL$344)-INDEX(V237:AD237,$AL$344))/(INDEX(K351:S351,$AL$344)-INDEX(K237:S237,$AL$344))*(AK351-INDEX(K237:S237,$AL$344)),INDEX(V351:AD351,$AL$344)))</f>
        <v>11.39329004329004</v>
      </c>
      <c r="AM351" s="864">
        <f t="shared" si="34"/>
        <v>210.25349934691616</v>
      </c>
      <c r="AN351" s="861">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35</v>
      </c>
      <c r="AK352">
        <f t="shared" si="33"/>
        <v>2506.615003470054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328.08031434096819</v>
      </c>
      <c r="AN352" s="861">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42</v>
      </c>
      <c r="AK353">
        <f t="shared" si="33"/>
        <v>2178.534689129086</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175.69027412789711</v>
      </c>
      <c r="AN353" s="861">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42</v>
      </c>
      <c r="AK354">
        <f t="shared" si="33"/>
        <v>2002.844415001189</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161.52154292652463</v>
      </c>
      <c r="AN354" s="861">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49</v>
      </c>
      <c r="AK355">
        <f t="shared" si="33"/>
        <v>1841.3228720746642</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172.05332355000959</v>
      </c>
      <c r="AN355" s="861">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6.6365762749226533</v>
      </c>
      <c r="W357" s="5">
        <f t="shared" si="31"/>
        <v>8.26198791408844</v>
      </c>
      <c r="X357" s="5">
        <f t="shared" si="31"/>
        <v>9.3914658205785759</v>
      </c>
      <c r="Y357" s="129">
        <v>9.1680722473012555</v>
      </c>
      <c r="Z357" s="5">
        <f t="shared" si="31"/>
        <v>9.856124452995406</v>
      </c>
      <c r="AA357" s="5">
        <f t="shared" si="31"/>
        <v>9.0474397177315016</v>
      </c>
      <c r="AB357" s="5">
        <f t="shared" si="31"/>
        <v>8.1708433361912949</v>
      </c>
      <c r="AC357" s="5">
        <f t="shared" si="31"/>
        <v>5.1341204584887032</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132</v>
      </c>
      <c r="V358" s="5">
        <f t="shared" si="32"/>
        <v>10.654103975245443</v>
      </c>
      <c r="W358" s="5">
        <f t="shared" si="31"/>
        <v>13.263477225679193</v>
      </c>
      <c r="X358" s="5">
        <f t="shared" si="31"/>
        <v>15.07669756023019</v>
      </c>
      <c r="Y358" s="129">
        <v>14.718070120643363</v>
      </c>
      <c r="Z358" s="5">
        <f t="shared" si="31"/>
        <v>15.822642634570791</v>
      </c>
      <c r="AA358" s="5">
        <f t="shared" si="31"/>
        <v>14.524411303266476</v>
      </c>
      <c r="AB358" s="5">
        <f t="shared" si="31"/>
        <v>13.117157230327768</v>
      </c>
      <c r="AC358" s="5">
        <f t="shared" si="31"/>
        <v>8.2421192675602839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133</v>
      </c>
      <c r="V359" s="5">
        <f t="shared" si="32"/>
        <v>30.935433281382373</v>
      </c>
      <c r="W359" s="5">
        <f t="shared" si="31"/>
        <v>38.512052796507525</v>
      </c>
      <c r="X359" s="5">
        <f t="shared" si="31"/>
        <v>43.776949479915011</v>
      </c>
      <c r="Y359" s="129">
        <v>42.735632889051189</v>
      </c>
      <c r="Z359" s="5">
        <f t="shared" si="31"/>
        <v>45.942887988911764</v>
      </c>
      <c r="AA359" s="5">
        <f t="shared" si="31"/>
        <v>42.173321929984724</v>
      </c>
      <c r="AB359" s="5">
        <f t="shared" si="31"/>
        <v>38.087195627435094</v>
      </c>
      <c r="AC359" s="5">
        <f t="shared" si="31"/>
        <v>23.931954417868667</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134</v>
      </c>
      <c r="V360" s="5">
        <f t="shared" si="32"/>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135</v>
      </c>
      <c r="V361" s="5">
        <f t="shared" si="32"/>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6.6365762749226533</v>
      </c>
      <c r="W367" s="5">
        <f t="shared" si="32"/>
        <v>8.26198791408844</v>
      </c>
      <c r="X367" s="5">
        <f t="shared" si="32"/>
        <v>9.3914658205785759</v>
      </c>
      <c r="Y367" s="129">
        <v>9.1680722473012555</v>
      </c>
      <c r="Z367" s="5">
        <f t="shared" si="37"/>
        <v>9.856124452995406</v>
      </c>
      <c r="AA367" s="5">
        <f t="shared" si="37"/>
        <v>9.0474397177315016</v>
      </c>
      <c r="AB367" s="5">
        <f t="shared" si="37"/>
        <v>8.1708433361912949</v>
      </c>
      <c r="AC367" s="5">
        <f t="shared" si="37"/>
        <v>5.1341204584887032</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38">
        <f t="shared" si="35"/>
        <v>563.19755411255414</v>
      </c>
      <c r="L368" s="238">
        <f t="shared" si="35"/>
        <v>563.19755411255414</v>
      </c>
      <c r="M368" s="238">
        <f t="shared" si="35"/>
        <v>563.19755411255414</v>
      </c>
      <c r="N368" s="128">
        <v>563.19755411255414</v>
      </c>
      <c r="O368" s="238">
        <f t="shared" si="35"/>
        <v>563.19755411255414</v>
      </c>
      <c r="P368" s="238">
        <f t="shared" si="35"/>
        <v>563.19755411255414</v>
      </c>
      <c r="Q368" s="238">
        <f t="shared" si="36"/>
        <v>563.19755411255414</v>
      </c>
      <c r="R368" s="238">
        <f t="shared" si="36"/>
        <v>563.19755411255414</v>
      </c>
      <c r="S368" s="238">
        <f t="shared" si="36"/>
        <v>563.19755411255414</v>
      </c>
      <c r="T368" s="86"/>
      <c r="U368" s="99" t="s">
        <v>132</v>
      </c>
      <c r="V368" s="5">
        <f t="shared" si="32"/>
        <v>10.654103975245443</v>
      </c>
      <c r="W368" s="5">
        <f t="shared" si="32"/>
        <v>13.263477225679193</v>
      </c>
      <c r="X368" s="5">
        <f t="shared" si="32"/>
        <v>15.07669756023019</v>
      </c>
      <c r="Y368" s="129">
        <v>14.718070120643363</v>
      </c>
      <c r="Z368" s="5">
        <f t="shared" si="37"/>
        <v>15.822642634570791</v>
      </c>
      <c r="AA368" s="5">
        <f t="shared" si="37"/>
        <v>14.524411303266476</v>
      </c>
      <c r="AB368" s="5">
        <f t="shared" si="37"/>
        <v>13.117157230327768</v>
      </c>
      <c r="AC368" s="5">
        <f t="shared" si="37"/>
        <v>8.2421192675602839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38">
        <f t="shared" si="35"/>
        <v>1364.4635389610389</v>
      </c>
      <c r="L369" s="238">
        <f t="shared" si="35"/>
        <v>1364.4635389610389</v>
      </c>
      <c r="M369" s="238">
        <f t="shared" si="35"/>
        <v>1364.4635389610389</v>
      </c>
      <c r="N369" s="128">
        <v>1364.4635389610389</v>
      </c>
      <c r="O369" s="238">
        <f t="shared" si="35"/>
        <v>1364.4635389610389</v>
      </c>
      <c r="P369" s="238">
        <f t="shared" si="35"/>
        <v>1364.4635389610389</v>
      </c>
      <c r="Q369" s="238">
        <f t="shared" si="36"/>
        <v>1364.4635389610389</v>
      </c>
      <c r="R369" s="238">
        <f t="shared" si="36"/>
        <v>1364.4635389610389</v>
      </c>
      <c r="S369" s="238">
        <f t="shared" si="36"/>
        <v>1364.4635389610389</v>
      </c>
      <c r="T369" s="86"/>
      <c r="U369" s="99" t="s">
        <v>133</v>
      </c>
      <c r="V369" s="5">
        <f t="shared" si="32"/>
        <v>30.935433281382373</v>
      </c>
      <c r="W369" s="5">
        <f t="shared" si="32"/>
        <v>38.512052796507525</v>
      </c>
      <c r="X369" s="5">
        <f t="shared" si="32"/>
        <v>43.776949479915011</v>
      </c>
      <c r="Y369" s="129">
        <v>42.735632889051189</v>
      </c>
      <c r="Z369" s="5">
        <f t="shared" si="37"/>
        <v>45.942887988911764</v>
      </c>
      <c r="AA369" s="5">
        <f t="shared" si="37"/>
        <v>42.173321929984724</v>
      </c>
      <c r="AB369" s="5">
        <f t="shared" si="37"/>
        <v>38.087195627435094</v>
      </c>
      <c r="AC369" s="5">
        <f t="shared" si="37"/>
        <v>23.931954417868667</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38">
        <f t="shared" si="35"/>
        <v>1365.9157142857146</v>
      </c>
      <c r="L370" s="238">
        <f t="shared" si="35"/>
        <v>1365.9157142857146</v>
      </c>
      <c r="M370" s="238">
        <f t="shared" si="35"/>
        <v>1365.9157142857146</v>
      </c>
      <c r="N370" s="128">
        <v>1365.9157142857146</v>
      </c>
      <c r="O370" s="238">
        <f t="shared" si="35"/>
        <v>1365.9157142857146</v>
      </c>
      <c r="P370" s="238">
        <f t="shared" si="35"/>
        <v>1365.9157142857146</v>
      </c>
      <c r="Q370" s="238">
        <f t="shared" si="36"/>
        <v>1365.9157142857146</v>
      </c>
      <c r="R370" s="238">
        <f t="shared" si="36"/>
        <v>1365.9157142857146</v>
      </c>
      <c r="S370" s="238">
        <f t="shared" si="36"/>
        <v>1365.9157142857146</v>
      </c>
      <c r="T370" s="86"/>
      <c r="U370" s="99" t="s">
        <v>134</v>
      </c>
      <c r="V370" s="5">
        <f t="shared" si="32"/>
        <v>29.131370103043764</v>
      </c>
      <c r="W370" s="5">
        <f t="shared" si="32"/>
        <v>36.266143526692147</v>
      </c>
      <c r="X370" s="5">
        <f t="shared" si="32"/>
        <v>41.224006972262011</v>
      </c>
      <c r="Y370" s="129">
        <v>40.243416892046454</v>
      </c>
      <c r="Z370" s="5">
        <f t="shared" si="37"/>
        <v>43.263634339110375</v>
      </c>
      <c r="AA370" s="5">
        <f t="shared" si="37"/>
        <v>39.713898248730054</v>
      </c>
      <c r="AB370" s="5">
        <f t="shared" si="37"/>
        <v>35.866062773964209</v>
      </c>
      <c r="AC370" s="5">
        <f t="shared" si="37"/>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38">
        <f t="shared" si="35"/>
        <v>737.74500000000012</v>
      </c>
      <c r="L371" s="238">
        <f t="shared" si="35"/>
        <v>737.74500000000012</v>
      </c>
      <c r="M371" s="238">
        <f t="shared" si="35"/>
        <v>737.74500000000012</v>
      </c>
      <c r="N371" s="128">
        <v>737.74500000000012</v>
      </c>
      <c r="O371" s="238">
        <f t="shared" si="35"/>
        <v>737.74500000000012</v>
      </c>
      <c r="P371" s="238">
        <f t="shared" si="35"/>
        <v>737.74500000000012</v>
      </c>
      <c r="Q371" s="238">
        <f t="shared" si="36"/>
        <v>737.74500000000012</v>
      </c>
      <c r="R371" s="238">
        <f t="shared" si="36"/>
        <v>737.74500000000012</v>
      </c>
      <c r="S371" s="238">
        <f t="shared" si="36"/>
        <v>737.74500000000012</v>
      </c>
      <c r="T371" s="86"/>
      <c r="U371" s="99" t="s">
        <v>135</v>
      </c>
      <c r="V371" s="5">
        <f t="shared" si="32"/>
        <v>6.8498171818434983</v>
      </c>
      <c r="W371" s="5">
        <f t="shared" si="32"/>
        <v>8.5274551855830065</v>
      </c>
      <c r="X371" s="5">
        <f t="shared" si="32"/>
        <v>9.6932245295779147</v>
      </c>
      <c r="Y371" s="129">
        <v>9.4626530612244917</v>
      </c>
      <c r="Z371" s="5">
        <f t="shared" si="37"/>
        <v>10.172813183753037</v>
      </c>
      <c r="AA371" s="5">
        <f t="shared" si="37"/>
        <v>9.3381444683136419</v>
      </c>
      <c r="AB371" s="5">
        <f t="shared" si="37"/>
        <v>8.4333820264948098</v>
      </c>
      <c r="AC371" s="5">
        <f t="shared" si="37"/>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6.6365762749226533</v>
      </c>
      <c r="W377" s="5">
        <f t="shared" si="32"/>
        <v>8.26198791408844</v>
      </c>
      <c r="X377" s="5">
        <f t="shared" si="32"/>
        <v>9.3914658205785759</v>
      </c>
      <c r="Y377" s="129">
        <v>9.1680722473012555</v>
      </c>
      <c r="Z377" s="5">
        <f t="shared" si="37"/>
        <v>9.856124452995406</v>
      </c>
      <c r="AA377" s="5">
        <f t="shared" si="37"/>
        <v>9.0474397177315016</v>
      </c>
      <c r="AB377" s="5">
        <f t="shared" si="37"/>
        <v>8.1708433361912949</v>
      </c>
      <c r="AC377" s="5">
        <f t="shared" si="37"/>
        <v>5.1341204584887032</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38">
        <f t="shared" si="35"/>
        <v>563.19755411255414</v>
      </c>
      <c r="L378" s="238">
        <f t="shared" si="35"/>
        <v>563.19755411255414</v>
      </c>
      <c r="M378" s="238">
        <f t="shared" si="35"/>
        <v>563.19755411255414</v>
      </c>
      <c r="N378" s="128">
        <v>563.19755411255414</v>
      </c>
      <c r="O378" s="238">
        <f t="shared" si="35"/>
        <v>563.19755411255414</v>
      </c>
      <c r="P378" s="238">
        <f t="shared" si="35"/>
        <v>563.19755411255414</v>
      </c>
      <c r="Q378" s="238">
        <f t="shared" si="36"/>
        <v>563.19755411255414</v>
      </c>
      <c r="R378" s="238">
        <f t="shared" si="36"/>
        <v>563.19755411255414</v>
      </c>
      <c r="S378" s="238">
        <f t="shared" si="36"/>
        <v>563.19755411255414</v>
      </c>
      <c r="T378" s="86"/>
      <c r="U378" s="99" t="s">
        <v>132</v>
      </c>
      <c r="V378" s="5">
        <f t="shared" si="32"/>
        <v>6.9251675839095395</v>
      </c>
      <c r="W378" s="5">
        <f t="shared" si="32"/>
        <v>8.6212601966914768</v>
      </c>
      <c r="X378" s="5">
        <f t="shared" si="32"/>
        <v>9.7998534141496254</v>
      </c>
      <c r="Y378" s="129">
        <v>9.5667455784181872</v>
      </c>
      <c r="Z378" s="5">
        <f t="shared" si="37"/>
        <v>10.284717712471016</v>
      </c>
      <c r="AA378" s="5">
        <f t="shared" si="37"/>
        <v>9.440867347123211</v>
      </c>
      <c r="AB378" s="5">
        <f t="shared" si="37"/>
        <v>8.5261521997130512</v>
      </c>
      <c r="AC378" s="5">
        <f t="shared" si="37"/>
        <v>5.3573775239141854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38">
        <f t="shared" si="35"/>
        <v>1364.4635389610389</v>
      </c>
      <c r="L379" s="238">
        <f t="shared" si="35"/>
        <v>1364.4635389610389</v>
      </c>
      <c r="M379" s="238">
        <f t="shared" si="35"/>
        <v>1364.4635389610389</v>
      </c>
      <c r="N379" s="128">
        <v>1364.4635389610389</v>
      </c>
      <c r="O379" s="238">
        <f t="shared" si="35"/>
        <v>1364.4635389610389</v>
      </c>
      <c r="P379" s="238">
        <f t="shared" si="35"/>
        <v>1364.4635389610389</v>
      </c>
      <c r="Q379" s="238">
        <f t="shared" si="36"/>
        <v>1364.4635389610389</v>
      </c>
      <c r="R379" s="238">
        <f t="shared" si="36"/>
        <v>1364.4635389610389</v>
      </c>
      <c r="S379" s="238">
        <f t="shared" si="36"/>
        <v>1364.4635389610389</v>
      </c>
      <c r="T379" s="86"/>
      <c r="U379" s="99" t="s">
        <v>133</v>
      </c>
      <c r="V379" s="5">
        <f t="shared" ref="V379:X410" si="38">V$227*$Y379</f>
        <v>30.935433281382373</v>
      </c>
      <c r="W379" s="5">
        <f t="shared" si="38"/>
        <v>38.512052796507525</v>
      </c>
      <c r="X379" s="5">
        <f t="shared" si="38"/>
        <v>43.776949479915011</v>
      </c>
      <c r="Y379" s="129">
        <v>42.735632889051189</v>
      </c>
      <c r="Z379" s="5">
        <f t="shared" si="37"/>
        <v>45.942887988911764</v>
      </c>
      <c r="AA379" s="5">
        <f t="shared" si="37"/>
        <v>42.173321929984724</v>
      </c>
      <c r="AB379" s="5">
        <f t="shared" si="37"/>
        <v>38.087195627435094</v>
      </c>
      <c r="AC379" s="5">
        <f t="shared" si="37"/>
        <v>23.931954417868667</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38">
        <f t="shared" si="35"/>
        <v>1632.4244047619047</v>
      </c>
      <c r="L380" s="238">
        <f t="shared" si="35"/>
        <v>1632.4244047619047</v>
      </c>
      <c r="M380" s="238">
        <f t="shared" si="35"/>
        <v>1632.4244047619047</v>
      </c>
      <c r="N380" s="128">
        <v>1632.4244047619047</v>
      </c>
      <c r="O380" s="238">
        <f t="shared" si="35"/>
        <v>1632.4244047619047</v>
      </c>
      <c r="P380" s="238">
        <f t="shared" si="35"/>
        <v>1632.4244047619047</v>
      </c>
      <c r="Q380" s="238">
        <f t="shared" si="36"/>
        <v>1632.4244047619047</v>
      </c>
      <c r="R380" s="238">
        <f t="shared" si="36"/>
        <v>1632.4244047619047</v>
      </c>
      <c r="S380" s="238">
        <f t="shared" si="36"/>
        <v>1632.4244047619047</v>
      </c>
      <c r="T380" s="86"/>
      <c r="U380" s="99" t="s">
        <v>134</v>
      </c>
      <c r="V380" s="5">
        <f t="shared" si="38"/>
        <v>52.798758999858194</v>
      </c>
      <c r="W380" s="5">
        <f t="shared" si="38"/>
        <v>65.730082901937365</v>
      </c>
      <c r="X380" s="5">
        <f t="shared" si="38"/>
        <v>74.715895662920374</v>
      </c>
      <c r="Y380" s="129">
        <v>72.938638392156335</v>
      </c>
      <c r="Z380" s="5">
        <f t="shared" si="37"/>
        <v>78.412590786109604</v>
      </c>
      <c r="AA380" s="5">
        <f t="shared" si="37"/>
        <v>71.978919465943747</v>
      </c>
      <c r="AB380" s="5">
        <f t="shared" si="37"/>
        <v>65.004961935465644</v>
      </c>
      <c r="AC380" s="5">
        <f t="shared" si="37"/>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38">
        <f t="shared" si="35"/>
        <v>769.78214285714284</v>
      </c>
      <c r="L381" s="238">
        <f t="shared" si="35"/>
        <v>769.78214285714284</v>
      </c>
      <c r="M381" s="238">
        <f t="shared" si="35"/>
        <v>769.78214285714284</v>
      </c>
      <c r="N381" s="128">
        <v>769.78214285714284</v>
      </c>
      <c r="O381" s="238">
        <f t="shared" si="35"/>
        <v>769.78214285714284</v>
      </c>
      <c r="P381" s="238">
        <f t="shared" si="35"/>
        <v>769.78214285714284</v>
      </c>
      <c r="Q381" s="238">
        <f t="shared" si="36"/>
        <v>769.78214285714284</v>
      </c>
      <c r="R381" s="238">
        <f t="shared" si="36"/>
        <v>769.78214285714284</v>
      </c>
      <c r="S381" s="238">
        <f t="shared" si="36"/>
        <v>769.78214285714284</v>
      </c>
      <c r="T381" s="86"/>
      <c r="U381" s="99" t="s">
        <v>135</v>
      </c>
      <c r="V381" s="5">
        <f t="shared" si="38"/>
        <v>15.531639515455307</v>
      </c>
      <c r="W381" s="5">
        <f t="shared" si="38"/>
        <v>19.335605084138919</v>
      </c>
      <c r="X381" s="5">
        <f t="shared" si="38"/>
        <v>21.978932450173055</v>
      </c>
      <c r="Y381" s="129">
        <v>21.456122448979595</v>
      </c>
      <c r="Z381" s="5">
        <f t="shared" si="37"/>
        <v>23.066377252655453</v>
      </c>
      <c r="AA381" s="5">
        <f t="shared" si="37"/>
        <v>21.173805048335126</v>
      </c>
      <c r="AB381" s="5">
        <f t="shared" si="37"/>
        <v>19.122298603651991</v>
      </c>
      <c r="AC381" s="5">
        <f t="shared" si="37"/>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6.6365762749226533</v>
      </c>
      <c r="W387" s="5">
        <f t="shared" si="38"/>
        <v>8.26198791408844</v>
      </c>
      <c r="X387" s="5">
        <f t="shared" si="38"/>
        <v>9.3914658205785759</v>
      </c>
      <c r="Y387" s="129">
        <v>9.1680722473012555</v>
      </c>
      <c r="Z387" s="5">
        <f t="shared" si="37"/>
        <v>9.856124452995406</v>
      </c>
      <c r="AA387" s="5">
        <f t="shared" si="37"/>
        <v>9.0474397177315016</v>
      </c>
      <c r="AB387" s="5">
        <f t="shared" si="37"/>
        <v>8.1708433361912949</v>
      </c>
      <c r="AC387" s="5">
        <f t="shared" si="37"/>
        <v>5.1341204584887032</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38">
        <f t="shared" si="35"/>
        <v>563.19755411255414</v>
      </c>
      <c r="L388" s="238">
        <f t="shared" si="35"/>
        <v>563.19755411255414</v>
      </c>
      <c r="M388" s="238">
        <f t="shared" si="35"/>
        <v>563.19755411255414</v>
      </c>
      <c r="N388" s="128">
        <v>563.19755411255414</v>
      </c>
      <c r="O388" s="238">
        <f t="shared" si="39"/>
        <v>563.19755411255414</v>
      </c>
      <c r="P388" s="238">
        <f t="shared" si="39"/>
        <v>563.19755411255414</v>
      </c>
      <c r="Q388" s="238">
        <f t="shared" si="36"/>
        <v>563.19755411255414</v>
      </c>
      <c r="R388" s="238">
        <f t="shared" si="36"/>
        <v>563.19755411255414</v>
      </c>
      <c r="S388" s="238">
        <f t="shared" si="36"/>
        <v>563.19755411255414</v>
      </c>
      <c r="T388" s="86"/>
      <c r="U388" s="99" t="s">
        <v>132</v>
      </c>
      <c r="V388" s="5">
        <f t="shared" si="38"/>
        <v>6.9251675839095395</v>
      </c>
      <c r="W388" s="5">
        <f t="shared" si="38"/>
        <v>8.6212601966914768</v>
      </c>
      <c r="X388" s="5">
        <f t="shared" si="38"/>
        <v>9.7998534141496254</v>
      </c>
      <c r="Y388" s="129">
        <v>9.5667455784181872</v>
      </c>
      <c r="Z388" s="5">
        <f t="shared" si="37"/>
        <v>10.284717712471016</v>
      </c>
      <c r="AA388" s="5">
        <f t="shared" si="37"/>
        <v>9.440867347123211</v>
      </c>
      <c r="AB388" s="5">
        <f t="shared" si="37"/>
        <v>8.5261521997130512</v>
      </c>
      <c r="AC388" s="5">
        <f t="shared" si="37"/>
        <v>5.3573775239141854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38">
        <f t="shared" si="35"/>
        <v>1364.4635389610389</v>
      </c>
      <c r="L389" s="238">
        <f t="shared" si="35"/>
        <v>1364.4635389610389</v>
      </c>
      <c r="M389" s="238">
        <f t="shared" si="35"/>
        <v>1364.4635389610389</v>
      </c>
      <c r="N389" s="128">
        <v>1364.4635389610389</v>
      </c>
      <c r="O389" s="238">
        <f t="shared" si="39"/>
        <v>1364.4635389610389</v>
      </c>
      <c r="P389" s="238">
        <f t="shared" si="39"/>
        <v>1364.4635389610389</v>
      </c>
      <c r="Q389" s="238">
        <f t="shared" si="36"/>
        <v>1364.4635389610389</v>
      </c>
      <c r="R389" s="238">
        <f t="shared" si="36"/>
        <v>1364.4635389610389</v>
      </c>
      <c r="S389" s="238">
        <f t="shared" si="36"/>
        <v>1364.4635389610389</v>
      </c>
      <c r="T389" s="86"/>
      <c r="U389" s="99" t="s">
        <v>133</v>
      </c>
      <c r="V389" s="5">
        <f t="shared" si="38"/>
        <v>30.935433281382373</v>
      </c>
      <c r="W389" s="5">
        <f t="shared" si="38"/>
        <v>38.512052796507525</v>
      </c>
      <c r="X389" s="5">
        <f t="shared" si="38"/>
        <v>43.776949479915011</v>
      </c>
      <c r="Y389" s="129">
        <v>42.735632889051189</v>
      </c>
      <c r="Z389" s="5">
        <f t="shared" si="37"/>
        <v>45.942887988911764</v>
      </c>
      <c r="AA389" s="5">
        <f t="shared" si="37"/>
        <v>42.173321929984724</v>
      </c>
      <c r="AB389" s="5">
        <f t="shared" si="37"/>
        <v>38.087195627435094</v>
      </c>
      <c r="AC389" s="5">
        <f t="shared" si="37"/>
        <v>23.931954417868667</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38">
        <f t="shared" si="35"/>
        <v>1365.9157142857146</v>
      </c>
      <c r="L390" s="238">
        <f t="shared" si="35"/>
        <v>1365.9157142857146</v>
      </c>
      <c r="M390" s="238">
        <f t="shared" si="35"/>
        <v>1365.9157142857146</v>
      </c>
      <c r="N390" s="128">
        <v>1365.9157142857146</v>
      </c>
      <c r="O390" s="238">
        <f t="shared" si="39"/>
        <v>1365.9157142857146</v>
      </c>
      <c r="P390" s="238">
        <f t="shared" si="39"/>
        <v>1365.9157142857146</v>
      </c>
      <c r="Q390" s="238">
        <f t="shared" si="36"/>
        <v>1365.9157142857146</v>
      </c>
      <c r="R390" s="238">
        <f t="shared" si="36"/>
        <v>1365.9157142857146</v>
      </c>
      <c r="S390" s="238">
        <f t="shared" si="36"/>
        <v>1365.9157142857146</v>
      </c>
      <c r="T390" s="86"/>
      <c r="U390" s="99" t="s">
        <v>134</v>
      </c>
      <c r="V390" s="5">
        <f t="shared" si="38"/>
        <v>29.131370103043764</v>
      </c>
      <c r="W390" s="5">
        <f t="shared" si="38"/>
        <v>36.266143526692147</v>
      </c>
      <c r="X390" s="5">
        <f t="shared" si="38"/>
        <v>41.224006972262011</v>
      </c>
      <c r="Y390" s="129">
        <v>40.243416892046454</v>
      </c>
      <c r="Z390" s="5">
        <f t="shared" si="37"/>
        <v>43.263634339110375</v>
      </c>
      <c r="AA390" s="5">
        <f t="shared" si="37"/>
        <v>39.713898248730054</v>
      </c>
      <c r="AB390" s="5">
        <f t="shared" si="37"/>
        <v>35.866062773964209</v>
      </c>
      <c r="AC390" s="5">
        <f t="shared" si="37"/>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38">
        <f t="shared" si="35"/>
        <v>737.74500000000012</v>
      </c>
      <c r="L391" s="238">
        <f t="shared" si="35"/>
        <v>737.74500000000012</v>
      </c>
      <c r="M391" s="238">
        <f t="shared" si="35"/>
        <v>737.74500000000012</v>
      </c>
      <c r="N391" s="128">
        <v>737.74500000000012</v>
      </c>
      <c r="O391" s="238">
        <f t="shared" si="39"/>
        <v>737.74500000000012</v>
      </c>
      <c r="P391" s="238">
        <f t="shared" si="39"/>
        <v>737.74500000000012</v>
      </c>
      <c r="Q391" s="238">
        <f t="shared" si="36"/>
        <v>737.74500000000012</v>
      </c>
      <c r="R391" s="238">
        <f t="shared" si="36"/>
        <v>737.74500000000012</v>
      </c>
      <c r="S391" s="238">
        <f t="shared" si="36"/>
        <v>737.74500000000012</v>
      </c>
      <c r="T391" s="86"/>
      <c r="U391" s="99" t="s">
        <v>135</v>
      </c>
      <c r="V391" s="5">
        <f t="shared" si="38"/>
        <v>6.8498171818434983</v>
      </c>
      <c r="W391" s="5">
        <f t="shared" si="38"/>
        <v>8.5274551855830065</v>
      </c>
      <c r="X391" s="5">
        <f t="shared" si="38"/>
        <v>9.6932245295779147</v>
      </c>
      <c r="Y391" s="129">
        <v>9.4626530612244917</v>
      </c>
      <c r="Z391" s="5">
        <f t="shared" si="37"/>
        <v>10.172813183753037</v>
      </c>
      <c r="AA391" s="5">
        <f t="shared" si="37"/>
        <v>9.3381444683136419</v>
      </c>
      <c r="AB391" s="5">
        <f t="shared" si="37"/>
        <v>8.4333820264948098</v>
      </c>
      <c r="AC391" s="5">
        <f t="shared" si="37"/>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6.4539511760584762</v>
      </c>
      <c r="W397" s="5">
        <f t="shared" si="38"/>
        <v>8.0346347884524931</v>
      </c>
      <c r="X397" s="5">
        <f t="shared" si="38"/>
        <v>9.1330317571529012</v>
      </c>
      <c r="Y397" s="129">
        <v>8.9157855212548771</v>
      </c>
      <c r="Z397" s="5">
        <f t="shared" si="37"/>
        <v>9.5849039278207897</v>
      </c>
      <c r="AA397" s="5">
        <f t="shared" si="37"/>
        <v>8.798472553869944</v>
      </c>
      <c r="AB397" s="5">
        <f t="shared" si="37"/>
        <v>7.9459983242061005</v>
      </c>
      <c r="AC397" s="5">
        <f t="shared" si="37"/>
        <v>4.9928398919027313</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8.2452704861094421</v>
      </c>
      <c r="W398" s="5">
        <f t="shared" si="38"/>
        <v>10.264678997518232</v>
      </c>
      <c r="X398" s="5">
        <f t="shared" si="38"/>
        <v>11.667940327051333</v>
      </c>
      <c r="Y398" s="129">
        <v>11.390396551431653</v>
      </c>
      <c r="Z398" s="5">
        <f t="shared" si="37"/>
        <v>12.245231380340268</v>
      </c>
      <c r="AA398" s="5">
        <f t="shared" si="37"/>
        <v>11.240522912597026</v>
      </c>
      <c r="AB398" s="5">
        <f t="shared" si="37"/>
        <v>10.151441137065403</v>
      </c>
      <c r="AC398" s="5">
        <f t="shared" si="37"/>
        <v>6.3786220688017261</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38">
        <f t="shared" si="35"/>
        <v>1082.0823376623377</v>
      </c>
      <c r="L399" s="238">
        <f t="shared" si="35"/>
        <v>1082.0823376623377</v>
      </c>
      <c r="M399" s="238">
        <f t="shared" si="35"/>
        <v>1082.0823376623377</v>
      </c>
      <c r="N399" s="128">
        <v>1082.0823376623377</v>
      </c>
      <c r="O399" s="238">
        <f t="shared" si="39"/>
        <v>1082.0823376623377</v>
      </c>
      <c r="P399" s="238">
        <f t="shared" si="39"/>
        <v>1082.0823376623377</v>
      </c>
      <c r="Q399" s="238">
        <f t="shared" si="39"/>
        <v>1082.0823376623377</v>
      </c>
      <c r="R399" s="238">
        <f t="shared" si="39"/>
        <v>1082.0823376623377</v>
      </c>
      <c r="S399" s="238">
        <f t="shared" si="39"/>
        <v>1082.0823376623377</v>
      </c>
      <c r="T399" s="86"/>
      <c r="U399" s="99" t="s">
        <v>133</v>
      </c>
      <c r="V399" s="5">
        <f t="shared" si="38"/>
        <v>17.324611218199095</v>
      </c>
      <c r="W399" s="5">
        <f t="shared" si="38"/>
        <v>21.567706385279227</v>
      </c>
      <c r="X399" s="5">
        <f t="shared" si="38"/>
        <v>24.516179332607042</v>
      </c>
      <c r="Y399" s="129">
        <v>23.933016170556446</v>
      </c>
      <c r="Z399" s="5">
        <f t="shared" si="37"/>
        <v>25.729158709672284</v>
      </c>
      <c r="AA399" s="5">
        <f t="shared" si="37"/>
        <v>23.618108063049124</v>
      </c>
      <c r="AB399" s="5">
        <f t="shared" si="37"/>
        <v>21.329775815162588</v>
      </c>
      <c r="AC399" s="5">
        <f t="shared" si="37"/>
        <v>13.402489055511611</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38">
        <f t="shared" si="35"/>
        <v>1568.3524107142857</v>
      </c>
      <c r="L400" s="238">
        <f t="shared" si="35"/>
        <v>1568.3524107142857</v>
      </c>
      <c r="M400" s="238">
        <f t="shared" si="35"/>
        <v>1568.3524107142857</v>
      </c>
      <c r="N400" s="128">
        <v>1568.3524107142857</v>
      </c>
      <c r="O400" s="238">
        <f t="shared" si="39"/>
        <v>1568.3524107142857</v>
      </c>
      <c r="P400" s="238">
        <f t="shared" si="39"/>
        <v>1568.3524107142857</v>
      </c>
      <c r="Q400" s="238">
        <f t="shared" si="39"/>
        <v>1568.3524107142857</v>
      </c>
      <c r="R400" s="238">
        <f t="shared" si="39"/>
        <v>1568.3524107142857</v>
      </c>
      <c r="S400" s="238">
        <f t="shared" si="39"/>
        <v>1568.3524107142857</v>
      </c>
      <c r="T400" s="86"/>
      <c r="U400" s="99" t="s">
        <v>134</v>
      </c>
      <c r="V400" s="5">
        <f t="shared" si="38"/>
        <v>38.755140168834373</v>
      </c>
      <c r="W400" s="5">
        <f t="shared" si="38"/>
        <v>48.246940352907316</v>
      </c>
      <c r="X400" s="5">
        <f t="shared" si="38"/>
        <v>54.842671761740853</v>
      </c>
      <c r="Y400" s="129">
        <v>53.538136277398777</v>
      </c>
      <c r="Z400" s="5">
        <f t="shared" si="37"/>
        <v>57.556105569172374</v>
      </c>
      <c r="AA400" s="5">
        <f t="shared" si="37"/>
        <v>52.833687115854055</v>
      </c>
      <c r="AB400" s="5">
        <f t="shared" si="37"/>
        <v>47.714689875295754</v>
      </c>
      <c r="AC400" s="5">
        <f t="shared" si="37"/>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38">
        <f t="shared" si="35"/>
        <v>770.32660714285714</v>
      </c>
      <c r="L401" s="238">
        <f t="shared" si="35"/>
        <v>770.32660714285714</v>
      </c>
      <c r="M401" s="238">
        <f t="shared" si="35"/>
        <v>770.32660714285714</v>
      </c>
      <c r="N401" s="128">
        <v>770.32660714285714</v>
      </c>
      <c r="O401" s="238">
        <f t="shared" si="39"/>
        <v>770.32660714285714</v>
      </c>
      <c r="P401" s="238">
        <f t="shared" si="39"/>
        <v>770.32660714285714</v>
      </c>
      <c r="Q401" s="238">
        <f t="shared" si="39"/>
        <v>770.32660714285714</v>
      </c>
      <c r="R401" s="238">
        <f t="shared" si="39"/>
        <v>770.32660714285714</v>
      </c>
      <c r="S401" s="238">
        <f t="shared" si="39"/>
        <v>770.32660714285714</v>
      </c>
      <c r="T401" s="86"/>
      <c r="U401" s="99" t="s">
        <v>135</v>
      </c>
      <c r="V401" s="5">
        <f t="shared" si="38"/>
        <v>8.7993972953216346</v>
      </c>
      <c r="W401" s="5">
        <f t="shared" si="38"/>
        <v>10.954520989974933</v>
      </c>
      <c r="X401" s="5">
        <f t="shared" si="38"/>
        <v>12.452089076858812</v>
      </c>
      <c r="Y401" s="129">
        <v>12.155892857142854</v>
      </c>
      <c r="Z401" s="5">
        <f t="shared" si="37"/>
        <v>13.068177213868001</v>
      </c>
      <c r="AA401" s="5">
        <f t="shared" si="37"/>
        <v>11.995946898496237</v>
      </c>
      <c r="AB401" s="5">
        <f t="shared" si="37"/>
        <v>10.833672932330824</v>
      </c>
      <c r="AC401" s="5">
        <f t="shared" si="37"/>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6.4539511760584762</v>
      </c>
      <c r="W407" s="5">
        <f t="shared" si="38"/>
        <v>8.0346347884524931</v>
      </c>
      <c r="X407" s="5">
        <f t="shared" si="38"/>
        <v>9.1330317571529012</v>
      </c>
      <c r="Y407" s="129">
        <v>8.9157855212548771</v>
      </c>
      <c r="Z407" s="5">
        <f t="shared" si="37"/>
        <v>9.5849039278207897</v>
      </c>
      <c r="AA407" s="5">
        <f t="shared" si="37"/>
        <v>8.798472553869944</v>
      </c>
      <c r="AB407" s="5">
        <f t="shared" si="37"/>
        <v>7.9459983242061005</v>
      </c>
      <c r="AC407" s="5">
        <f t="shared" si="37"/>
        <v>4.9928398919027313</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8.2452704861094421</v>
      </c>
      <c r="W408" s="5">
        <f t="shared" si="38"/>
        <v>10.264678997518232</v>
      </c>
      <c r="X408" s="5">
        <f t="shared" si="38"/>
        <v>11.667940327051333</v>
      </c>
      <c r="Y408" s="129">
        <v>11.390396551431653</v>
      </c>
      <c r="Z408" s="5">
        <f t="shared" si="37"/>
        <v>12.245231380340268</v>
      </c>
      <c r="AA408" s="5">
        <f t="shared" si="37"/>
        <v>11.240522912597026</v>
      </c>
      <c r="AB408" s="5">
        <f t="shared" si="37"/>
        <v>10.151441137065403</v>
      </c>
      <c r="AC408" s="5">
        <f t="shared" si="37"/>
        <v>6.3786220688017261</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38">
        <f t="shared" si="35"/>
        <v>1082.0823376623377</v>
      </c>
      <c r="L409" s="238">
        <f t="shared" si="35"/>
        <v>1082.0823376623377</v>
      </c>
      <c r="M409" s="238">
        <f t="shared" si="35"/>
        <v>1082.0823376623377</v>
      </c>
      <c r="N409" s="128">
        <v>1082.0823376623377</v>
      </c>
      <c r="O409" s="238">
        <f t="shared" si="39"/>
        <v>1082.0823376623377</v>
      </c>
      <c r="P409" s="238">
        <f t="shared" si="39"/>
        <v>1082.0823376623377</v>
      </c>
      <c r="Q409" s="238">
        <f t="shared" si="39"/>
        <v>1082.0823376623377</v>
      </c>
      <c r="R409" s="238">
        <f t="shared" si="39"/>
        <v>1082.0823376623377</v>
      </c>
      <c r="S409" s="238">
        <f t="shared" si="39"/>
        <v>1082.0823376623377</v>
      </c>
      <c r="T409" s="86"/>
      <c r="U409" s="99" t="s">
        <v>133</v>
      </c>
      <c r="V409" s="5">
        <f t="shared" si="38"/>
        <v>17.324611218199095</v>
      </c>
      <c r="W409" s="5">
        <f t="shared" si="38"/>
        <v>21.567706385279227</v>
      </c>
      <c r="X409" s="5">
        <f t="shared" si="38"/>
        <v>24.516179332607042</v>
      </c>
      <c r="Y409" s="129">
        <v>23.933016170556446</v>
      </c>
      <c r="Z409" s="5">
        <f t="shared" si="37"/>
        <v>25.729158709672284</v>
      </c>
      <c r="AA409" s="5">
        <f t="shared" si="37"/>
        <v>23.618108063049124</v>
      </c>
      <c r="AB409" s="5">
        <f t="shared" si="37"/>
        <v>21.329775815162588</v>
      </c>
      <c r="AC409" s="5">
        <f t="shared" si="37"/>
        <v>13.402489055511611</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38">
        <f t="shared" si="35"/>
        <v>1118.2691964285714</v>
      </c>
      <c r="L410" s="238">
        <f t="shared" si="35"/>
        <v>1118.2691964285714</v>
      </c>
      <c r="M410" s="238">
        <f t="shared" si="35"/>
        <v>1118.2691964285714</v>
      </c>
      <c r="N410" s="128">
        <v>1118.2691964285714</v>
      </c>
      <c r="O410" s="238">
        <f t="shared" si="39"/>
        <v>1118.2691964285714</v>
      </c>
      <c r="P410" s="238">
        <f t="shared" si="39"/>
        <v>1118.2691964285714</v>
      </c>
      <c r="Q410" s="238">
        <f t="shared" si="39"/>
        <v>1118.2691964285714</v>
      </c>
      <c r="R410" s="238">
        <f t="shared" si="39"/>
        <v>1118.2691964285714</v>
      </c>
      <c r="S410" s="238">
        <f t="shared" si="39"/>
        <v>1118.2691964285714</v>
      </c>
      <c r="T410" s="86"/>
      <c r="U410" s="99" t="s">
        <v>134</v>
      </c>
      <c r="V410" s="5">
        <f t="shared" si="38"/>
        <v>18.623787425496019</v>
      </c>
      <c r="W410" s="5">
        <f t="shared" si="38"/>
        <v>23.185073183807216</v>
      </c>
      <c r="X410" s="5">
        <f t="shared" si="38"/>
        <v>26.354652732188391</v>
      </c>
      <c r="Y410" s="129">
        <v>25.727758043030722</v>
      </c>
      <c r="Z410" s="5">
        <f t="shared" si="37"/>
        <v>27.658593685636344</v>
      </c>
      <c r="AA410" s="5">
        <f t="shared" si="37"/>
        <v>25.38923491088558</v>
      </c>
      <c r="AB410" s="5">
        <f t="shared" si="37"/>
        <v>22.92930015063089</v>
      </c>
      <c r="AC410" s="5">
        <f t="shared" si="37"/>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38">
        <f t="shared" si="35"/>
        <v>769.11294642857138</v>
      </c>
      <c r="L411" s="238">
        <f t="shared" si="35"/>
        <v>769.11294642857138</v>
      </c>
      <c r="M411" s="238">
        <f t="shared" si="35"/>
        <v>769.11294642857138</v>
      </c>
      <c r="N411" s="128">
        <v>769.11294642857138</v>
      </c>
      <c r="O411" s="238">
        <f t="shared" si="39"/>
        <v>769.11294642857138</v>
      </c>
      <c r="P411" s="238">
        <f t="shared" si="39"/>
        <v>769.11294642857138</v>
      </c>
      <c r="Q411" s="238">
        <f t="shared" si="39"/>
        <v>769.11294642857138</v>
      </c>
      <c r="R411" s="238">
        <f t="shared" si="39"/>
        <v>769.11294642857138</v>
      </c>
      <c r="S411" s="238">
        <f t="shared" si="39"/>
        <v>769.11294642857138</v>
      </c>
      <c r="T411" s="86"/>
      <c r="U411" s="99" t="s">
        <v>135</v>
      </c>
      <c r="V411" s="5">
        <f t="shared" ref="V411:X445" si="40">V$227*$Y411</f>
        <v>6.1783638784461141</v>
      </c>
      <c r="W411" s="5">
        <f t="shared" si="40"/>
        <v>7.6915514232008571</v>
      </c>
      <c r="X411" s="5">
        <f t="shared" si="40"/>
        <v>8.7430462316505544</v>
      </c>
      <c r="Y411" s="129">
        <v>8.535076530612244</v>
      </c>
      <c r="Z411" s="5">
        <f t="shared" si="37"/>
        <v>9.1756232098102402</v>
      </c>
      <c r="AA411" s="5">
        <f t="shared" si="37"/>
        <v>8.4227728920515563</v>
      </c>
      <c r="AB411" s="5">
        <f t="shared" si="37"/>
        <v>7.606699785177228</v>
      </c>
      <c r="AC411" s="5">
        <f t="shared" si="37"/>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6.4539511760584762</v>
      </c>
      <c r="W417" s="5">
        <f t="shared" si="40"/>
        <v>8.0346347884524931</v>
      </c>
      <c r="X417" s="5">
        <f t="shared" si="40"/>
        <v>9.1330317571529012</v>
      </c>
      <c r="Y417" s="129">
        <v>8.9157855212548771</v>
      </c>
      <c r="Z417" s="5">
        <f t="shared" si="37"/>
        <v>9.5849039278207897</v>
      </c>
      <c r="AA417" s="5">
        <f t="shared" si="37"/>
        <v>8.798472553869944</v>
      </c>
      <c r="AB417" s="5">
        <f t="shared" si="37"/>
        <v>7.9459983242061005</v>
      </c>
      <c r="AC417" s="5">
        <f t="shared" si="37"/>
        <v>4.9928398919027313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5.3594258159711385</v>
      </c>
      <c r="W418" s="5">
        <f t="shared" si="40"/>
        <v>6.6720413483868501</v>
      </c>
      <c r="X418" s="5">
        <f t="shared" si="40"/>
        <v>7.5841612125833668</v>
      </c>
      <c r="Y418" s="129">
        <v>7.4037577584305749</v>
      </c>
      <c r="Z418" s="5">
        <f t="shared" si="37"/>
        <v>7.9594003972211747</v>
      </c>
      <c r="AA418" s="5">
        <f t="shared" si="37"/>
        <v>7.306339893188067</v>
      </c>
      <c r="AB418" s="5">
        <f t="shared" si="37"/>
        <v>6.598436739092512</v>
      </c>
      <c r="AC418" s="5">
        <f t="shared" si="37"/>
        <v>4.1461043447211221</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38">
        <f t="shared" si="35"/>
        <v>1082.0823376623377</v>
      </c>
      <c r="L419" s="238">
        <f t="shared" si="35"/>
        <v>1082.0823376623377</v>
      </c>
      <c r="M419" s="238">
        <f t="shared" si="35"/>
        <v>1082.0823376623377</v>
      </c>
      <c r="N419" s="128">
        <v>1082.0823376623377</v>
      </c>
      <c r="O419" s="238">
        <f t="shared" si="39"/>
        <v>1082.0823376623377</v>
      </c>
      <c r="P419" s="238">
        <f t="shared" si="39"/>
        <v>1082.0823376623377</v>
      </c>
      <c r="Q419" s="238">
        <f t="shared" si="39"/>
        <v>1082.0823376623377</v>
      </c>
      <c r="R419" s="238">
        <f t="shared" si="39"/>
        <v>1082.0823376623377</v>
      </c>
      <c r="S419" s="238">
        <f t="shared" si="39"/>
        <v>1082.0823376623377</v>
      </c>
      <c r="T419" s="86"/>
      <c r="U419" s="99" t="s">
        <v>133</v>
      </c>
      <c r="V419" s="5">
        <f t="shared" si="40"/>
        <v>17.324611218199095</v>
      </c>
      <c r="W419" s="5">
        <f t="shared" si="40"/>
        <v>21.567706385279227</v>
      </c>
      <c r="X419" s="5">
        <f t="shared" si="40"/>
        <v>24.516179332607042</v>
      </c>
      <c r="Y419" s="129">
        <v>23.933016170556446</v>
      </c>
      <c r="Z419" s="5">
        <f t="shared" si="37"/>
        <v>25.729158709672284</v>
      </c>
      <c r="AA419" s="5">
        <f t="shared" si="37"/>
        <v>23.618108063049124</v>
      </c>
      <c r="AB419" s="5">
        <f t="shared" si="37"/>
        <v>21.329775815162588</v>
      </c>
      <c r="AC419" s="5">
        <f t="shared" si="37"/>
        <v>13.402489055511611</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38">
        <f t="shared" si="35"/>
        <v>1568.3524107142857</v>
      </c>
      <c r="L420" s="238">
        <f t="shared" si="35"/>
        <v>1568.3524107142857</v>
      </c>
      <c r="M420" s="238">
        <f t="shared" si="35"/>
        <v>1568.3524107142857</v>
      </c>
      <c r="N420" s="128">
        <v>1568.3524107142857</v>
      </c>
      <c r="O420" s="238">
        <f t="shared" si="39"/>
        <v>1568.3524107142857</v>
      </c>
      <c r="P420" s="238">
        <f t="shared" si="39"/>
        <v>1568.3524107142857</v>
      </c>
      <c r="Q420" s="238">
        <f t="shared" si="39"/>
        <v>1568.3524107142857</v>
      </c>
      <c r="R420" s="238">
        <f t="shared" si="39"/>
        <v>1568.3524107142857</v>
      </c>
      <c r="S420" s="238">
        <f t="shared" si="39"/>
        <v>1568.3524107142857</v>
      </c>
      <c r="T420" s="86"/>
      <c r="U420" s="99" t="s">
        <v>134</v>
      </c>
      <c r="V420" s="5">
        <f t="shared" si="40"/>
        <v>38.755140168834373</v>
      </c>
      <c r="W420" s="5">
        <f t="shared" si="40"/>
        <v>48.246940352907316</v>
      </c>
      <c r="X420" s="5">
        <f t="shared" si="40"/>
        <v>54.842671761740853</v>
      </c>
      <c r="Y420" s="129">
        <v>53.538136277398777</v>
      </c>
      <c r="Z420" s="5">
        <f t="shared" si="37"/>
        <v>57.556105569172374</v>
      </c>
      <c r="AA420" s="5">
        <f t="shared" si="37"/>
        <v>52.833687115854055</v>
      </c>
      <c r="AB420" s="5">
        <f t="shared" si="37"/>
        <v>47.714689875295754</v>
      </c>
      <c r="AC420" s="5">
        <f t="shared" si="37"/>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38">
        <f t="shared" si="35"/>
        <v>770.32660714285714</v>
      </c>
      <c r="L421" s="238">
        <f t="shared" si="35"/>
        <v>770.32660714285714</v>
      </c>
      <c r="M421" s="238">
        <f t="shared" si="35"/>
        <v>770.32660714285714</v>
      </c>
      <c r="N421" s="128">
        <v>770.32660714285714</v>
      </c>
      <c r="O421" s="238">
        <f t="shared" si="39"/>
        <v>770.32660714285714</v>
      </c>
      <c r="P421" s="238">
        <f t="shared" si="39"/>
        <v>770.32660714285714</v>
      </c>
      <c r="Q421" s="238">
        <f t="shared" si="39"/>
        <v>770.32660714285714</v>
      </c>
      <c r="R421" s="238">
        <f t="shared" si="39"/>
        <v>770.32660714285714</v>
      </c>
      <c r="S421" s="238">
        <f t="shared" si="39"/>
        <v>770.32660714285714</v>
      </c>
      <c r="T421" s="86"/>
      <c r="U421" s="99" t="s">
        <v>135</v>
      </c>
      <c r="V421" s="5">
        <f t="shared" si="40"/>
        <v>8.7993972953216346</v>
      </c>
      <c r="W421" s="5">
        <f t="shared" si="40"/>
        <v>10.954520989974933</v>
      </c>
      <c r="X421" s="5">
        <f t="shared" si="40"/>
        <v>12.452089076858812</v>
      </c>
      <c r="Y421" s="129">
        <v>12.155892857142854</v>
      </c>
      <c r="Z421" s="5">
        <f t="shared" si="37"/>
        <v>13.068177213868001</v>
      </c>
      <c r="AA421" s="5">
        <f t="shared" si="37"/>
        <v>11.995946898496237</v>
      </c>
      <c r="AB421" s="5">
        <f t="shared" si="37"/>
        <v>10.833672932330824</v>
      </c>
      <c r="AC421" s="5">
        <f t="shared" si="37"/>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6.4539511760584762</v>
      </c>
      <c r="W427" s="5">
        <f t="shared" si="40"/>
        <v>8.0346347884524931</v>
      </c>
      <c r="X427" s="5">
        <f t="shared" si="40"/>
        <v>9.1330317571529012</v>
      </c>
      <c r="Y427" s="129">
        <v>8.9157855212548771</v>
      </c>
      <c r="Z427" s="5">
        <f t="shared" si="41"/>
        <v>9.5849039278207897</v>
      </c>
      <c r="AA427" s="5">
        <f t="shared" si="41"/>
        <v>8.798472553869944</v>
      </c>
      <c r="AB427" s="5">
        <f t="shared" si="41"/>
        <v>7.9459983242061005</v>
      </c>
      <c r="AC427" s="5">
        <f t="shared" si="41"/>
        <v>4.9928398919027313</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5.3594258159711385</v>
      </c>
      <c r="W428" s="5">
        <f t="shared" si="40"/>
        <v>6.6720413483868501</v>
      </c>
      <c r="X428" s="5">
        <f t="shared" si="40"/>
        <v>7.5841612125833668</v>
      </c>
      <c r="Y428" s="129">
        <v>7.4037577584305749</v>
      </c>
      <c r="Z428" s="5">
        <f t="shared" si="41"/>
        <v>7.9594003972211747</v>
      </c>
      <c r="AA428" s="5">
        <f t="shared" si="41"/>
        <v>7.306339893188067</v>
      </c>
      <c r="AB428" s="5">
        <f t="shared" si="41"/>
        <v>6.598436739092512</v>
      </c>
      <c r="AC428" s="5">
        <f t="shared" si="41"/>
        <v>4.1461043447211221</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38">
        <f t="shared" si="42"/>
        <v>1082.0823376623377</v>
      </c>
      <c r="L429" s="238">
        <f t="shared" si="42"/>
        <v>1082.0823376623377</v>
      </c>
      <c r="M429" s="238">
        <f t="shared" si="42"/>
        <v>1082.0823376623377</v>
      </c>
      <c r="N429" s="128">
        <v>1082.0823376623377</v>
      </c>
      <c r="O429" s="238">
        <f t="shared" si="42"/>
        <v>1082.0823376623377</v>
      </c>
      <c r="P429" s="238">
        <f t="shared" si="42"/>
        <v>1082.0823376623377</v>
      </c>
      <c r="Q429" s="238">
        <f t="shared" si="39"/>
        <v>1082.0823376623377</v>
      </c>
      <c r="R429" s="238">
        <f t="shared" si="39"/>
        <v>1082.0823376623377</v>
      </c>
      <c r="S429" s="238">
        <f t="shared" si="39"/>
        <v>1082.0823376623377</v>
      </c>
      <c r="T429" s="86"/>
      <c r="U429" s="99" t="s">
        <v>133</v>
      </c>
      <c r="V429" s="5">
        <f t="shared" si="40"/>
        <v>17.324611218199095</v>
      </c>
      <c r="W429" s="5">
        <f t="shared" si="40"/>
        <v>21.567706385279227</v>
      </c>
      <c r="X429" s="5">
        <f t="shared" si="40"/>
        <v>24.516179332607042</v>
      </c>
      <c r="Y429" s="129">
        <v>23.933016170556446</v>
      </c>
      <c r="Z429" s="5">
        <f t="shared" si="41"/>
        <v>25.729158709672284</v>
      </c>
      <c r="AA429" s="5">
        <f t="shared" si="41"/>
        <v>23.618108063049124</v>
      </c>
      <c r="AB429" s="5">
        <f t="shared" si="41"/>
        <v>21.329775815162588</v>
      </c>
      <c r="AC429" s="5">
        <f t="shared" si="41"/>
        <v>13.402489055511611</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38">
        <f t="shared" si="42"/>
        <v>1118.2691964285714</v>
      </c>
      <c r="L430" s="238">
        <f t="shared" si="42"/>
        <v>1118.2691964285714</v>
      </c>
      <c r="M430" s="238">
        <f t="shared" si="42"/>
        <v>1118.2691964285714</v>
      </c>
      <c r="N430" s="128">
        <v>1118.2691964285714</v>
      </c>
      <c r="O430" s="238">
        <f t="shared" si="42"/>
        <v>1118.2691964285714</v>
      </c>
      <c r="P430" s="238">
        <f t="shared" si="42"/>
        <v>1118.2691964285714</v>
      </c>
      <c r="Q430" s="238">
        <f t="shared" si="39"/>
        <v>1118.2691964285714</v>
      </c>
      <c r="R430" s="238">
        <f t="shared" si="39"/>
        <v>1118.2691964285714</v>
      </c>
      <c r="S430" s="238">
        <f t="shared" si="39"/>
        <v>1118.2691964285714</v>
      </c>
      <c r="T430" s="86"/>
      <c r="U430" s="99" t="s">
        <v>134</v>
      </c>
      <c r="V430" s="5">
        <f t="shared" si="40"/>
        <v>18.623787425496019</v>
      </c>
      <c r="W430" s="5">
        <f t="shared" si="40"/>
        <v>23.185073183807216</v>
      </c>
      <c r="X430" s="5">
        <f t="shared" si="40"/>
        <v>26.354652732188391</v>
      </c>
      <c r="Y430" s="129">
        <v>25.727758043030722</v>
      </c>
      <c r="Z430" s="5">
        <f t="shared" si="41"/>
        <v>27.658593685636344</v>
      </c>
      <c r="AA430" s="5">
        <f t="shared" si="41"/>
        <v>25.38923491088558</v>
      </c>
      <c r="AB430" s="5">
        <f t="shared" si="41"/>
        <v>22.92930015063089</v>
      </c>
      <c r="AC430" s="5">
        <f t="shared" si="41"/>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38">
        <f t="shared" si="42"/>
        <v>769.11294642857138</v>
      </c>
      <c r="L431" s="238">
        <f t="shared" si="42"/>
        <v>769.11294642857138</v>
      </c>
      <c r="M431" s="238">
        <f t="shared" si="42"/>
        <v>769.11294642857138</v>
      </c>
      <c r="N431" s="128">
        <v>769.11294642857138</v>
      </c>
      <c r="O431" s="238">
        <f t="shared" si="42"/>
        <v>769.11294642857138</v>
      </c>
      <c r="P431" s="238">
        <f t="shared" si="42"/>
        <v>769.11294642857138</v>
      </c>
      <c r="Q431" s="238">
        <f t="shared" si="39"/>
        <v>769.11294642857138</v>
      </c>
      <c r="R431" s="238">
        <f t="shared" si="39"/>
        <v>769.11294642857138</v>
      </c>
      <c r="S431" s="238">
        <f t="shared" si="39"/>
        <v>769.11294642857138</v>
      </c>
      <c r="T431" s="86"/>
      <c r="U431" s="99" t="s">
        <v>135</v>
      </c>
      <c r="V431" s="5">
        <f t="shared" si="40"/>
        <v>6.1783638784461141</v>
      </c>
      <c r="W431" s="5">
        <f t="shared" si="40"/>
        <v>7.6915514232008571</v>
      </c>
      <c r="X431" s="5">
        <f t="shared" si="40"/>
        <v>8.7430462316505544</v>
      </c>
      <c r="Y431" s="129">
        <v>8.535076530612244</v>
      </c>
      <c r="Z431" s="5">
        <f t="shared" si="41"/>
        <v>9.1756232098102402</v>
      </c>
      <c r="AA431" s="5">
        <f t="shared" si="41"/>
        <v>8.4227728920515563</v>
      </c>
      <c r="AB431" s="5">
        <f t="shared" si="41"/>
        <v>7.606699785177228</v>
      </c>
      <c r="AC431" s="5">
        <f t="shared" si="41"/>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374</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890" t="s">
        <v>1000</v>
      </c>
      <c r="H624" s="890"/>
      <c r="I624" s="890"/>
      <c r="J624" s="890"/>
      <c r="K624" s="890"/>
      <c r="L624" s="890"/>
      <c r="M624" s="890"/>
      <c r="N624" s="890"/>
      <c r="O624" s="890"/>
      <c r="P624" s="890"/>
      <c r="Q624" s="890"/>
      <c r="R624" s="89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1002</v>
      </c>
      <c r="J634" s="86"/>
      <c r="K634" s="86"/>
      <c r="L634" s="86"/>
      <c r="M634" s="96">
        <v>0.52</v>
      </c>
      <c r="N634" s="96">
        <v>0.52</v>
      </c>
      <c r="O634" s="96">
        <v>0.52</v>
      </c>
      <c r="P634" s="96">
        <v>0.52</v>
      </c>
      <c r="Q634" s="96">
        <v>0.52</v>
      </c>
      <c r="R634" s="96">
        <v>0.52</v>
      </c>
      <c r="S634" s="96">
        <v>0.52</v>
      </c>
      <c r="T634" s="96">
        <v>0.52</v>
      </c>
      <c r="U634" s="96">
        <v>0.52</v>
      </c>
      <c r="V634" s="96">
        <v>0.52</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809</v>
      </c>
      <c r="I653" s="99" t="s">
        <v>369</v>
      </c>
      <c r="J653" s="109">
        <v>0.72</v>
      </c>
      <c r="K653" s="561">
        <v>5.5E-2</v>
      </c>
      <c r="L653" s="97">
        <v>650</v>
      </c>
      <c r="M653" s="85">
        <v>400</v>
      </c>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374</v>
      </c>
      <c r="J658" s="109">
        <v>0.66</v>
      </c>
      <c r="K658" s="561">
        <v>0.105</v>
      </c>
      <c r="L658" s="97">
        <v>3500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377</v>
      </c>
      <c r="J661" s="109">
        <v>0.54</v>
      </c>
      <c r="K661" s="561">
        <v>0.06</v>
      </c>
      <c r="L661" s="97">
        <v>1000</v>
      </c>
      <c r="M661" s="85">
        <v>800</v>
      </c>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378</v>
      </c>
      <c r="J662" s="137">
        <v>0.52</v>
      </c>
      <c r="K662" s="561">
        <v>0.04</v>
      </c>
      <c r="L662" s="97">
        <v>800</v>
      </c>
      <c r="M662" s="85">
        <v>650</v>
      </c>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382</v>
      </c>
      <c r="I663" s="99" t="s">
        <v>369</v>
      </c>
      <c r="J663" s="109">
        <f>J653</f>
        <v>0.72</v>
      </c>
      <c r="K663" s="561">
        <f>K653</f>
        <v>5.5E-2</v>
      </c>
      <c r="L663" s="97">
        <f>L653</f>
        <v>650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374</v>
      </c>
      <c r="J668" s="109">
        <f t="shared" ref="J668:L668" si="70">J658</f>
        <v>0.66</v>
      </c>
      <c r="K668" s="561">
        <f t="shared" si="70"/>
        <v>0.105</v>
      </c>
      <c r="L668" s="97">
        <f t="shared" si="70"/>
        <v>3500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377</v>
      </c>
      <c r="J671" s="109">
        <f t="shared" ref="J671:L671" si="73">J661</f>
        <v>0.54</v>
      </c>
      <c r="K671" s="561">
        <f t="shared" si="73"/>
        <v>0.06</v>
      </c>
      <c r="L671" s="97">
        <f t="shared" si="73"/>
        <v>1000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378</v>
      </c>
      <c r="J672" s="109">
        <f t="shared" ref="J672:L672" si="74">J662</f>
        <v>0.52</v>
      </c>
      <c r="K672" s="561">
        <f t="shared" si="74"/>
        <v>0.04</v>
      </c>
      <c r="L672" s="97">
        <f t="shared" si="74"/>
        <v>800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780</v>
      </c>
      <c r="I673" s="99" t="s">
        <v>369</v>
      </c>
      <c r="J673" s="109">
        <f t="shared" ref="J673:L673" si="75">J663</f>
        <v>0.72</v>
      </c>
      <c r="K673" s="561">
        <f t="shared" si="75"/>
        <v>5.5E-2</v>
      </c>
      <c r="L673" s="97">
        <f t="shared" si="75"/>
        <v>650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374</v>
      </c>
      <c r="J678" s="109">
        <f t="shared" ref="J678:L678" si="80">J668</f>
        <v>0.66</v>
      </c>
      <c r="K678" s="561">
        <f t="shared" si="80"/>
        <v>0.105</v>
      </c>
      <c r="L678" s="97">
        <f t="shared" si="80"/>
        <v>3500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377</v>
      </c>
      <c r="J681" s="109">
        <f t="shared" ref="J681:L681" si="83">J671</f>
        <v>0.54</v>
      </c>
      <c r="K681" s="561">
        <f t="shared" si="83"/>
        <v>0.06</v>
      </c>
      <c r="L681" s="97">
        <f t="shared" si="83"/>
        <v>1000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378</v>
      </c>
      <c r="J682" s="109">
        <f t="shared" ref="J682:L682" si="84">J672</f>
        <v>0.52</v>
      </c>
      <c r="K682" s="561">
        <f t="shared" si="84"/>
        <v>0.04</v>
      </c>
      <c r="L682" s="97">
        <f t="shared" si="84"/>
        <v>800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781</v>
      </c>
      <c r="I683" s="99" t="s">
        <v>369</v>
      </c>
      <c r="J683" s="109">
        <f t="shared" ref="J683:L683" si="85">J673</f>
        <v>0.72</v>
      </c>
      <c r="K683" s="561">
        <f t="shared" si="85"/>
        <v>5.5E-2</v>
      </c>
      <c r="L683" s="97">
        <f t="shared" si="85"/>
        <v>650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374</v>
      </c>
      <c r="J688" s="109">
        <f t="shared" ref="J688:L688" si="94">J678</f>
        <v>0.66</v>
      </c>
      <c r="K688" s="561">
        <f t="shared" si="94"/>
        <v>0.105</v>
      </c>
      <c r="L688" s="97">
        <f t="shared" si="94"/>
        <v>3500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377</v>
      </c>
      <c r="J691" s="109">
        <f t="shared" ref="J691:L691" si="97">J681</f>
        <v>0.54</v>
      </c>
      <c r="K691" s="561">
        <f t="shared" si="97"/>
        <v>0.06</v>
      </c>
      <c r="L691" s="97">
        <f t="shared" si="97"/>
        <v>1000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378</v>
      </c>
      <c r="J692" s="109">
        <f t="shared" ref="J692:L692" si="98">J682</f>
        <v>0.52</v>
      </c>
      <c r="K692" s="561">
        <f t="shared" si="98"/>
        <v>0.04</v>
      </c>
      <c r="L692" s="97">
        <f t="shared" si="98"/>
        <v>800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782</v>
      </c>
      <c r="I693" s="99" t="s">
        <v>369</v>
      </c>
      <c r="J693" s="109">
        <f t="shared" ref="J693:L693" si="99">J683</f>
        <v>0.72</v>
      </c>
      <c r="K693" s="561">
        <f t="shared" si="99"/>
        <v>5.5E-2</v>
      </c>
      <c r="L693" s="97">
        <f t="shared" si="99"/>
        <v>650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374</v>
      </c>
      <c r="J698" s="109">
        <f t="shared" ref="J698:L698" si="104">J688</f>
        <v>0.66</v>
      </c>
      <c r="K698" s="561">
        <f t="shared" si="104"/>
        <v>0.105</v>
      </c>
      <c r="L698" s="97">
        <f t="shared" si="104"/>
        <v>3500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377</v>
      </c>
      <c r="J701" s="109">
        <f t="shared" ref="J701:L701" si="107">J691</f>
        <v>0.54</v>
      </c>
      <c r="K701" s="561">
        <f t="shared" si="107"/>
        <v>0.06</v>
      </c>
      <c r="L701" s="97">
        <f t="shared" si="107"/>
        <v>1000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378</v>
      </c>
      <c r="J702" s="109">
        <f t="shared" ref="J702:L702" si="108">J692</f>
        <v>0.52</v>
      </c>
      <c r="K702" s="561">
        <f t="shared" si="108"/>
        <v>0.04</v>
      </c>
      <c r="L702" s="97">
        <f t="shared" si="108"/>
        <v>800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783</v>
      </c>
      <c r="I703" s="99" t="s">
        <v>369</v>
      </c>
      <c r="J703" s="109">
        <f t="shared" ref="J703:L703" si="109">J693</f>
        <v>0.72</v>
      </c>
      <c r="K703" s="561">
        <f t="shared" si="109"/>
        <v>5.5E-2</v>
      </c>
      <c r="L703" s="97">
        <f t="shared" si="109"/>
        <v>650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374</v>
      </c>
      <c r="J708" s="109">
        <f t="shared" ref="J708:L708" si="114">J698</f>
        <v>0.66</v>
      </c>
      <c r="K708" s="561">
        <f t="shared" si="114"/>
        <v>0.105</v>
      </c>
      <c r="L708" s="97">
        <f t="shared" si="114"/>
        <v>3500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377</v>
      </c>
      <c r="J711" s="109">
        <f t="shared" ref="J711:L711" si="117">J701</f>
        <v>0.54</v>
      </c>
      <c r="K711" s="561">
        <f t="shared" si="117"/>
        <v>0.06</v>
      </c>
      <c r="L711" s="97">
        <f t="shared" si="117"/>
        <v>1000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378</v>
      </c>
      <c r="J712" s="109">
        <f t="shared" ref="J712:L712" si="118">J702</f>
        <v>0.52</v>
      </c>
      <c r="K712" s="561">
        <f t="shared" si="118"/>
        <v>0.04</v>
      </c>
      <c r="L712" s="97">
        <f t="shared" si="118"/>
        <v>800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784</v>
      </c>
      <c r="I713" s="99" t="s">
        <v>369</v>
      </c>
      <c r="J713" s="109">
        <f t="shared" ref="J713:L713" si="119">J703</f>
        <v>0.72</v>
      </c>
      <c r="K713" s="561">
        <f t="shared" si="119"/>
        <v>5.5E-2</v>
      </c>
      <c r="L713" s="97">
        <f t="shared" si="119"/>
        <v>650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374</v>
      </c>
      <c r="J718" s="109">
        <f t="shared" ref="J718:L718" si="128">J708</f>
        <v>0.66</v>
      </c>
      <c r="K718" s="561">
        <f t="shared" si="128"/>
        <v>0.105</v>
      </c>
      <c r="L718" s="97">
        <f t="shared" si="128"/>
        <v>3500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377</v>
      </c>
      <c r="J721" s="109">
        <f t="shared" ref="J721:L721" si="131">J711</f>
        <v>0.54</v>
      </c>
      <c r="K721" s="561">
        <f t="shared" si="131"/>
        <v>0.06</v>
      </c>
      <c r="L721" s="97">
        <f t="shared" si="131"/>
        <v>1000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378</v>
      </c>
      <c r="J722" s="109">
        <f t="shared" ref="J722:L722" si="132">J712</f>
        <v>0.52</v>
      </c>
      <c r="K722" s="561">
        <f t="shared" si="132"/>
        <v>0.04</v>
      </c>
      <c r="L722" s="97">
        <f t="shared" si="132"/>
        <v>800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785</v>
      </c>
      <c r="I723" s="99" t="s">
        <v>369</v>
      </c>
      <c r="J723" s="109">
        <f t="shared" ref="J723:L723" si="133">J713</f>
        <v>0.72</v>
      </c>
      <c r="K723" s="561">
        <f t="shared" si="133"/>
        <v>5.5E-2</v>
      </c>
      <c r="L723" s="97">
        <f t="shared" si="133"/>
        <v>650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374</v>
      </c>
      <c r="J728" s="109">
        <f t="shared" ref="J728:L728" si="138">J718</f>
        <v>0.66</v>
      </c>
      <c r="K728" s="561">
        <f t="shared" si="138"/>
        <v>0.105</v>
      </c>
      <c r="L728" s="97">
        <f t="shared" si="138"/>
        <v>3500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377</v>
      </c>
      <c r="J731" s="109">
        <f t="shared" ref="J731:L731" si="143">J721</f>
        <v>0.54</v>
      </c>
      <c r="K731" s="561">
        <f t="shared" si="143"/>
        <v>0.06</v>
      </c>
      <c r="L731" s="97">
        <f t="shared" si="143"/>
        <v>1000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378</v>
      </c>
      <c r="J732" s="109">
        <f t="shared" ref="J732:L732" si="144">J722</f>
        <v>0.52</v>
      </c>
      <c r="K732" s="561">
        <f t="shared" si="144"/>
        <v>0.04</v>
      </c>
      <c r="L732" s="97">
        <f t="shared" si="144"/>
        <v>800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786</v>
      </c>
      <c r="I733" s="99" t="s">
        <v>369</v>
      </c>
      <c r="J733" s="109">
        <f t="shared" ref="J733:L733" si="145">J723</f>
        <v>0.72</v>
      </c>
      <c r="K733" s="561">
        <f t="shared" si="145"/>
        <v>5.5E-2</v>
      </c>
      <c r="L733" s="97">
        <f t="shared" si="145"/>
        <v>650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374</v>
      </c>
      <c r="J738" s="109">
        <f t="shared" ref="J738:L738" si="150">J728</f>
        <v>0.66</v>
      </c>
      <c r="K738" s="561">
        <f t="shared" si="150"/>
        <v>0.105</v>
      </c>
      <c r="L738" s="97">
        <f t="shared" si="150"/>
        <v>3500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377</v>
      </c>
      <c r="J741" s="109">
        <f t="shared" ref="J741:L741" si="153">J731</f>
        <v>0.54</v>
      </c>
      <c r="K741" s="561">
        <f t="shared" si="153"/>
        <v>0.06</v>
      </c>
      <c r="L741" s="97">
        <f t="shared" si="153"/>
        <v>1000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378</v>
      </c>
      <c r="J742" s="109">
        <f t="shared" ref="J742:L742" si="154">J732</f>
        <v>0.52</v>
      </c>
      <c r="K742" s="561">
        <f t="shared" si="154"/>
        <v>0.04</v>
      </c>
      <c r="L742" s="97">
        <f t="shared" si="154"/>
        <v>800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787</v>
      </c>
      <c r="I743" s="99" t="s">
        <v>369</v>
      </c>
      <c r="J743" s="109">
        <f t="shared" ref="J743:L743" si="155">J733</f>
        <v>0.72</v>
      </c>
      <c r="K743" s="561">
        <f t="shared" si="155"/>
        <v>5.5E-2</v>
      </c>
      <c r="L743" s="97">
        <f t="shared" si="155"/>
        <v>650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374</v>
      </c>
      <c r="J748" s="109">
        <f t="shared" ref="J748:L748" si="160">J738</f>
        <v>0.66</v>
      </c>
      <c r="K748" s="561">
        <f t="shared" si="160"/>
        <v>0.105</v>
      </c>
      <c r="L748" s="97">
        <f t="shared" si="160"/>
        <v>3500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377</v>
      </c>
      <c r="J751" s="109">
        <f t="shared" ref="J751:L751" si="163">J741</f>
        <v>0.54</v>
      </c>
      <c r="K751" s="561">
        <f t="shared" si="163"/>
        <v>0.06</v>
      </c>
      <c r="L751" s="97">
        <f t="shared" si="163"/>
        <v>1000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378</v>
      </c>
      <c r="J752" s="109">
        <f t="shared" ref="J752:L752" si="164">J742</f>
        <v>0.52</v>
      </c>
      <c r="K752" s="561">
        <f t="shared" si="164"/>
        <v>0.04</v>
      </c>
      <c r="L752" s="97">
        <f t="shared" si="164"/>
        <v>800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884"/>
      <c r="M768" s="882"/>
      <c r="N768" s="882"/>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369</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809</v>
      </c>
      <c r="J918" s="143" t="s">
        <v>369</v>
      </c>
      <c r="K918" s="673">
        <v>500</v>
      </c>
      <c r="L918" s="673">
        <v>500</v>
      </c>
      <c r="M918" s="673">
        <v>500</v>
      </c>
      <c r="N918" s="673">
        <v>500</v>
      </c>
      <c r="O918" s="673">
        <v>500</v>
      </c>
      <c r="P918" s="673">
        <v>500</v>
      </c>
      <c r="Q918" s="673">
        <v>500</v>
      </c>
      <c r="R918" s="673">
        <v>500</v>
      </c>
      <c r="S918" s="673">
        <v>500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370</v>
      </c>
      <c r="K919" s="673">
        <v>100</v>
      </c>
      <c r="L919" s="673">
        <v>100</v>
      </c>
      <c r="M919" s="673">
        <v>100</v>
      </c>
      <c r="N919" s="673">
        <v>100</v>
      </c>
      <c r="O919" s="673">
        <v>100</v>
      </c>
      <c r="P919" s="673">
        <v>100</v>
      </c>
      <c r="Q919" s="673">
        <v>100</v>
      </c>
      <c r="R919" s="673">
        <v>100</v>
      </c>
      <c r="S919" s="673">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375</v>
      </c>
      <c r="K924" s="673">
        <v>500</v>
      </c>
      <c r="L924" s="673">
        <v>500</v>
      </c>
      <c r="M924" s="673">
        <v>500</v>
      </c>
      <c r="N924" s="673">
        <v>500</v>
      </c>
      <c r="O924" s="673">
        <v>500</v>
      </c>
      <c r="P924" s="673">
        <v>500</v>
      </c>
      <c r="Q924" s="673">
        <v>500</v>
      </c>
      <c r="R924" s="673">
        <v>500</v>
      </c>
      <c r="S924" s="673">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376</v>
      </c>
      <c r="K925" s="673">
        <v>500</v>
      </c>
      <c r="L925" s="673">
        <v>500</v>
      </c>
      <c r="M925" s="673">
        <v>500</v>
      </c>
      <c r="N925" s="673">
        <v>500</v>
      </c>
      <c r="O925" s="673">
        <v>500</v>
      </c>
      <c r="P925" s="673">
        <v>500</v>
      </c>
      <c r="Q925" s="673">
        <v>500</v>
      </c>
      <c r="R925" s="673">
        <v>500</v>
      </c>
      <c r="S925" s="673">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377</v>
      </c>
      <c r="K926" s="673">
        <v>500</v>
      </c>
      <c r="L926" s="673">
        <v>500</v>
      </c>
      <c r="M926" s="673">
        <v>500</v>
      </c>
      <c r="N926" s="673">
        <v>500</v>
      </c>
      <c r="O926" s="673">
        <v>500</v>
      </c>
      <c r="P926" s="673">
        <v>500</v>
      </c>
      <c r="Q926" s="673">
        <v>500</v>
      </c>
      <c r="R926" s="673">
        <v>500</v>
      </c>
      <c r="S926" s="673">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378</v>
      </c>
      <c r="K927" s="673">
        <v>500</v>
      </c>
      <c r="L927" s="673">
        <v>500</v>
      </c>
      <c r="M927" s="673">
        <v>500</v>
      </c>
      <c r="N927" s="673">
        <v>500</v>
      </c>
      <c r="O927" s="673">
        <v>500</v>
      </c>
      <c r="P927" s="673">
        <v>500</v>
      </c>
      <c r="Q927" s="673">
        <v>500</v>
      </c>
      <c r="R927" s="673">
        <v>500</v>
      </c>
      <c r="S927" s="673">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382</v>
      </c>
      <c r="J928" s="99" t="s">
        <v>367</v>
      </c>
      <c r="K928" s="5">
        <f>K918</f>
        <v>500</v>
      </c>
      <c r="L928" s="5">
        <f t="shared" ref="L928:Q928" si="187">L918</f>
        <v>500</v>
      </c>
      <c r="M928" s="5">
        <f t="shared" si="187"/>
        <v>500</v>
      </c>
      <c r="N928" s="5">
        <f t="shared" si="187"/>
        <v>500</v>
      </c>
      <c r="O928" s="5">
        <f t="shared" si="187"/>
        <v>500</v>
      </c>
      <c r="P928" s="5">
        <f t="shared" si="187"/>
        <v>500</v>
      </c>
      <c r="Q928" s="5">
        <f t="shared" si="187"/>
        <v>500</v>
      </c>
      <c r="R928" s="5">
        <f t="shared" ref="R928:S947" si="188">R918</f>
        <v>500</v>
      </c>
      <c r="S928" s="5">
        <f t="shared" si="188"/>
        <v>500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9">K919</f>
        <v>100</v>
      </c>
      <c r="L929" s="5">
        <f t="shared" si="189"/>
        <v>100</v>
      </c>
      <c r="M929" s="5">
        <f t="shared" si="189"/>
        <v>100</v>
      </c>
      <c r="N929" s="5">
        <f t="shared" si="189"/>
        <v>100</v>
      </c>
      <c r="O929" s="5">
        <f t="shared" si="189"/>
        <v>100</v>
      </c>
      <c r="P929" s="5">
        <f t="shared" si="189"/>
        <v>100</v>
      </c>
      <c r="Q929" s="5">
        <f t="shared" si="189"/>
        <v>100</v>
      </c>
      <c r="R929" s="5">
        <f t="shared" si="188"/>
        <v>100</v>
      </c>
      <c r="S929" s="5">
        <f t="shared" si="188"/>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94">K924</f>
        <v>500</v>
      </c>
      <c r="L934" s="5">
        <f t="shared" si="194"/>
        <v>500</v>
      </c>
      <c r="M934" s="5">
        <f t="shared" si="194"/>
        <v>500</v>
      </c>
      <c r="N934" s="5">
        <f t="shared" si="194"/>
        <v>500</v>
      </c>
      <c r="O934" s="5">
        <f t="shared" si="194"/>
        <v>500</v>
      </c>
      <c r="P934" s="5">
        <f t="shared" si="194"/>
        <v>500</v>
      </c>
      <c r="Q934" s="5">
        <f t="shared" si="194"/>
        <v>500</v>
      </c>
      <c r="R934" s="5">
        <f t="shared" si="188"/>
        <v>500</v>
      </c>
      <c r="S934" s="5">
        <f t="shared" si="188"/>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95">K925</f>
        <v>500</v>
      </c>
      <c r="L935" s="5">
        <f t="shared" si="195"/>
        <v>500</v>
      </c>
      <c r="M935" s="5">
        <f t="shared" si="195"/>
        <v>500</v>
      </c>
      <c r="N935" s="5">
        <f t="shared" si="195"/>
        <v>500</v>
      </c>
      <c r="O935" s="5">
        <f t="shared" si="195"/>
        <v>500</v>
      </c>
      <c r="P935" s="5">
        <f t="shared" si="195"/>
        <v>500</v>
      </c>
      <c r="Q935" s="5">
        <f t="shared" si="195"/>
        <v>500</v>
      </c>
      <c r="R935" s="5">
        <f t="shared" si="188"/>
        <v>500</v>
      </c>
      <c r="S935" s="5">
        <f t="shared" si="188"/>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96">K926</f>
        <v>500</v>
      </c>
      <c r="L936" s="5">
        <f t="shared" si="196"/>
        <v>500</v>
      </c>
      <c r="M936" s="5">
        <f t="shared" si="196"/>
        <v>500</v>
      </c>
      <c r="N936" s="5">
        <f t="shared" si="196"/>
        <v>500</v>
      </c>
      <c r="O936" s="5">
        <f t="shared" si="196"/>
        <v>500</v>
      </c>
      <c r="P936" s="5">
        <f t="shared" si="196"/>
        <v>500</v>
      </c>
      <c r="Q936" s="5">
        <f t="shared" si="196"/>
        <v>500</v>
      </c>
      <c r="R936" s="5">
        <f t="shared" si="188"/>
        <v>500</v>
      </c>
      <c r="S936" s="5">
        <f t="shared" si="188"/>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97">K927</f>
        <v>500</v>
      </c>
      <c r="L937" s="5">
        <f t="shared" si="197"/>
        <v>500</v>
      </c>
      <c r="M937" s="5">
        <f t="shared" si="197"/>
        <v>500</v>
      </c>
      <c r="N937" s="5">
        <f t="shared" si="197"/>
        <v>500</v>
      </c>
      <c r="O937" s="5">
        <f t="shared" si="197"/>
        <v>500</v>
      </c>
      <c r="P937" s="5">
        <f t="shared" si="197"/>
        <v>500</v>
      </c>
      <c r="Q937" s="5">
        <f t="shared" si="197"/>
        <v>500</v>
      </c>
      <c r="R937" s="5">
        <f t="shared" si="188"/>
        <v>500</v>
      </c>
      <c r="S937" s="5">
        <f t="shared" si="188"/>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780</v>
      </c>
      <c r="J938" s="99" t="s">
        <v>367</v>
      </c>
      <c r="K938" s="5">
        <f t="shared" ref="K938:Q938" si="198">K928</f>
        <v>500</v>
      </c>
      <c r="L938" s="5">
        <f t="shared" si="198"/>
        <v>500</v>
      </c>
      <c r="M938" s="5">
        <f t="shared" si="198"/>
        <v>500</v>
      </c>
      <c r="N938" s="5">
        <f t="shared" si="198"/>
        <v>500</v>
      </c>
      <c r="O938" s="5">
        <f t="shared" si="198"/>
        <v>500</v>
      </c>
      <c r="P938" s="5">
        <f t="shared" si="198"/>
        <v>500</v>
      </c>
      <c r="Q938" s="5">
        <f t="shared" si="198"/>
        <v>500</v>
      </c>
      <c r="R938" s="5">
        <f t="shared" si="188"/>
        <v>500</v>
      </c>
      <c r="S938" s="5">
        <f t="shared" si="188"/>
        <v>500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9">K929</f>
        <v>100</v>
      </c>
      <c r="L939" s="5">
        <f t="shared" si="199"/>
        <v>100</v>
      </c>
      <c r="M939" s="5">
        <f t="shared" si="199"/>
        <v>100</v>
      </c>
      <c r="N939" s="5">
        <f t="shared" si="199"/>
        <v>100</v>
      </c>
      <c r="O939" s="5">
        <f t="shared" si="199"/>
        <v>100</v>
      </c>
      <c r="P939" s="5">
        <f t="shared" si="199"/>
        <v>100</v>
      </c>
      <c r="Q939" s="5">
        <f t="shared" si="199"/>
        <v>100</v>
      </c>
      <c r="R939" s="5">
        <f t="shared" si="188"/>
        <v>100</v>
      </c>
      <c r="S939" s="5">
        <f t="shared" si="188"/>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204">K934</f>
        <v>500</v>
      </c>
      <c r="L944" s="5">
        <f t="shared" si="204"/>
        <v>500</v>
      </c>
      <c r="M944" s="5">
        <f t="shared" si="204"/>
        <v>500</v>
      </c>
      <c r="N944" s="5">
        <f t="shared" si="204"/>
        <v>500</v>
      </c>
      <c r="O944" s="5">
        <f t="shared" si="204"/>
        <v>500</v>
      </c>
      <c r="P944" s="5">
        <f t="shared" si="204"/>
        <v>500</v>
      </c>
      <c r="Q944" s="5">
        <f t="shared" si="204"/>
        <v>500</v>
      </c>
      <c r="R944" s="5">
        <f t="shared" si="188"/>
        <v>500</v>
      </c>
      <c r="S944" s="5">
        <f t="shared" si="188"/>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205">K935</f>
        <v>500</v>
      </c>
      <c r="L945" s="5">
        <f t="shared" si="205"/>
        <v>500</v>
      </c>
      <c r="M945" s="5">
        <f t="shared" si="205"/>
        <v>500</v>
      </c>
      <c r="N945" s="5">
        <f t="shared" si="205"/>
        <v>500</v>
      </c>
      <c r="O945" s="5">
        <f t="shared" si="205"/>
        <v>500</v>
      </c>
      <c r="P945" s="5">
        <f t="shared" si="205"/>
        <v>500</v>
      </c>
      <c r="Q945" s="5">
        <f t="shared" si="205"/>
        <v>500</v>
      </c>
      <c r="R945" s="5">
        <f t="shared" si="188"/>
        <v>500</v>
      </c>
      <c r="S945" s="5">
        <f t="shared" si="188"/>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206">K936</f>
        <v>500</v>
      </c>
      <c r="L946" s="5">
        <f t="shared" si="206"/>
        <v>500</v>
      </c>
      <c r="M946" s="5">
        <f t="shared" si="206"/>
        <v>500</v>
      </c>
      <c r="N946" s="5">
        <f t="shared" si="206"/>
        <v>500</v>
      </c>
      <c r="O946" s="5">
        <f t="shared" si="206"/>
        <v>500</v>
      </c>
      <c r="P946" s="5">
        <f t="shared" si="206"/>
        <v>500</v>
      </c>
      <c r="Q946" s="5">
        <f t="shared" si="206"/>
        <v>500</v>
      </c>
      <c r="R946" s="5">
        <f t="shared" si="188"/>
        <v>500</v>
      </c>
      <c r="S946" s="5">
        <f t="shared" si="188"/>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207">K937</f>
        <v>500</v>
      </c>
      <c r="L947" s="5">
        <f t="shared" si="207"/>
        <v>500</v>
      </c>
      <c r="M947" s="5">
        <f t="shared" si="207"/>
        <v>500</v>
      </c>
      <c r="N947" s="5">
        <f t="shared" si="207"/>
        <v>500</v>
      </c>
      <c r="O947" s="5">
        <f t="shared" si="207"/>
        <v>500</v>
      </c>
      <c r="P947" s="5">
        <f t="shared" si="207"/>
        <v>500</v>
      </c>
      <c r="Q947" s="5">
        <f t="shared" si="207"/>
        <v>500</v>
      </c>
      <c r="R947" s="5">
        <f t="shared" si="188"/>
        <v>500</v>
      </c>
      <c r="S947" s="5">
        <f t="shared" si="188"/>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781</v>
      </c>
      <c r="J948" s="99" t="s">
        <v>367</v>
      </c>
      <c r="K948" s="5">
        <f t="shared" ref="K948:Q948" si="208">K938</f>
        <v>500</v>
      </c>
      <c r="L948" s="5">
        <f t="shared" si="208"/>
        <v>500</v>
      </c>
      <c r="M948" s="5">
        <f t="shared" si="208"/>
        <v>500</v>
      </c>
      <c r="N948" s="5">
        <f t="shared" si="208"/>
        <v>500</v>
      </c>
      <c r="O948" s="5">
        <f t="shared" si="208"/>
        <v>500</v>
      </c>
      <c r="P948" s="5">
        <f t="shared" si="208"/>
        <v>500</v>
      </c>
      <c r="Q948" s="5">
        <f t="shared" si="208"/>
        <v>500</v>
      </c>
      <c r="R948" s="5">
        <f t="shared" ref="R948:S967" si="209">R938</f>
        <v>500</v>
      </c>
      <c r="S948" s="5">
        <f t="shared" si="209"/>
        <v>500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10">K939</f>
        <v>100</v>
      </c>
      <c r="L949" s="5">
        <f t="shared" si="210"/>
        <v>100</v>
      </c>
      <c r="M949" s="5">
        <f t="shared" si="210"/>
        <v>100</v>
      </c>
      <c r="N949" s="5">
        <f t="shared" si="210"/>
        <v>100</v>
      </c>
      <c r="O949" s="5">
        <f t="shared" si="210"/>
        <v>100</v>
      </c>
      <c r="P949" s="5">
        <f t="shared" si="210"/>
        <v>100</v>
      </c>
      <c r="Q949" s="5">
        <f t="shared" si="210"/>
        <v>100</v>
      </c>
      <c r="R949" s="5">
        <f t="shared" si="209"/>
        <v>100</v>
      </c>
      <c r="S949" s="5">
        <f t="shared" si="209"/>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15">K944</f>
        <v>500</v>
      </c>
      <c r="L954" s="5">
        <f t="shared" si="215"/>
        <v>500</v>
      </c>
      <c r="M954" s="5">
        <f t="shared" si="215"/>
        <v>500</v>
      </c>
      <c r="N954" s="5">
        <f t="shared" si="215"/>
        <v>500</v>
      </c>
      <c r="O954" s="5">
        <f t="shared" si="215"/>
        <v>500</v>
      </c>
      <c r="P954" s="5">
        <f t="shared" si="215"/>
        <v>500</v>
      </c>
      <c r="Q954" s="5">
        <f t="shared" si="215"/>
        <v>500</v>
      </c>
      <c r="R954" s="5">
        <f t="shared" si="209"/>
        <v>500</v>
      </c>
      <c r="S954" s="5">
        <f t="shared" si="209"/>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16">K945</f>
        <v>500</v>
      </c>
      <c r="L955" s="5">
        <f t="shared" si="216"/>
        <v>500</v>
      </c>
      <c r="M955" s="5">
        <f t="shared" si="216"/>
        <v>500</v>
      </c>
      <c r="N955" s="5">
        <f t="shared" si="216"/>
        <v>500</v>
      </c>
      <c r="O955" s="5">
        <f t="shared" si="216"/>
        <v>500</v>
      </c>
      <c r="P955" s="5">
        <f t="shared" si="216"/>
        <v>500</v>
      </c>
      <c r="Q955" s="5">
        <f t="shared" si="216"/>
        <v>500</v>
      </c>
      <c r="R955" s="5">
        <f t="shared" si="209"/>
        <v>500</v>
      </c>
      <c r="S955" s="5">
        <f t="shared" si="209"/>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17">K946</f>
        <v>500</v>
      </c>
      <c r="L956" s="5">
        <f t="shared" si="217"/>
        <v>500</v>
      </c>
      <c r="M956" s="5">
        <f t="shared" si="217"/>
        <v>500</v>
      </c>
      <c r="N956" s="5">
        <f t="shared" si="217"/>
        <v>500</v>
      </c>
      <c r="O956" s="5">
        <f t="shared" si="217"/>
        <v>500</v>
      </c>
      <c r="P956" s="5">
        <f t="shared" si="217"/>
        <v>500</v>
      </c>
      <c r="Q956" s="5">
        <f t="shared" si="217"/>
        <v>500</v>
      </c>
      <c r="R956" s="5">
        <f t="shared" si="209"/>
        <v>500</v>
      </c>
      <c r="S956" s="5">
        <f t="shared" si="209"/>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8">K947</f>
        <v>500</v>
      </c>
      <c r="L957" s="5">
        <f t="shared" si="218"/>
        <v>500</v>
      </c>
      <c r="M957" s="5">
        <f t="shared" si="218"/>
        <v>500</v>
      </c>
      <c r="N957" s="5">
        <f t="shared" si="218"/>
        <v>500</v>
      </c>
      <c r="O957" s="5">
        <f t="shared" si="218"/>
        <v>500</v>
      </c>
      <c r="P957" s="5">
        <f t="shared" si="218"/>
        <v>500</v>
      </c>
      <c r="Q957" s="5">
        <f t="shared" si="218"/>
        <v>500</v>
      </c>
      <c r="R957" s="5">
        <f t="shared" si="209"/>
        <v>500</v>
      </c>
      <c r="S957" s="5">
        <f t="shared" si="209"/>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782</v>
      </c>
      <c r="J958" s="99" t="s">
        <v>367</v>
      </c>
      <c r="K958" s="5">
        <f t="shared" ref="K958:Q958" si="219">K948</f>
        <v>500</v>
      </c>
      <c r="L958" s="5">
        <f t="shared" si="219"/>
        <v>500</v>
      </c>
      <c r="M958" s="5">
        <f t="shared" si="219"/>
        <v>500</v>
      </c>
      <c r="N958" s="5">
        <f t="shared" si="219"/>
        <v>500</v>
      </c>
      <c r="O958" s="5">
        <f t="shared" si="219"/>
        <v>500</v>
      </c>
      <c r="P958" s="5">
        <f t="shared" si="219"/>
        <v>500</v>
      </c>
      <c r="Q958" s="5">
        <f t="shared" si="219"/>
        <v>500</v>
      </c>
      <c r="R958" s="5">
        <f t="shared" si="209"/>
        <v>500</v>
      </c>
      <c r="S958" s="5">
        <f t="shared" si="209"/>
        <v>500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20">K949</f>
        <v>100</v>
      </c>
      <c r="L959" s="5">
        <f t="shared" si="220"/>
        <v>100</v>
      </c>
      <c r="M959" s="5">
        <f t="shared" si="220"/>
        <v>100</v>
      </c>
      <c r="N959" s="5">
        <f t="shared" si="220"/>
        <v>100</v>
      </c>
      <c r="O959" s="5">
        <f t="shared" si="220"/>
        <v>100</v>
      </c>
      <c r="P959" s="5">
        <f t="shared" si="220"/>
        <v>100</v>
      </c>
      <c r="Q959" s="5">
        <f t="shared" si="220"/>
        <v>100</v>
      </c>
      <c r="R959" s="5">
        <f t="shared" si="209"/>
        <v>100</v>
      </c>
      <c r="S959" s="5">
        <f t="shared" si="209"/>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25">K954</f>
        <v>500</v>
      </c>
      <c r="L964" s="5">
        <f t="shared" si="225"/>
        <v>500</v>
      </c>
      <c r="M964" s="5">
        <f t="shared" si="225"/>
        <v>500</v>
      </c>
      <c r="N964" s="5">
        <f t="shared" si="225"/>
        <v>500</v>
      </c>
      <c r="O964" s="5">
        <f t="shared" si="225"/>
        <v>500</v>
      </c>
      <c r="P964" s="5">
        <f t="shared" si="225"/>
        <v>500</v>
      </c>
      <c r="Q964" s="5">
        <f t="shared" si="225"/>
        <v>500</v>
      </c>
      <c r="R964" s="5">
        <f t="shared" si="209"/>
        <v>500</v>
      </c>
      <c r="S964" s="5">
        <f t="shared" si="209"/>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26">K955</f>
        <v>500</v>
      </c>
      <c r="L965" s="5">
        <f t="shared" si="226"/>
        <v>500</v>
      </c>
      <c r="M965" s="5">
        <f t="shared" si="226"/>
        <v>500</v>
      </c>
      <c r="N965" s="5">
        <f t="shared" si="226"/>
        <v>500</v>
      </c>
      <c r="O965" s="5">
        <f t="shared" si="226"/>
        <v>500</v>
      </c>
      <c r="P965" s="5">
        <f t="shared" si="226"/>
        <v>500</v>
      </c>
      <c r="Q965" s="5">
        <f t="shared" si="226"/>
        <v>500</v>
      </c>
      <c r="R965" s="5">
        <f t="shared" si="209"/>
        <v>500</v>
      </c>
      <c r="S965" s="5">
        <f t="shared" si="209"/>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27">K956</f>
        <v>500</v>
      </c>
      <c r="L966" s="5">
        <f t="shared" si="227"/>
        <v>500</v>
      </c>
      <c r="M966" s="5">
        <f t="shared" si="227"/>
        <v>500</v>
      </c>
      <c r="N966" s="5">
        <f t="shared" si="227"/>
        <v>500</v>
      </c>
      <c r="O966" s="5">
        <f t="shared" si="227"/>
        <v>500</v>
      </c>
      <c r="P966" s="5">
        <f t="shared" si="227"/>
        <v>500</v>
      </c>
      <c r="Q966" s="5">
        <f t="shared" si="227"/>
        <v>500</v>
      </c>
      <c r="R966" s="5">
        <f t="shared" si="209"/>
        <v>500</v>
      </c>
      <c r="S966" s="5">
        <f t="shared" si="209"/>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8">K957</f>
        <v>500</v>
      </c>
      <c r="L967" s="5">
        <f t="shared" si="228"/>
        <v>500</v>
      </c>
      <c r="M967" s="5">
        <f t="shared" si="228"/>
        <v>500</v>
      </c>
      <c r="N967" s="5">
        <f t="shared" si="228"/>
        <v>500</v>
      </c>
      <c r="O967" s="5">
        <f t="shared" si="228"/>
        <v>500</v>
      </c>
      <c r="P967" s="5">
        <f t="shared" si="228"/>
        <v>500</v>
      </c>
      <c r="Q967" s="5">
        <f t="shared" si="228"/>
        <v>500</v>
      </c>
      <c r="R967" s="5">
        <f t="shared" si="209"/>
        <v>500</v>
      </c>
      <c r="S967" s="5">
        <f t="shared" si="209"/>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783</v>
      </c>
      <c r="J968" s="99" t="s">
        <v>367</v>
      </c>
      <c r="K968" s="5">
        <f t="shared" ref="K968:Q968" si="229">K958</f>
        <v>500</v>
      </c>
      <c r="L968" s="5">
        <f t="shared" si="229"/>
        <v>500</v>
      </c>
      <c r="M968" s="5">
        <f t="shared" si="229"/>
        <v>500</v>
      </c>
      <c r="N968" s="5">
        <f t="shared" si="229"/>
        <v>500</v>
      </c>
      <c r="O968" s="5">
        <f t="shared" si="229"/>
        <v>500</v>
      </c>
      <c r="P968" s="5">
        <f t="shared" si="229"/>
        <v>500</v>
      </c>
      <c r="Q968" s="5">
        <f t="shared" si="229"/>
        <v>500</v>
      </c>
      <c r="R968" s="5">
        <f t="shared" ref="R968:S987" si="230">R958</f>
        <v>500</v>
      </c>
      <c r="S968" s="5">
        <f t="shared" si="230"/>
        <v>500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31">K959</f>
        <v>100</v>
      </c>
      <c r="L969" s="5">
        <f t="shared" si="231"/>
        <v>100</v>
      </c>
      <c r="M969" s="5">
        <f t="shared" si="231"/>
        <v>100</v>
      </c>
      <c r="N969" s="5">
        <f t="shared" si="231"/>
        <v>100</v>
      </c>
      <c r="O969" s="5">
        <f t="shared" si="231"/>
        <v>100</v>
      </c>
      <c r="P969" s="5">
        <f t="shared" si="231"/>
        <v>100</v>
      </c>
      <c r="Q969" s="5">
        <f t="shared" si="231"/>
        <v>100</v>
      </c>
      <c r="R969" s="5">
        <f t="shared" si="230"/>
        <v>100</v>
      </c>
      <c r="S969" s="5">
        <f t="shared" si="230"/>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36">K964</f>
        <v>500</v>
      </c>
      <c r="L974" s="5">
        <f t="shared" si="236"/>
        <v>500</v>
      </c>
      <c r="M974" s="5">
        <f t="shared" si="236"/>
        <v>500</v>
      </c>
      <c r="N974" s="5">
        <f t="shared" si="236"/>
        <v>500</v>
      </c>
      <c r="O974" s="5">
        <f t="shared" si="236"/>
        <v>500</v>
      </c>
      <c r="P974" s="5">
        <f t="shared" si="236"/>
        <v>500</v>
      </c>
      <c r="Q974" s="5">
        <f t="shared" si="236"/>
        <v>500</v>
      </c>
      <c r="R974" s="5">
        <f t="shared" si="230"/>
        <v>500</v>
      </c>
      <c r="S974" s="5">
        <f t="shared" si="230"/>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37">K965</f>
        <v>500</v>
      </c>
      <c r="L975" s="5">
        <f t="shared" si="237"/>
        <v>500</v>
      </c>
      <c r="M975" s="5">
        <f t="shared" si="237"/>
        <v>500</v>
      </c>
      <c r="N975" s="5">
        <f t="shared" si="237"/>
        <v>500</v>
      </c>
      <c r="O975" s="5">
        <f t="shared" si="237"/>
        <v>500</v>
      </c>
      <c r="P975" s="5">
        <f t="shared" si="237"/>
        <v>500</v>
      </c>
      <c r="Q975" s="5">
        <f t="shared" si="237"/>
        <v>500</v>
      </c>
      <c r="R975" s="5">
        <f t="shared" si="230"/>
        <v>500</v>
      </c>
      <c r="S975" s="5">
        <f t="shared" si="230"/>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8">K966</f>
        <v>500</v>
      </c>
      <c r="L976" s="5">
        <f t="shared" si="238"/>
        <v>500</v>
      </c>
      <c r="M976" s="5">
        <f t="shared" si="238"/>
        <v>500</v>
      </c>
      <c r="N976" s="5">
        <f t="shared" si="238"/>
        <v>500</v>
      </c>
      <c r="O976" s="5">
        <f t="shared" si="238"/>
        <v>500</v>
      </c>
      <c r="P976" s="5">
        <f t="shared" si="238"/>
        <v>500</v>
      </c>
      <c r="Q976" s="5">
        <f t="shared" si="238"/>
        <v>500</v>
      </c>
      <c r="R976" s="5">
        <f t="shared" si="230"/>
        <v>500</v>
      </c>
      <c r="S976" s="5">
        <f t="shared" si="230"/>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9">K967</f>
        <v>500</v>
      </c>
      <c r="L977" s="5">
        <f t="shared" si="239"/>
        <v>500</v>
      </c>
      <c r="M977" s="5">
        <f t="shared" si="239"/>
        <v>500</v>
      </c>
      <c r="N977" s="5">
        <f t="shared" si="239"/>
        <v>500</v>
      </c>
      <c r="O977" s="5">
        <f t="shared" si="239"/>
        <v>500</v>
      </c>
      <c r="P977" s="5">
        <f t="shared" si="239"/>
        <v>500</v>
      </c>
      <c r="Q977" s="5">
        <f t="shared" si="239"/>
        <v>500</v>
      </c>
      <c r="R977" s="5">
        <f t="shared" si="230"/>
        <v>500</v>
      </c>
      <c r="S977" s="5">
        <f t="shared" si="230"/>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784</v>
      </c>
      <c r="J978" s="99" t="s">
        <v>367</v>
      </c>
      <c r="K978" s="5">
        <f t="shared" ref="K978:Q978" si="240">K968</f>
        <v>500</v>
      </c>
      <c r="L978" s="5">
        <f t="shared" si="240"/>
        <v>500</v>
      </c>
      <c r="M978" s="5">
        <f t="shared" si="240"/>
        <v>500</v>
      </c>
      <c r="N978" s="5">
        <f t="shared" si="240"/>
        <v>500</v>
      </c>
      <c r="O978" s="5">
        <f t="shared" si="240"/>
        <v>500</v>
      </c>
      <c r="P978" s="5">
        <f t="shared" si="240"/>
        <v>500</v>
      </c>
      <c r="Q978" s="5">
        <f t="shared" si="240"/>
        <v>500</v>
      </c>
      <c r="R978" s="5">
        <f t="shared" si="230"/>
        <v>500</v>
      </c>
      <c r="S978" s="5">
        <f t="shared" si="230"/>
        <v>500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41">K969</f>
        <v>100</v>
      </c>
      <c r="L979" s="5">
        <f t="shared" si="241"/>
        <v>100</v>
      </c>
      <c r="M979" s="5">
        <f t="shared" si="241"/>
        <v>100</v>
      </c>
      <c r="N979" s="5">
        <f t="shared" si="241"/>
        <v>100</v>
      </c>
      <c r="O979" s="5">
        <f t="shared" si="241"/>
        <v>100</v>
      </c>
      <c r="P979" s="5">
        <f t="shared" si="241"/>
        <v>100</v>
      </c>
      <c r="Q979" s="5">
        <f t="shared" si="241"/>
        <v>100</v>
      </c>
      <c r="R979" s="5">
        <f t="shared" si="230"/>
        <v>100</v>
      </c>
      <c r="S979" s="5">
        <f t="shared" si="230"/>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46">K974</f>
        <v>500</v>
      </c>
      <c r="L984" s="5">
        <f t="shared" si="246"/>
        <v>500</v>
      </c>
      <c r="M984" s="5">
        <f t="shared" si="246"/>
        <v>500</v>
      </c>
      <c r="N984" s="5">
        <f t="shared" si="246"/>
        <v>500</v>
      </c>
      <c r="O984" s="5">
        <f t="shared" si="246"/>
        <v>500</v>
      </c>
      <c r="P984" s="5">
        <f t="shared" si="246"/>
        <v>500</v>
      </c>
      <c r="Q984" s="5">
        <f t="shared" si="246"/>
        <v>500</v>
      </c>
      <c r="R984" s="5">
        <f t="shared" si="230"/>
        <v>500</v>
      </c>
      <c r="S984" s="5">
        <f t="shared" si="230"/>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47">K975</f>
        <v>500</v>
      </c>
      <c r="L985" s="5">
        <f t="shared" si="247"/>
        <v>500</v>
      </c>
      <c r="M985" s="5">
        <f t="shared" si="247"/>
        <v>500</v>
      </c>
      <c r="N985" s="5">
        <f t="shared" si="247"/>
        <v>500</v>
      </c>
      <c r="O985" s="5">
        <f t="shared" si="247"/>
        <v>500</v>
      </c>
      <c r="P985" s="5">
        <f t="shared" si="247"/>
        <v>500</v>
      </c>
      <c r="Q985" s="5">
        <f t="shared" si="247"/>
        <v>500</v>
      </c>
      <c r="R985" s="5">
        <f t="shared" si="230"/>
        <v>500</v>
      </c>
      <c r="S985" s="5">
        <f t="shared" si="230"/>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8">K976</f>
        <v>500</v>
      </c>
      <c r="L986" s="5">
        <f t="shared" si="248"/>
        <v>500</v>
      </c>
      <c r="M986" s="5">
        <f t="shared" si="248"/>
        <v>500</v>
      </c>
      <c r="N986" s="5">
        <f t="shared" si="248"/>
        <v>500</v>
      </c>
      <c r="O986" s="5">
        <f t="shared" si="248"/>
        <v>500</v>
      </c>
      <c r="P986" s="5">
        <f t="shared" si="248"/>
        <v>500</v>
      </c>
      <c r="Q986" s="5">
        <f t="shared" si="248"/>
        <v>500</v>
      </c>
      <c r="R986" s="5">
        <f t="shared" si="230"/>
        <v>500</v>
      </c>
      <c r="S986" s="5">
        <f t="shared" si="230"/>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9">K977</f>
        <v>500</v>
      </c>
      <c r="L987" s="5">
        <f t="shared" si="249"/>
        <v>500</v>
      </c>
      <c r="M987" s="5">
        <f t="shared" si="249"/>
        <v>500</v>
      </c>
      <c r="N987" s="5">
        <f t="shared" si="249"/>
        <v>500</v>
      </c>
      <c r="O987" s="5">
        <f t="shared" si="249"/>
        <v>500</v>
      </c>
      <c r="P987" s="5">
        <f t="shared" si="249"/>
        <v>500</v>
      </c>
      <c r="Q987" s="5">
        <f t="shared" si="249"/>
        <v>500</v>
      </c>
      <c r="R987" s="5">
        <f t="shared" si="230"/>
        <v>500</v>
      </c>
      <c r="S987" s="5">
        <f t="shared" si="230"/>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785</v>
      </c>
      <c r="J988" s="99" t="s">
        <v>367</v>
      </c>
      <c r="K988" s="5">
        <f t="shared" ref="K988:Q988" si="250">K978</f>
        <v>500</v>
      </c>
      <c r="L988" s="5">
        <f t="shared" si="250"/>
        <v>500</v>
      </c>
      <c r="M988" s="5">
        <f t="shared" si="250"/>
        <v>500</v>
      </c>
      <c r="N988" s="5">
        <f t="shared" si="250"/>
        <v>500</v>
      </c>
      <c r="O988" s="5">
        <f t="shared" si="250"/>
        <v>500</v>
      </c>
      <c r="P988" s="5">
        <f t="shared" si="250"/>
        <v>500</v>
      </c>
      <c r="Q988" s="5">
        <f t="shared" si="250"/>
        <v>500</v>
      </c>
      <c r="R988" s="5">
        <f t="shared" ref="R988:S1007" si="251">R978</f>
        <v>500</v>
      </c>
      <c r="S988" s="5">
        <f t="shared" si="251"/>
        <v>500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52">K979</f>
        <v>100</v>
      </c>
      <c r="L989" s="5">
        <f t="shared" si="252"/>
        <v>100</v>
      </c>
      <c r="M989" s="5">
        <f t="shared" si="252"/>
        <v>100</v>
      </c>
      <c r="N989" s="5">
        <f t="shared" si="252"/>
        <v>100</v>
      </c>
      <c r="O989" s="5">
        <f t="shared" si="252"/>
        <v>100</v>
      </c>
      <c r="P989" s="5">
        <f t="shared" si="252"/>
        <v>100</v>
      </c>
      <c r="Q989" s="5">
        <f t="shared" si="252"/>
        <v>100</v>
      </c>
      <c r="R989" s="5">
        <f t="shared" si="251"/>
        <v>100</v>
      </c>
      <c r="S989" s="5">
        <f t="shared" si="251"/>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57">K984</f>
        <v>500</v>
      </c>
      <c r="L994" s="5">
        <f t="shared" si="257"/>
        <v>500</v>
      </c>
      <c r="M994" s="5">
        <f t="shared" si="257"/>
        <v>500</v>
      </c>
      <c r="N994" s="5">
        <f t="shared" si="257"/>
        <v>500</v>
      </c>
      <c r="O994" s="5">
        <f t="shared" si="257"/>
        <v>500</v>
      </c>
      <c r="P994" s="5">
        <f t="shared" si="257"/>
        <v>500</v>
      </c>
      <c r="Q994" s="5">
        <f t="shared" si="257"/>
        <v>500</v>
      </c>
      <c r="R994" s="5">
        <f t="shared" si="251"/>
        <v>500</v>
      </c>
      <c r="S994" s="5">
        <f t="shared" si="251"/>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8">K985</f>
        <v>500</v>
      </c>
      <c r="L995" s="5">
        <f t="shared" si="258"/>
        <v>500</v>
      </c>
      <c r="M995" s="5">
        <f t="shared" si="258"/>
        <v>500</v>
      </c>
      <c r="N995" s="5">
        <f t="shared" si="258"/>
        <v>500</v>
      </c>
      <c r="O995" s="5">
        <f t="shared" si="258"/>
        <v>500</v>
      </c>
      <c r="P995" s="5">
        <f t="shared" si="258"/>
        <v>500</v>
      </c>
      <c r="Q995" s="5">
        <f t="shared" si="258"/>
        <v>500</v>
      </c>
      <c r="R995" s="5">
        <f t="shared" si="251"/>
        <v>500</v>
      </c>
      <c r="S995" s="5">
        <f t="shared" si="251"/>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9">K986</f>
        <v>500</v>
      </c>
      <c r="L996" s="5">
        <f t="shared" si="259"/>
        <v>500</v>
      </c>
      <c r="M996" s="5">
        <f t="shared" si="259"/>
        <v>500</v>
      </c>
      <c r="N996" s="5">
        <f t="shared" si="259"/>
        <v>500</v>
      </c>
      <c r="O996" s="5">
        <f t="shared" si="259"/>
        <v>500</v>
      </c>
      <c r="P996" s="5">
        <f t="shared" si="259"/>
        <v>500</v>
      </c>
      <c r="Q996" s="5">
        <f t="shared" si="259"/>
        <v>500</v>
      </c>
      <c r="R996" s="5">
        <f t="shared" si="251"/>
        <v>500</v>
      </c>
      <c r="S996" s="5">
        <f t="shared" si="251"/>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60">K987</f>
        <v>500</v>
      </c>
      <c r="L997" s="5">
        <f t="shared" si="260"/>
        <v>500</v>
      </c>
      <c r="M997" s="5">
        <f t="shared" si="260"/>
        <v>500</v>
      </c>
      <c r="N997" s="5">
        <f t="shared" si="260"/>
        <v>500</v>
      </c>
      <c r="O997" s="5">
        <f t="shared" si="260"/>
        <v>500</v>
      </c>
      <c r="P997" s="5">
        <f t="shared" si="260"/>
        <v>500</v>
      </c>
      <c r="Q997" s="5">
        <f t="shared" si="260"/>
        <v>500</v>
      </c>
      <c r="R997" s="5">
        <f t="shared" si="251"/>
        <v>500</v>
      </c>
      <c r="S997" s="5">
        <f t="shared" si="251"/>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786</v>
      </c>
      <c r="J998" s="99" t="s">
        <v>367</v>
      </c>
      <c r="K998" s="5">
        <f t="shared" ref="K998:Q998" si="261">K988</f>
        <v>500</v>
      </c>
      <c r="L998" s="5">
        <f t="shared" si="261"/>
        <v>500</v>
      </c>
      <c r="M998" s="5">
        <f t="shared" si="261"/>
        <v>500</v>
      </c>
      <c r="N998" s="5">
        <f t="shared" si="261"/>
        <v>500</v>
      </c>
      <c r="O998" s="5">
        <f t="shared" si="261"/>
        <v>500</v>
      </c>
      <c r="P998" s="5">
        <f t="shared" si="261"/>
        <v>500</v>
      </c>
      <c r="Q998" s="5">
        <f t="shared" si="261"/>
        <v>500</v>
      </c>
      <c r="R998" s="5">
        <f t="shared" si="251"/>
        <v>500</v>
      </c>
      <c r="S998" s="5">
        <f t="shared" si="251"/>
        <v>500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62">K989</f>
        <v>100</v>
      </c>
      <c r="L999" s="5">
        <f t="shared" si="262"/>
        <v>100</v>
      </c>
      <c r="M999" s="5">
        <f t="shared" si="262"/>
        <v>100</v>
      </c>
      <c r="N999" s="5">
        <f t="shared" si="262"/>
        <v>100</v>
      </c>
      <c r="O999" s="5">
        <f t="shared" si="262"/>
        <v>100</v>
      </c>
      <c r="P999" s="5">
        <f t="shared" si="262"/>
        <v>100</v>
      </c>
      <c r="Q999" s="5">
        <f t="shared" si="262"/>
        <v>100</v>
      </c>
      <c r="R999" s="5">
        <f t="shared" si="251"/>
        <v>100</v>
      </c>
      <c r="S999" s="5">
        <f t="shared" si="251"/>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67">K994</f>
        <v>500</v>
      </c>
      <c r="L1004" s="5">
        <f t="shared" si="267"/>
        <v>500</v>
      </c>
      <c r="M1004" s="5">
        <f t="shared" si="267"/>
        <v>500</v>
      </c>
      <c r="N1004" s="5">
        <f t="shared" si="267"/>
        <v>500</v>
      </c>
      <c r="O1004" s="5">
        <f t="shared" si="267"/>
        <v>500</v>
      </c>
      <c r="P1004" s="5">
        <f t="shared" si="267"/>
        <v>500</v>
      </c>
      <c r="Q1004" s="5">
        <f t="shared" si="267"/>
        <v>500</v>
      </c>
      <c r="R1004" s="5">
        <f t="shared" si="251"/>
        <v>500</v>
      </c>
      <c r="S1004" s="5">
        <f t="shared" si="251"/>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8">K995</f>
        <v>500</v>
      </c>
      <c r="L1005" s="5">
        <f t="shared" si="268"/>
        <v>500</v>
      </c>
      <c r="M1005" s="5">
        <f t="shared" si="268"/>
        <v>500</v>
      </c>
      <c r="N1005" s="5">
        <f t="shared" si="268"/>
        <v>500</v>
      </c>
      <c r="O1005" s="5">
        <f t="shared" si="268"/>
        <v>500</v>
      </c>
      <c r="P1005" s="5">
        <f t="shared" si="268"/>
        <v>500</v>
      </c>
      <c r="Q1005" s="5">
        <f t="shared" si="268"/>
        <v>500</v>
      </c>
      <c r="R1005" s="5">
        <f t="shared" si="251"/>
        <v>500</v>
      </c>
      <c r="S1005" s="5">
        <f t="shared" si="251"/>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9">K996</f>
        <v>500</v>
      </c>
      <c r="L1006" s="5">
        <f t="shared" si="269"/>
        <v>500</v>
      </c>
      <c r="M1006" s="5">
        <f t="shared" si="269"/>
        <v>500</v>
      </c>
      <c r="N1006" s="5">
        <f t="shared" si="269"/>
        <v>500</v>
      </c>
      <c r="O1006" s="5">
        <f t="shared" si="269"/>
        <v>500</v>
      </c>
      <c r="P1006" s="5">
        <f t="shared" si="269"/>
        <v>500</v>
      </c>
      <c r="Q1006" s="5">
        <f t="shared" si="269"/>
        <v>500</v>
      </c>
      <c r="R1006" s="5">
        <f t="shared" si="251"/>
        <v>500</v>
      </c>
      <c r="S1006" s="5">
        <f t="shared" si="251"/>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70">K997</f>
        <v>500</v>
      </c>
      <c r="L1007" s="5">
        <f t="shared" si="270"/>
        <v>500</v>
      </c>
      <c r="M1007" s="5">
        <f t="shared" si="270"/>
        <v>500</v>
      </c>
      <c r="N1007" s="5">
        <f t="shared" si="270"/>
        <v>500</v>
      </c>
      <c r="O1007" s="5">
        <f t="shared" si="270"/>
        <v>500</v>
      </c>
      <c r="P1007" s="5">
        <f t="shared" si="270"/>
        <v>500</v>
      </c>
      <c r="Q1007" s="5">
        <f t="shared" si="270"/>
        <v>500</v>
      </c>
      <c r="R1007" s="5">
        <f t="shared" si="251"/>
        <v>500</v>
      </c>
      <c r="S1007" s="5">
        <f t="shared" si="251"/>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787</v>
      </c>
      <c r="J1008" s="99" t="s">
        <v>367</v>
      </c>
      <c r="K1008" s="5">
        <f t="shared" ref="K1008:Q1008" si="271">K998</f>
        <v>500</v>
      </c>
      <c r="L1008" s="5">
        <f t="shared" si="271"/>
        <v>500</v>
      </c>
      <c r="M1008" s="5">
        <f t="shared" si="271"/>
        <v>500</v>
      </c>
      <c r="N1008" s="5">
        <f t="shared" si="271"/>
        <v>500</v>
      </c>
      <c r="O1008" s="5">
        <f t="shared" si="271"/>
        <v>500</v>
      </c>
      <c r="P1008" s="5">
        <f t="shared" si="271"/>
        <v>500</v>
      </c>
      <c r="Q1008" s="5">
        <f t="shared" si="271"/>
        <v>500</v>
      </c>
      <c r="R1008" s="5">
        <f t="shared" ref="R1008:S1017" si="272">R998</f>
        <v>500</v>
      </c>
      <c r="S1008" s="5">
        <f t="shared" si="272"/>
        <v>500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73">K999</f>
        <v>100</v>
      </c>
      <c r="L1009" s="5">
        <f t="shared" si="273"/>
        <v>100</v>
      </c>
      <c r="M1009" s="5">
        <f t="shared" si="273"/>
        <v>100</v>
      </c>
      <c r="N1009" s="5">
        <f t="shared" si="273"/>
        <v>100</v>
      </c>
      <c r="O1009" s="5">
        <f t="shared" si="273"/>
        <v>100</v>
      </c>
      <c r="P1009" s="5">
        <f t="shared" si="273"/>
        <v>100</v>
      </c>
      <c r="Q1009" s="5">
        <f t="shared" si="273"/>
        <v>100</v>
      </c>
      <c r="R1009" s="5">
        <f t="shared" si="272"/>
        <v>100</v>
      </c>
      <c r="S1009" s="5">
        <f t="shared" si="272"/>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8">K1004</f>
        <v>500</v>
      </c>
      <c r="L1014" s="5">
        <f t="shared" si="278"/>
        <v>500</v>
      </c>
      <c r="M1014" s="5">
        <f t="shared" si="278"/>
        <v>500</v>
      </c>
      <c r="N1014" s="5">
        <f t="shared" si="278"/>
        <v>500</v>
      </c>
      <c r="O1014" s="5">
        <f t="shared" si="278"/>
        <v>500</v>
      </c>
      <c r="P1014" s="5">
        <f t="shared" si="278"/>
        <v>500</v>
      </c>
      <c r="Q1014" s="5">
        <f t="shared" si="278"/>
        <v>500</v>
      </c>
      <c r="R1014" s="5">
        <f t="shared" si="272"/>
        <v>500</v>
      </c>
      <c r="S1014" s="5">
        <f t="shared" si="272"/>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9">K1005</f>
        <v>500</v>
      </c>
      <c r="L1015" s="5">
        <f t="shared" si="279"/>
        <v>500</v>
      </c>
      <c r="M1015" s="5">
        <f t="shared" si="279"/>
        <v>500</v>
      </c>
      <c r="N1015" s="5">
        <f t="shared" si="279"/>
        <v>500</v>
      </c>
      <c r="O1015" s="5">
        <f t="shared" si="279"/>
        <v>500</v>
      </c>
      <c r="P1015" s="5">
        <f t="shared" si="279"/>
        <v>500</v>
      </c>
      <c r="Q1015" s="5">
        <f t="shared" si="279"/>
        <v>500</v>
      </c>
      <c r="R1015" s="5">
        <f t="shared" si="272"/>
        <v>500</v>
      </c>
      <c r="S1015" s="5">
        <f t="shared" si="272"/>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80">K1006</f>
        <v>500</v>
      </c>
      <c r="L1016" s="5">
        <f t="shared" si="280"/>
        <v>500</v>
      </c>
      <c r="M1016" s="5">
        <f t="shared" si="280"/>
        <v>500</v>
      </c>
      <c r="N1016" s="5">
        <f t="shared" si="280"/>
        <v>500</v>
      </c>
      <c r="O1016" s="5">
        <f t="shared" si="280"/>
        <v>500</v>
      </c>
      <c r="P1016" s="5">
        <f t="shared" si="280"/>
        <v>500</v>
      </c>
      <c r="Q1016" s="5">
        <f t="shared" si="280"/>
        <v>500</v>
      </c>
      <c r="R1016" s="5">
        <f t="shared" si="272"/>
        <v>500</v>
      </c>
      <c r="S1016" s="5">
        <f t="shared" si="272"/>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81">K1007</f>
        <v>500</v>
      </c>
      <c r="L1017" s="5">
        <f t="shared" si="281"/>
        <v>500</v>
      </c>
      <c r="M1017" s="5">
        <f t="shared" si="281"/>
        <v>500</v>
      </c>
      <c r="N1017" s="5">
        <f t="shared" si="281"/>
        <v>500</v>
      </c>
      <c r="O1017" s="5">
        <f t="shared" si="281"/>
        <v>500</v>
      </c>
      <c r="P1017" s="5">
        <f t="shared" si="281"/>
        <v>500</v>
      </c>
      <c r="Q1017" s="5">
        <f t="shared" si="281"/>
        <v>500</v>
      </c>
      <c r="R1017" s="5">
        <f t="shared" si="272"/>
        <v>500</v>
      </c>
      <c r="S1017" s="5">
        <f t="shared" si="272"/>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13" t="s">
        <v>369</v>
      </c>
      <c r="L1035" s="217">
        <v>0.5</v>
      </c>
      <c r="M1035" s="473">
        <v>9</v>
      </c>
      <c r="N1035" s="473">
        <v>10</v>
      </c>
      <c r="O1035" s="473">
        <v>10.5</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2" priority="8" stopIfTrue="1">
      <formula>OR(AND(T494=1,T495=0),AND(T494=1,T493=1))</formula>
    </cfRule>
  </conditionalFormatting>
  <conditionalFormatting sqref="J517:R616 T517:T616">
    <cfRule type="expression" dxfId="21" priority="151" stopIfTrue="1">
      <formula>AND(OFFSET($T$494,$AD517,$AC517)=1,OFFSET($T$494,$AD516,$AC517)=1)</formula>
    </cfRule>
  </conditionalFormatting>
  <conditionalFormatting sqref="J150:S150">
    <cfRule type="expression" dxfId="20" priority="11">
      <formula>J$151&lt;MIN(i_date_node_zm)</formula>
    </cfRule>
  </conditionalFormatting>
  <conditionalFormatting sqref="M462:V471">
    <cfRule type="expression" dxfId="19" priority="148" stopIfTrue="1">
      <formula>OR(AND(T494=1,T495=0),AND(T494=1,T493=1))</formula>
    </cfRule>
  </conditionalFormatting>
  <conditionalFormatting sqref="N653:N752">
    <cfRule type="expression" dxfId="18" priority="154" stopIfTrue="1">
      <formula>AND(N653&lt;$S653,OFFSET($T$494,$AD653,$AC653,1,1)&gt;0)</formula>
    </cfRule>
  </conditionalFormatting>
  <conditionalFormatting sqref="P653:P752">
    <cfRule type="expression" dxfId="17" priority="155" stopIfTrue="1">
      <formula>AND(P653&gt;$T653,OFFSET($T$494,$AD653,$AC653,1,1)&gt;0)</formula>
    </cfRule>
  </conditionalFormatting>
  <conditionalFormatting sqref="AI346">
    <cfRule type="expression" dxfId="16" priority="7">
      <formula>(AI346&lt;#REF!)</formula>
    </cfRule>
  </conditionalFormatting>
  <conditionalFormatting sqref="AI347">
    <cfRule type="expression" dxfId="15" priority="6">
      <formula>(AI347&lt;#REF!)</formula>
    </cfRule>
  </conditionalFormatting>
  <conditionalFormatting sqref="AI347:AI355">
    <cfRule type="expression" dxfId="14"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abSelected="1" topLeftCell="A59" zoomScale="84" zoomScaleNormal="84" workbookViewId="0">
      <selection activeCell="J77" sqref="J7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887" t="s">
        <v>1195</v>
      </c>
      <c r="I57" s="888"/>
      <c r="J57" s="888"/>
      <c r="K57" s="888"/>
      <c r="L57" s="888"/>
      <c r="M57" s="888"/>
      <c r="N57" s="888"/>
      <c r="O57" s="888"/>
      <c r="P57" s="888"/>
      <c r="Q57" s="888"/>
      <c r="R57" s="888"/>
      <c r="S57" s="888"/>
      <c r="T57" s="889"/>
      <c r="U57" s="512"/>
      <c r="V57" s="512"/>
      <c r="W57" s="512"/>
      <c r="X57" s="512"/>
      <c r="Y57" s="512"/>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877</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808</v>
      </c>
      <c r="H77" s="91"/>
      <c r="I77" s="91"/>
      <c r="J77" s="940">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3.3234881302526555</v>
      </c>
      <c r="W220" s="128">
        <f>Annual!W233</f>
        <v>4.1374675174789353</v>
      </c>
      <c r="X220" s="128">
        <f>Annual!X233</f>
        <v>4.7030914567059936</v>
      </c>
      <c r="Y220" s="128">
        <f>Annual!Y233</f>
        <v>4.59121963328292</v>
      </c>
      <c r="Z220" s="128">
        <f>Annual!Z233</f>
        <v>4.9357848494259855</v>
      </c>
      <c r="AA220" s="128">
        <f>Annual!AA233</f>
        <v>4.53080884863446</v>
      </c>
      <c r="AB220" s="128">
        <f>Annual!AB233</f>
        <v>4.0918238135223213</v>
      </c>
      <c r="AC220" s="238">
        <f>Annual!AC233*(1+$AC$214)</f>
        <v>3.2138537432980439</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371</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132</v>
      </c>
      <c r="V221" s="128">
        <f>Annual!V234</f>
        <v>7.961537621443048</v>
      </c>
      <c r="W221" s="128">
        <f>Annual!W234</f>
        <v>9.9114550757859732</v>
      </c>
      <c r="X221" s="128">
        <f>Annual!X234</f>
        <v>11.266427952250767</v>
      </c>
      <c r="Y221" s="128">
        <f>Annual!Y234</f>
        <v>10.998434899152508</v>
      </c>
      <c r="Z221" s="128">
        <f>Annual!Z234</f>
        <v>11.823853502695144</v>
      </c>
      <c r="AA221" s="128">
        <f>Annual!AA234</f>
        <v>10.853718650479449</v>
      </c>
      <c r="AB221" s="128">
        <f>Annual!AB234</f>
        <v>9.8021139101218839</v>
      </c>
      <c r="AC221" s="238">
        <f>Annual!AC234*(1+$AC$214)</f>
        <v>7.6989044294067561</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372</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133</v>
      </c>
      <c r="V222" s="128">
        <f>Annual!V235</f>
        <v>14.815037729795613</v>
      </c>
      <c r="W222" s="128">
        <f>Annual!W235</f>
        <v>18.443495199904433</v>
      </c>
      <c r="X222" s="128">
        <f>Annual!X235</f>
        <v>20.964864217066363</v>
      </c>
      <c r="Y222" s="128">
        <f>Annual!Y235</f>
        <v>20.466175724747945</v>
      </c>
      <c r="Z222" s="128">
        <f>Annual!Z235</f>
        <v>22.002136281088681</v>
      </c>
      <c r="AA222" s="128">
        <f>Annual!AA235</f>
        <v>20.196883938895997</v>
      </c>
      <c r="AB222" s="128">
        <f>Annual!AB235</f>
        <v>18.240030295038519</v>
      </c>
      <c r="AC222" s="238">
        <f>Annual!AC235*(1+$AC$214)</f>
        <v>14.326323007323563</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373</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134</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374</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135</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375</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376</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377</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378</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4.6673864557176685</v>
      </c>
      <c r="W230" s="128">
        <f>Annual!W243</f>
        <v>5.8105096498674511</v>
      </c>
      <c r="X230" s="128">
        <f>Annual!X243</f>
        <v>6.604851440634536</v>
      </c>
      <c r="Y230" s="128">
        <f>Annual!Y243</f>
        <v>6.4477427003720589</v>
      </c>
      <c r="Z230" s="128">
        <f>Annual!Z243</f>
        <v>6.9316376203804895</v>
      </c>
      <c r="AA230" s="128">
        <f>Annual!AA243</f>
        <v>6.3629039806303211</v>
      </c>
      <c r="AB230" s="128">
        <f>Annual!AB243</f>
        <v>5.7464092838403609</v>
      </c>
      <c r="AC230" s="238">
        <f>Annual!AC243*(1+$AC$214)</f>
        <v>4.5134198902604421</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371</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132</v>
      </c>
      <c r="V231" s="128">
        <f>Annual!V244</f>
        <v>10.006236850411975</v>
      </c>
      <c r="W231" s="128">
        <f>Annual!W244</f>
        <v>12.456936302532533</v>
      </c>
      <c r="X231" s="128">
        <f>Annual!X244</f>
        <v>14.15989622967953</v>
      </c>
      <c r="Y231" s="128">
        <f>Annual!Y244</f>
        <v>13.823076623835583</v>
      </c>
      <c r="Z231" s="128">
        <f>Annual!Z244</f>
        <v>14.860481009834942</v>
      </c>
      <c r="AA231" s="128">
        <f>Annual!AA244</f>
        <v>13.641194036679851</v>
      </c>
      <c r="AB231" s="128">
        <f>Annual!AB244</f>
        <v>12.319513903348204</v>
      </c>
      <c r="AC231" s="238">
        <f>Annual!AC244*(1+$AC$214)</f>
        <v>9.6761536366849086</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16.054895478307589</v>
      </c>
      <c r="W232" s="128">
        <f>Annual!W245</f>
        <v>19.987015429168164</v>
      </c>
      <c r="X232" s="128">
        <f>Annual!X245</f>
        <v>22.719395647908005</v>
      </c>
      <c r="Y232" s="128">
        <f>Annual!Y245</f>
        <v>22.178972345150918</v>
      </c>
      <c r="Z232" s="128">
        <f>Annual!Z245</f>
        <v>23.843476117642755</v>
      </c>
      <c r="AA232" s="128">
        <f>Annual!AA245</f>
        <v>21.887143761662088</v>
      </c>
      <c r="AB232" s="128">
        <f>Annual!AB245</f>
        <v>19.766522721643273</v>
      </c>
      <c r="AC232" s="238">
        <f>Annual!AC245*(1+$AC$214)</f>
        <v>15.525280641605644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373</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134</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374</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135</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4.6673864557176685</v>
      </c>
      <c r="W240" s="128">
        <f>Annual!W253</f>
        <v>5.8105096498674511</v>
      </c>
      <c r="X240" s="128">
        <f>Annual!X253</f>
        <v>6.604851440634536</v>
      </c>
      <c r="Y240" s="128">
        <f>Annual!Y253</f>
        <v>6.4477427003720589</v>
      </c>
      <c r="Z240" s="128">
        <f>Annual!Z253</f>
        <v>6.9316376203804895</v>
      </c>
      <c r="AA240" s="128">
        <f>Annual!AA253</f>
        <v>6.3629039806303211</v>
      </c>
      <c r="AB240" s="128">
        <f>Annual!AB253</f>
        <v>5.7464092838403609</v>
      </c>
      <c r="AC240" s="238">
        <f>Annual!AC253*(1+$AC$214)</f>
        <v>4.5134198902604421</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371</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132</v>
      </c>
      <c r="V241" s="128">
        <f>Annual!V254</f>
        <v>10.006236850411975</v>
      </c>
      <c r="W241" s="128">
        <f>Annual!W254</f>
        <v>12.456936302532533</v>
      </c>
      <c r="X241" s="128">
        <f>Annual!X254</f>
        <v>14.15989622967953</v>
      </c>
      <c r="Y241" s="128">
        <f>Annual!Y254</f>
        <v>13.823076623835583</v>
      </c>
      <c r="Z241" s="128">
        <f>Annual!Z254</f>
        <v>14.860481009834942</v>
      </c>
      <c r="AA241" s="128">
        <f>Annual!AA254</f>
        <v>13.641194036679851</v>
      </c>
      <c r="AB241" s="128">
        <f>Annual!AB254</f>
        <v>12.319513903348204</v>
      </c>
      <c r="AC241" s="238">
        <f>Annual!AC254*(1+$AC$214)</f>
        <v>9.6761536366849086</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16.054895478307589</v>
      </c>
      <c r="W242" s="128">
        <f>Annual!W255</f>
        <v>19.987015429168164</v>
      </c>
      <c r="X242" s="128">
        <f>Annual!X255</f>
        <v>22.719395647908005</v>
      </c>
      <c r="Y242" s="128">
        <f>Annual!Y255</f>
        <v>22.178972345150918</v>
      </c>
      <c r="Z242" s="128">
        <f>Annual!Z255</f>
        <v>23.843476117642755</v>
      </c>
      <c r="AA242" s="128">
        <f>Annual!AA255</f>
        <v>21.887143761662088</v>
      </c>
      <c r="AB242" s="128">
        <f>Annual!AB255</f>
        <v>19.766522721643273</v>
      </c>
      <c r="AC242" s="238">
        <f>Annual!AC255*(1+$AC$214)</f>
        <v>15.525280641605644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373</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134</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374</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135</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4.6673864557176685</v>
      </c>
      <c r="W250" s="128">
        <f>Annual!W263</f>
        <v>5.8105096498674511</v>
      </c>
      <c r="X250" s="128">
        <f>Annual!X263</f>
        <v>6.604851440634536</v>
      </c>
      <c r="Y250" s="128">
        <f>Annual!Y263</f>
        <v>6.4477427003720589</v>
      </c>
      <c r="Z250" s="128">
        <f>Annual!Z263</f>
        <v>6.9316376203804895</v>
      </c>
      <c r="AA250" s="128">
        <f>Annual!AA263</f>
        <v>6.3629039806303211</v>
      </c>
      <c r="AB250" s="128">
        <f>Annual!AB263</f>
        <v>5.7464092838403609</v>
      </c>
      <c r="AC250" s="238">
        <f>Annual!AC263*(1+$AC$214)</f>
        <v>4.5134198902604421</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371</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132</v>
      </c>
      <c r="V251" s="128">
        <f>Annual!V264</f>
        <v>6.5040539527677836</v>
      </c>
      <c r="W251" s="128">
        <f>Annual!W264</f>
        <v>8.0970085966461465</v>
      </c>
      <c r="X251" s="128">
        <f>Annual!X264</f>
        <v>9.2039325492916948</v>
      </c>
      <c r="Y251" s="128">
        <f>Annual!Y264</f>
        <v>8.9849998054931284</v>
      </c>
      <c r="Z251" s="128">
        <f>Annual!Z264</f>
        <v>9.6593126563927107</v>
      </c>
      <c r="AA251" s="128">
        <f>Annual!AA264</f>
        <v>8.8667761238419018</v>
      </c>
      <c r="AB251" s="128">
        <f>Annual!AB264</f>
        <v>8.0076840371763325</v>
      </c>
      <c r="AC251" s="238">
        <f>Annual!AC264*(1+$AC$214)</f>
        <v>6.2894998638451902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16.054895478307589</v>
      </c>
      <c r="W252" s="128">
        <f>Annual!W265</f>
        <v>19.987015429168164</v>
      </c>
      <c r="X252" s="128">
        <f>Annual!X265</f>
        <v>22.719395647908005</v>
      </c>
      <c r="Y252" s="128">
        <f>Annual!Y265</f>
        <v>22.178972345150918</v>
      </c>
      <c r="Z252" s="128">
        <f>Annual!Z265</f>
        <v>23.843476117642755</v>
      </c>
      <c r="AA252" s="128">
        <f>Annual!AA265</f>
        <v>21.887143761662088</v>
      </c>
      <c r="AB252" s="128">
        <f>Annual!AB265</f>
        <v>19.766522721643273</v>
      </c>
      <c r="AC252" s="238">
        <f>Annual!AC265*(1+$AC$214)</f>
        <v>15.525280641605644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373</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134</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374</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135</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4.6673864557176685</v>
      </c>
      <c r="W260" s="128">
        <f>Annual!W273</f>
        <v>5.8105096498674511</v>
      </c>
      <c r="X260" s="128">
        <f>Annual!X273</f>
        <v>6.604851440634536</v>
      </c>
      <c r="Y260" s="128">
        <f>Annual!Y273</f>
        <v>6.4477427003720589</v>
      </c>
      <c r="Z260" s="128">
        <f>Annual!Z273</f>
        <v>6.9316376203804895</v>
      </c>
      <c r="AA260" s="128">
        <f>Annual!AA273</f>
        <v>6.3629039806303211</v>
      </c>
      <c r="AB260" s="128">
        <f>Annual!AB273</f>
        <v>5.7464092838403609</v>
      </c>
      <c r="AC260" s="238">
        <f>Annual!AC273*(1+$AC$214)</f>
        <v>4.5134198902604421</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371</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132</v>
      </c>
      <c r="V261" s="128">
        <f>Annual!V274</f>
        <v>6.5040539527677836</v>
      </c>
      <c r="W261" s="128">
        <f>Annual!W274</f>
        <v>8.0970085966461465</v>
      </c>
      <c r="X261" s="128">
        <f>Annual!X274</f>
        <v>9.2039325492916948</v>
      </c>
      <c r="Y261" s="128">
        <f>Annual!Y274</f>
        <v>8.9849998054931284</v>
      </c>
      <c r="Z261" s="128">
        <f>Annual!Z274</f>
        <v>9.6593126563927107</v>
      </c>
      <c r="AA261" s="128">
        <f>Annual!AA274</f>
        <v>8.8667761238419018</v>
      </c>
      <c r="AB261" s="128">
        <f>Annual!AB274</f>
        <v>8.0076840371763325</v>
      </c>
      <c r="AC261" s="238">
        <f>Annual!AC274*(1+$AC$214)</f>
        <v>6.2894998638451902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16.054895478307589</v>
      </c>
      <c r="W262" s="128">
        <f>Annual!W275</f>
        <v>19.987015429168164</v>
      </c>
      <c r="X262" s="128">
        <f>Annual!X275</f>
        <v>22.719395647908005</v>
      </c>
      <c r="Y262" s="128">
        <f>Annual!Y275</f>
        <v>22.178972345150918</v>
      </c>
      <c r="Z262" s="128">
        <f>Annual!Z275</f>
        <v>23.843476117642755</v>
      </c>
      <c r="AA262" s="128">
        <f>Annual!AA275</f>
        <v>21.887143761662088</v>
      </c>
      <c r="AB262" s="128">
        <f>Annual!AB275</f>
        <v>19.766522721643273</v>
      </c>
      <c r="AC262" s="238">
        <f>Annual!AC275*(1+$AC$214)</f>
        <v>15.525280641605644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373</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134</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374</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135</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3.4588764058101962</v>
      </c>
      <c r="W270" s="128">
        <f>Annual!W283</f>
        <v>4.3060147095894807</v>
      </c>
      <c r="X270" s="128">
        <f>Annual!X283</f>
        <v>4.8946803588346794</v>
      </c>
      <c r="Y270" s="128">
        <f>Annual!Y283</f>
        <v>4.7782512351706767</v>
      </c>
      <c r="Z270" s="128">
        <f>Annual!Z283</f>
        <v>5.1368529360558064</v>
      </c>
      <c r="AA270" s="128">
        <f>Annual!AA283</f>
        <v>4.7153795083921146</v>
      </c>
      <c r="AB270" s="128">
        <f>Annual!AB283</f>
        <v>4.2585116271345678</v>
      </c>
      <c r="AC270" s="238">
        <f>Annual!AC283*(1+$AC$214)</f>
        <v>3.3447758646194741</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7.7000356488779946</v>
      </c>
      <c r="W271" s="128">
        <f>Annual!W284</f>
        <v>9.5859067738691159</v>
      </c>
      <c r="X271" s="128">
        <f>Annual!X284</f>
        <v>10.896374669409953</v>
      </c>
      <c r="Y271" s="128">
        <f>Annual!Y284</f>
        <v>10.637184025513427</v>
      </c>
      <c r="Z271" s="128">
        <f>Annual!Z284</f>
        <v>11.435491208714728</v>
      </c>
      <c r="AA271" s="128">
        <f>Annual!AA284</f>
        <v>10.497221077809304</v>
      </c>
      <c r="AB271" s="128">
        <f>Annual!AB284</f>
        <v>9.4801569911593351</v>
      </c>
      <c r="AC271" s="238">
        <f>Annual!AC284*(1+$AC$214)</f>
        <v>7.4460288178593999</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372</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133</v>
      </c>
      <c r="V272" s="128">
        <f>Annual!V285</f>
        <v>12.351785524720462</v>
      </c>
      <c r="W272" s="128">
        <f>Annual!W285</f>
        <v>15.376950176594233</v>
      </c>
      <c r="X272" s="128">
        <f>Annual!X285</f>
        <v>17.479098675752262</v>
      </c>
      <c r="Y272" s="128">
        <f>Annual!Y285</f>
        <v>17.063325633988413</v>
      </c>
      <c r="Z272" s="128">
        <f>Annual!Z285</f>
        <v>18.343906602621075</v>
      </c>
      <c r="AA272" s="128">
        <f>Annual!AA285</f>
        <v>16.838808191435934</v>
      </c>
      <c r="AB272" s="128">
        <f>Annual!AB285</f>
        <v>15.207314775554586</v>
      </c>
      <c r="AC272" s="238">
        <f>Annual!AC285*(1+$AC$214)</f>
        <v>11.94432794379189</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374</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135</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3.4588764058101962</v>
      </c>
      <c r="W280" s="128">
        <f>Annual!W293</f>
        <v>4.3060147095894807</v>
      </c>
      <c r="X280" s="128">
        <f>Annual!X293</f>
        <v>4.8946803588346794</v>
      </c>
      <c r="Y280" s="128">
        <f>Annual!Y293</f>
        <v>4.7782512351706767</v>
      </c>
      <c r="Z280" s="128">
        <f>Annual!Z293</f>
        <v>5.1368529360558064</v>
      </c>
      <c r="AA280" s="128">
        <f>Annual!AA293</f>
        <v>4.7153795083921146</v>
      </c>
      <c r="AB280" s="128">
        <f>Annual!AB293</f>
        <v>4.2585116271345678</v>
      </c>
      <c r="AC280" s="238">
        <f>Annual!AC293*(1+$AC$214)</f>
        <v>3.3447758646194741</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7.7000356488779946</v>
      </c>
      <c r="W281" s="128">
        <f>Annual!W294</f>
        <v>9.5859067738691159</v>
      </c>
      <c r="X281" s="128">
        <f>Annual!X294</f>
        <v>10.896374669409953</v>
      </c>
      <c r="Y281" s="128">
        <f>Annual!Y294</f>
        <v>10.637184025513427</v>
      </c>
      <c r="Z281" s="128">
        <f>Annual!Z294</f>
        <v>11.435491208714728</v>
      </c>
      <c r="AA281" s="128">
        <f>Annual!AA294</f>
        <v>10.497221077809304</v>
      </c>
      <c r="AB281" s="128">
        <f>Annual!AB294</f>
        <v>9.4801569911593351</v>
      </c>
      <c r="AC281" s="238">
        <f>Annual!AC294*(1+$AC$214)</f>
        <v>7.4460288178593999</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372</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133</v>
      </c>
      <c r="V282" s="128">
        <f>Annual!V295</f>
        <v>12.351785524720462</v>
      </c>
      <c r="W282" s="128">
        <f>Annual!W295</f>
        <v>15.376950176594233</v>
      </c>
      <c r="X282" s="128">
        <f>Annual!X295</f>
        <v>17.479098675752262</v>
      </c>
      <c r="Y282" s="128">
        <f>Annual!Y295</f>
        <v>17.063325633988413</v>
      </c>
      <c r="Z282" s="128">
        <f>Annual!Z295</f>
        <v>18.343906602621075</v>
      </c>
      <c r="AA282" s="128">
        <f>Annual!AA295</f>
        <v>16.838808191435934</v>
      </c>
      <c r="AB282" s="128">
        <f>Annual!AB295</f>
        <v>15.207314775554586</v>
      </c>
      <c r="AC282" s="238">
        <f>Annual!AC295*(1+$AC$214)</f>
        <v>11.94432794379189</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374</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135</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3.4588764058101962</v>
      </c>
      <c r="W290" s="128">
        <f>Annual!W303</f>
        <v>4.3060147095894807</v>
      </c>
      <c r="X290" s="128">
        <f>Annual!X303</f>
        <v>4.8946803588346794</v>
      </c>
      <c r="Y290" s="128">
        <f>Annual!Y303</f>
        <v>4.7782512351706767</v>
      </c>
      <c r="Z290" s="128">
        <f>Annual!Z303</f>
        <v>5.1368529360558064</v>
      </c>
      <c r="AA290" s="128">
        <f>Annual!AA303</f>
        <v>4.7153795083921146</v>
      </c>
      <c r="AB290" s="128">
        <f>Annual!AB303</f>
        <v>4.2585116271345678</v>
      </c>
      <c r="AC290" s="238">
        <f>Annual!AC303*(1+$AC$214)</f>
        <v>3.3447758646194741</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5.0050231717706959</v>
      </c>
      <c r="W291" s="128">
        <f>Annual!W304</f>
        <v>6.230839403014925</v>
      </c>
      <c r="X291" s="128">
        <f>Annual!X304</f>
        <v>7.0826435351164694</v>
      </c>
      <c r="Y291" s="128">
        <f>Annual!Y304</f>
        <v>6.9141696165837274</v>
      </c>
      <c r="Z291" s="128">
        <f>Annual!Z304</f>
        <v>7.4330692856645735</v>
      </c>
      <c r="AA291" s="128">
        <f>Annual!AA304</f>
        <v>6.8231937005760468</v>
      </c>
      <c r="AB291" s="128">
        <f>Annual!AB304</f>
        <v>6.1621020442535679</v>
      </c>
      <c r="AC291" s="238">
        <f>Annual!AC304*(1+$AC$214)</f>
        <v>4.8399187316086092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372</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133</v>
      </c>
      <c r="V292" s="128">
        <f>Annual!V305</f>
        <v>12.351785524720462</v>
      </c>
      <c r="W292" s="128">
        <f>Annual!W305</f>
        <v>15.376950176594233</v>
      </c>
      <c r="X292" s="128">
        <f>Annual!X305</f>
        <v>17.479098675752262</v>
      </c>
      <c r="Y292" s="128">
        <f>Annual!Y305</f>
        <v>17.063325633988413</v>
      </c>
      <c r="Z292" s="128">
        <f>Annual!Z305</f>
        <v>18.343906602621075</v>
      </c>
      <c r="AA292" s="128">
        <f>Annual!AA305</f>
        <v>16.838808191435934</v>
      </c>
      <c r="AB292" s="128">
        <f>Annual!AB305</f>
        <v>15.207314775554586</v>
      </c>
      <c r="AC292" s="238">
        <f>Annual!AC305*(1+$AC$214)</f>
        <v>11.94432794379189</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374</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135</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3.4588764058101962</v>
      </c>
      <c r="W300" s="128">
        <f>Annual!W313</f>
        <v>4.3060147095894807</v>
      </c>
      <c r="X300" s="128">
        <f>Annual!X313</f>
        <v>4.8946803588346794</v>
      </c>
      <c r="Y300" s="128">
        <f>Annual!Y313</f>
        <v>4.7782512351706767</v>
      </c>
      <c r="Z300" s="128">
        <f>Annual!Z313</f>
        <v>5.1368529360558064</v>
      </c>
      <c r="AA300" s="128">
        <f>Annual!AA313</f>
        <v>4.7153795083921146</v>
      </c>
      <c r="AB300" s="128">
        <f>Annual!AB313</f>
        <v>4.2585116271345678</v>
      </c>
      <c r="AC300" s="238">
        <f>Annual!AC313*(1+$AC$214)</f>
        <v>3.3447758646194741</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5.0050231717706959</v>
      </c>
      <c r="W301" s="128">
        <f>Annual!W314</f>
        <v>6.230839403014925</v>
      </c>
      <c r="X301" s="128">
        <f>Annual!X314</f>
        <v>7.0826435351164694</v>
      </c>
      <c r="Y301" s="128">
        <f>Annual!Y314</f>
        <v>6.9141696165837274</v>
      </c>
      <c r="Z301" s="128">
        <f>Annual!Z314</f>
        <v>7.4330692856645735</v>
      </c>
      <c r="AA301" s="128">
        <f>Annual!AA314</f>
        <v>6.8231937005760468</v>
      </c>
      <c r="AB301" s="128">
        <f>Annual!AB314</f>
        <v>6.1621020442535679</v>
      </c>
      <c r="AC301" s="238">
        <f>Annual!AC314*(1+$AC$214)</f>
        <v>4.8399187316086092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372</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133</v>
      </c>
      <c r="V302" s="128">
        <f>Annual!V315</f>
        <v>12.351785524720462</v>
      </c>
      <c r="W302" s="128">
        <f>Annual!W315</f>
        <v>15.376950176594233</v>
      </c>
      <c r="X302" s="128">
        <f>Annual!X315</f>
        <v>17.479098675752262</v>
      </c>
      <c r="Y302" s="128">
        <f>Annual!Y315</f>
        <v>17.063325633988413</v>
      </c>
      <c r="Z302" s="128">
        <f>Annual!Z315</f>
        <v>18.343906602621075</v>
      </c>
      <c r="AA302" s="128">
        <f>Annual!AA315</f>
        <v>16.838808191435934</v>
      </c>
      <c r="AB302" s="128">
        <f>Annual!AB315</f>
        <v>15.207314775554586</v>
      </c>
      <c r="AC302" s="238">
        <f>Annual!AC315*(1+$AC$214)</f>
        <v>11.94432794379189</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374</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135</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5.2781339403482432</v>
      </c>
      <c r="W334" s="128">
        <f>Annual!W347</f>
        <v>6.5708396946896261</v>
      </c>
      <c r="X334" s="128">
        <f>Annual!X347</f>
        <v>7.4691245069422427</v>
      </c>
      <c r="Y334" s="128">
        <f>Annual!Y347</f>
        <v>7.2914574159112666</v>
      </c>
      <c r="Z334" s="128">
        <f>Annual!Z347</f>
        <v>7.8386720562866747</v>
      </c>
      <c r="AA334" s="128">
        <f>Annual!AA347</f>
        <v>7.1955171867545396</v>
      </c>
      <c r="AB334" s="128">
        <f>Annual!AB347</f>
        <v>6.4983515215489884</v>
      </c>
      <c r="AC334" s="238">
        <f>Annual!AC347*(1+$AC$214)</f>
        <v>5.1040201911378871</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132</v>
      </c>
      <c r="V335" s="128">
        <f>Annual!V348</f>
        <v>8.4538762130594591</v>
      </c>
      <c r="W335" s="128">
        <f>Annual!W348</f>
        <v>10.524375853769726</v>
      </c>
      <c r="X335" s="128">
        <f>Annual!X348</f>
        <v>11.963139760233597</v>
      </c>
      <c r="Y335" s="128">
        <f>Annual!Y348</f>
        <v>11.67857411417666</v>
      </c>
      <c r="Z335" s="128">
        <f>Annual!Z348</f>
        <v>12.555036304032026</v>
      </c>
      <c r="AA335" s="128">
        <f>Annual!AA348</f>
        <v>11.524908665305915</v>
      </c>
      <c r="AB335" s="128">
        <f>Annual!AB348</f>
        <v>10.408273070178497</v>
      </c>
      <c r="AC335" s="238">
        <f>Annual!AC348*(1+$AC$214)</f>
        <v>8.1750018799236628</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133</v>
      </c>
      <c r="V336" s="128">
        <f>Annual!V349</f>
        <v>23.936270305393112</v>
      </c>
      <c r="W336" s="128">
        <f>Annual!W349</f>
        <v>29.798674463937619</v>
      </c>
      <c r="X336" s="128">
        <f>Annual!X349</f>
        <v>33.872384665367129</v>
      </c>
      <c r="Y336" s="128">
        <f>Annual!Y349</f>
        <v>33.06666666666667</v>
      </c>
      <c r="Z336" s="128">
        <f>Annual!Z349</f>
        <v>35.548278102664078</v>
      </c>
      <c r="AA336" s="128">
        <f>Annual!AA349</f>
        <v>32.631578947368425</v>
      </c>
      <c r="AB336" s="128">
        <f>Annual!AB349</f>
        <v>29.469941520467838</v>
      </c>
      <c r="AC336" s="238">
        <f>Annual!AC349*(1+$AC$214)</f>
        <v>23.146666666666672</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134</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135</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6.6365762749226533</v>
      </c>
      <c r="W344" s="128">
        <f>Annual!W357</f>
        <v>8.26198791408844</v>
      </c>
      <c r="X344" s="128">
        <f>Annual!X357</f>
        <v>9.3914658205785759</v>
      </c>
      <c r="Y344" s="128">
        <f>Annual!Y357</f>
        <v>9.1680722473012555</v>
      </c>
      <c r="Z344" s="128">
        <f>Annual!Z357</f>
        <v>9.856124452995406</v>
      </c>
      <c r="AA344" s="128">
        <f>Annual!AA357</f>
        <v>9.0474397177315016</v>
      </c>
      <c r="AB344" s="128">
        <f>Annual!AB357</f>
        <v>8.1708433361912949</v>
      </c>
      <c r="AC344" s="238">
        <f>Annual!AC357*(1+$AC$214)</f>
        <v>6.4176505731108788</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132</v>
      </c>
      <c r="V345" s="128">
        <f>Annual!V358</f>
        <v>10.654103975245443</v>
      </c>
      <c r="W345" s="128">
        <f>Annual!W358</f>
        <v>13.263477225679193</v>
      </c>
      <c r="X345" s="128">
        <f>Annual!X358</f>
        <v>15.07669756023019</v>
      </c>
      <c r="Y345" s="128">
        <f>Annual!Y358</f>
        <v>14.718070120643363</v>
      </c>
      <c r="Z345" s="128">
        <f>Annual!Z358</f>
        <v>15.822642634570791</v>
      </c>
      <c r="AA345" s="128">
        <f>Annual!AA358</f>
        <v>14.524411303266476</v>
      </c>
      <c r="AB345" s="128">
        <f>Annual!AB358</f>
        <v>13.117157230327768</v>
      </c>
      <c r="AC345" s="238">
        <f>Annual!AC358*(1+$AC$214)</f>
        <v>10.302649084450355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133</v>
      </c>
      <c r="V346" s="128">
        <f>Annual!V359</f>
        <v>30.935433281382373</v>
      </c>
      <c r="W346" s="128">
        <f>Annual!W359</f>
        <v>38.512052796507525</v>
      </c>
      <c r="X346" s="128">
        <f>Annual!X359</f>
        <v>43.776949479915011</v>
      </c>
      <c r="Y346" s="128">
        <f>Annual!Y359</f>
        <v>42.735632889051189</v>
      </c>
      <c r="Z346" s="128">
        <f>Annual!Z359</f>
        <v>45.942887988911764</v>
      </c>
      <c r="AA346" s="128">
        <f>Annual!AA359</f>
        <v>42.173321929984724</v>
      </c>
      <c r="AB346" s="128">
        <f>Annual!AB359</f>
        <v>38.087195627435094</v>
      </c>
      <c r="AC346" s="238">
        <f>Annual!AC359*(1+$AC$214)</f>
        <v>29.914943022335834</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134</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135</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6.6365762749226533</v>
      </c>
      <c r="W354" s="128">
        <f>Annual!W367</f>
        <v>8.26198791408844</v>
      </c>
      <c r="X354" s="128">
        <f>Annual!X367</f>
        <v>9.3914658205785759</v>
      </c>
      <c r="Y354" s="128">
        <f>Annual!Y367</f>
        <v>9.1680722473012555</v>
      </c>
      <c r="Z354" s="128">
        <f>Annual!Z367</f>
        <v>9.856124452995406</v>
      </c>
      <c r="AA354" s="128">
        <f>Annual!AA367</f>
        <v>9.0474397177315016</v>
      </c>
      <c r="AB354" s="128">
        <f>Annual!AB367</f>
        <v>8.1708433361912949</v>
      </c>
      <c r="AC354" s="238">
        <f>Annual!AC367*(1+$AC$214)</f>
        <v>6.4176505731108788</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132</v>
      </c>
      <c r="V355" s="128">
        <f>Annual!V368</f>
        <v>10.654103975245443</v>
      </c>
      <c r="W355" s="128">
        <f>Annual!W368</f>
        <v>13.263477225679193</v>
      </c>
      <c r="X355" s="128">
        <f>Annual!X368</f>
        <v>15.07669756023019</v>
      </c>
      <c r="Y355" s="128">
        <f>Annual!Y368</f>
        <v>14.718070120643363</v>
      </c>
      <c r="Z355" s="128">
        <f>Annual!Z368</f>
        <v>15.822642634570791</v>
      </c>
      <c r="AA355" s="128">
        <f>Annual!AA368</f>
        <v>14.524411303266476</v>
      </c>
      <c r="AB355" s="128">
        <f>Annual!AB368</f>
        <v>13.117157230327768</v>
      </c>
      <c r="AC355" s="238">
        <f>Annual!AC368*(1+$AC$214)</f>
        <v>10.302649084450355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133</v>
      </c>
      <c r="V356" s="128">
        <f>Annual!V369</f>
        <v>30.935433281382373</v>
      </c>
      <c r="W356" s="128">
        <f>Annual!W369</f>
        <v>38.512052796507525</v>
      </c>
      <c r="X356" s="128">
        <f>Annual!X369</f>
        <v>43.776949479915011</v>
      </c>
      <c r="Y356" s="128">
        <f>Annual!Y369</f>
        <v>42.735632889051189</v>
      </c>
      <c r="Z356" s="128">
        <f>Annual!Z369</f>
        <v>45.942887988911764</v>
      </c>
      <c r="AA356" s="128">
        <f>Annual!AA369</f>
        <v>42.173321929984724</v>
      </c>
      <c r="AB356" s="128">
        <f>Annual!AB369</f>
        <v>38.087195627435094</v>
      </c>
      <c r="AC356" s="238">
        <f>Annual!AC369*(1+$AC$214)</f>
        <v>29.914943022335834</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134</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135</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6.6365762749226533</v>
      </c>
      <c r="W364" s="128">
        <f>Annual!W377</f>
        <v>8.26198791408844</v>
      </c>
      <c r="X364" s="128">
        <f>Annual!X377</f>
        <v>9.3914658205785759</v>
      </c>
      <c r="Y364" s="128">
        <f>Annual!Y377</f>
        <v>9.1680722473012555</v>
      </c>
      <c r="Z364" s="128">
        <f>Annual!Z377</f>
        <v>9.856124452995406</v>
      </c>
      <c r="AA364" s="128">
        <f>Annual!AA377</f>
        <v>9.0474397177315016</v>
      </c>
      <c r="AB364" s="128">
        <f>Annual!AB377</f>
        <v>8.1708433361912949</v>
      </c>
      <c r="AC364" s="238">
        <f>Annual!AC377*(1+$AC$214)</f>
        <v>6.4176505731108788</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132</v>
      </c>
      <c r="V365" s="128">
        <f>Annual!V378</f>
        <v>6.9251675839095395</v>
      </c>
      <c r="W365" s="128">
        <f>Annual!W378</f>
        <v>8.6212601966914768</v>
      </c>
      <c r="X365" s="128">
        <f>Annual!X378</f>
        <v>9.7998534141496254</v>
      </c>
      <c r="Y365" s="128">
        <f>Annual!Y378</f>
        <v>9.5667455784181872</v>
      </c>
      <c r="Z365" s="128">
        <f>Annual!Z378</f>
        <v>10.284717712471016</v>
      </c>
      <c r="AA365" s="128">
        <f>Annual!AA378</f>
        <v>9.440867347123211</v>
      </c>
      <c r="AB365" s="128">
        <f>Annual!AB378</f>
        <v>8.5261521997130512</v>
      </c>
      <c r="AC365" s="238">
        <f>Annual!AC378*(1+$AC$214)</f>
        <v>6.6967219048927316</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133</v>
      </c>
      <c r="V366" s="128">
        <f>Annual!V379</f>
        <v>30.935433281382373</v>
      </c>
      <c r="W366" s="128">
        <f>Annual!W379</f>
        <v>38.512052796507525</v>
      </c>
      <c r="X366" s="128">
        <f>Annual!X379</f>
        <v>43.776949479915011</v>
      </c>
      <c r="Y366" s="128">
        <f>Annual!Y379</f>
        <v>42.735632889051189</v>
      </c>
      <c r="Z366" s="128">
        <f>Annual!Z379</f>
        <v>45.942887988911764</v>
      </c>
      <c r="AA366" s="128">
        <f>Annual!AA379</f>
        <v>42.173321929984724</v>
      </c>
      <c r="AB366" s="128">
        <f>Annual!AB379</f>
        <v>38.087195627435094</v>
      </c>
      <c r="AC366" s="238">
        <f>Annual!AC379*(1+$AC$214)</f>
        <v>29.914943022335834</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134</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135</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6.6365762749226533</v>
      </c>
      <c r="W374" s="128">
        <f>Annual!W387</f>
        <v>8.26198791408844</v>
      </c>
      <c r="X374" s="128">
        <f>Annual!X387</f>
        <v>9.3914658205785759</v>
      </c>
      <c r="Y374" s="128">
        <f>Annual!Y387</f>
        <v>9.1680722473012555</v>
      </c>
      <c r="Z374" s="128">
        <f>Annual!Z387</f>
        <v>9.856124452995406</v>
      </c>
      <c r="AA374" s="128">
        <f>Annual!AA387</f>
        <v>9.0474397177315016</v>
      </c>
      <c r="AB374" s="128">
        <f>Annual!AB387</f>
        <v>8.1708433361912949</v>
      </c>
      <c r="AC374" s="238">
        <f>Annual!AC387*(1+$AC$214)</f>
        <v>6.4176505731108788</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132</v>
      </c>
      <c r="V375" s="128">
        <f>Annual!V388</f>
        <v>6.9251675839095395</v>
      </c>
      <c r="W375" s="128">
        <f>Annual!W388</f>
        <v>8.6212601966914768</v>
      </c>
      <c r="X375" s="128">
        <f>Annual!X388</f>
        <v>9.7998534141496254</v>
      </c>
      <c r="Y375" s="128">
        <f>Annual!Y388</f>
        <v>9.5667455784181872</v>
      </c>
      <c r="Z375" s="128">
        <f>Annual!Z388</f>
        <v>10.284717712471016</v>
      </c>
      <c r="AA375" s="128">
        <f>Annual!AA388</f>
        <v>9.440867347123211</v>
      </c>
      <c r="AB375" s="128">
        <f>Annual!AB388</f>
        <v>8.5261521997130512</v>
      </c>
      <c r="AC375" s="238">
        <f>Annual!AC388*(1+$AC$214)</f>
        <v>6.6967219048927316</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133</v>
      </c>
      <c r="V376" s="128">
        <f>Annual!V389</f>
        <v>30.935433281382373</v>
      </c>
      <c r="W376" s="128">
        <f>Annual!W389</f>
        <v>38.512052796507525</v>
      </c>
      <c r="X376" s="128">
        <f>Annual!X389</f>
        <v>43.776949479915011</v>
      </c>
      <c r="Y376" s="128">
        <f>Annual!Y389</f>
        <v>42.735632889051189</v>
      </c>
      <c r="Z376" s="128">
        <f>Annual!Z389</f>
        <v>45.942887988911764</v>
      </c>
      <c r="AA376" s="128">
        <f>Annual!AA389</f>
        <v>42.173321929984724</v>
      </c>
      <c r="AB376" s="128">
        <f>Annual!AB389</f>
        <v>38.087195627435094</v>
      </c>
      <c r="AC376" s="238">
        <f>Annual!AC389*(1+$AC$214)</f>
        <v>29.914943022335834</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134</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135</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6.4539511760584762</v>
      </c>
      <c r="W384" s="128">
        <f>Annual!W397</f>
        <v>8.0346347884524931</v>
      </c>
      <c r="X384" s="128">
        <f>Annual!X397</f>
        <v>9.1330317571529012</v>
      </c>
      <c r="Y384" s="128">
        <f>Annual!Y397</f>
        <v>8.9157855212548771</v>
      </c>
      <c r="Z384" s="128">
        <f>Annual!Z397</f>
        <v>9.5849039278207897</v>
      </c>
      <c r="AA384" s="128">
        <f>Annual!AA397</f>
        <v>8.798472553869944</v>
      </c>
      <c r="AB384" s="128">
        <f>Annual!AB397</f>
        <v>7.9459983242061005</v>
      </c>
      <c r="AC384" s="238">
        <f>Annual!AC397*(1+$AC$214)</f>
        <v>6.2410498648784145</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8.2452704861094421</v>
      </c>
      <c r="W385" s="128">
        <f>Annual!W398</f>
        <v>10.264678997518232</v>
      </c>
      <c r="X385" s="128">
        <f>Annual!X398</f>
        <v>11.667940327051333</v>
      </c>
      <c r="Y385" s="128">
        <f>Annual!Y398</f>
        <v>11.390396551431653</v>
      </c>
      <c r="Z385" s="128">
        <f>Annual!Z398</f>
        <v>12.245231380340268</v>
      </c>
      <c r="AA385" s="128">
        <f>Annual!AA398</f>
        <v>11.240522912597026</v>
      </c>
      <c r="AB385" s="128">
        <f>Annual!AB398</f>
        <v>10.151441137065403</v>
      </c>
      <c r="AC385" s="238">
        <f>Annual!AC398*(1+$AC$214)</f>
        <v>7.9732775860021574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133</v>
      </c>
      <c r="V386" s="128">
        <f>Annual!V399</f>
        <v>17.324611218199095</v>
      </c>
      <c r="W386" s="128">
        <f>Annual!W399</f>
        <v>21.567706385279227</v>
      </c>
      <c r="X386" s="128">
        <f>Annual!X399</f>
        <v>24.516179332607042</v>
      </c>
      <c r="Y386" s="128">
        <f>Annual!Y399</f>
        <v>23.933016170556446</v>
      </c>
      <c r="Z386" s="128">
        <f>Annual!Z399</f>
        <v>25.729158709672284</v>
      </c>
      <c r="AA386" s="128">
        <f>Annual!AA399</f>
        <v>23.618108063049124</v>
      </c>
      <c r="AB386" s="128">
        <f>Annual!AB399</f>
        <v>21.329775815162588</v>
      </c>
      <c r="AC386" s="238">
        <f>Annual!AC399*(1+$AC$214)</f>
        <v>16.753111319389514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134</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135</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6.4539511760584762</v>
      </c>
      <c r="W394" s="128">
        <f>Annual!W407</f>
        <v>8.0346347884524931</v>
      </c>
      <c r="X394" s="128">
        <f>Annual!X407</f>
        <v>9.1330317571529012</v>
      </c>
      <c r="Y394" s="128">
        <f>Annual!Y407</f>
        <v>8.9157855212548771</v>
      </c>
      <c r="Z394" s="128">
        <f>Annual!Z407</f>
        <v>9.5849039278207897</v>
      </c>
      <c r="AA394" s="128">
        <f>Annual!AA407</f>
        <v>8.798472553869944</v>
      </c>
      <c r="AB394" s="128">
        <f>Annual!AB407</f>
        <v>7.9459983242061005</v>
      </c>
      <c r="AC394" s="238">
        <f>Annual!AC407*(1+$AC$214)</f>
        <v>6.2410498648784145</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8.2452704861094421</v>
      </c>
      <c r="W395" s="128">
        <f>Annual!W408</f>
        <v>10.264678997518232</v>
      </c>
      <c r="X395" s="128">
        <f>Annual!X408</f>
        <v>11.667940327051333</v>
      </c>
      <c r="Y395" s="128">
        <f>Annual!Y408</f>
        <v>11.390396551431653</v>
      </c>
      <c r="Z395" s="128">
        <f>Annual!Z408</f>
        <v>12.245231380340268</v>
      </c>
      <c r="AA395" s="128">
        <f>Annual!AA408</f>
        <v>11.240522912597026</v>
      </c>
      <c r="AB395" s="128">
        <f>Annual!AB408</f>
        <v>10.151441137065403</v>
      </c>
      <c r="AC395" s="238">
        <f>Annual!AC408*(1+$AC$214)</f>
        <v>7.9732775860021574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133</v>
      </c>
      <c r="V396" s="128">
        <f>Annual!V409</f>
        <v>17.324611218199095</v>
      </c>
      <c r="W396" s="128">
        <f>Annual!W409</f>
        <v>21.567706385279227</v>
      </c>
      <c r="X396" s="128">
        <f>Annual!X409</f>
        <v>24.516179332607042</v>
      </c>
      <c r="Y396" s="128">
        <f>Annual!Y409</f>
        <v>23.933016170556446</v>
      </c>
      <c r="Z396" s="128">
        <f>Annual!Z409</f>
        <v>25.729158709672284</v>
      </c>
      <c r="AA396" s="128">
        <f>Annual!AA409</f>
        <v>23.618108063049124</v>
      </c>
      <c r="AB396" s="128">
        <f>Annual!AB409</f>
        <v>21.329775815162588</v>
      </c>
      <c r="AC396" s="238">
        <f>Annual!AC409*(1+$AC$214)</f>
        <v>16.753111319389514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134</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135</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6.4539511760584762</v>
      </c>
      <c r="W404" s="128">
        <f>Annual!W417</f>
        <v>8.0346347884524931</v>
      </c>
      <c r="X404" s="128">
        <f>Annual!X417</f>
        <v>9.1330317571529012</v>
      </c>
      <c r="Y404" s="128">
        <f>Annual!Y417</f>
        <v>8.9157855212548771</v>
      </c>
      <c r="Z404" s="128">
        <f>Annual!Z417</f>
        <v>9.5849039278207897</v>
      </c>
      <c r="AA404" s="128">
        <f>Annual!AA417</f>
        <v>8.798472553869944</v>
      </c>
      <c r="AB404" s="128">
        <f>Annual!AB417</f>
        <v>7.9459983242061005</v>
      </c>
      <c r="AC404" s="238">
        <f>Annual!AC417*(1+$AC$214)</f>
        <v>6.2410498648784145</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5.3594258159711385</v>
      </c>
      <c r="W405" s="128">
        <f>Annual!W418</f>
        <v>6.6720413483868501</v>
      </c>
      <c r="X405" s="128">
        <f>Annual!X418</f>
        <v>7.5841612125833668</v>
      </c>
      <c r="Y405" s="128">
        <f>Annual!Y418</f>
        <v>7.4037577584305749</v>
      </c>
      <c r="Z405" s="128">
        <f>Annual!Z418</f>
        <v>7.9594003972211747</v>
      </c>
      <c r="AA405" s="128">
        <f>Annual!AA418</f>
        <v>7.306339893188067</v>
      </c>
      <c r="AB405" s="128">
        <f>Annual!AB418</f>
        <v>6.598436739092512</v>
      </c>
      <c r="AC405" s="238">
        <f>Annual!AC418*(1+$AC$214)</f>
        <v>5.1826304309014031</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133</v>
      </c>
      <c r="V406" s="128">
        <f>Annual!V419</f>
        <v>17.324611218199095</v>
      </c>
      <c r="W406" s="128">
        <f>Annual!W419</f>
        <v>21.567706385279227</v>
      </c>
      <c r="X406" s="128">
        <f>Annual!X419</f>
        <v>24.516179332607042</v>
      </c>
      <c r="Y406" s="128">
        <f>Annual!Y419</f>
        <v>23.933016170556446</v>
      </c>
      <c r="Z406" s="128">
        <f>Annual!Z419</f>
        <v>25.729158709672284</v>
      </c>
      <c r="AA406" s="128">
        <f>Annual!AA419</f>
        <v>23.618108063049124</v>
      </c>
      <c r="AB406" s="128">
        <f>Annual!AB419</f>
        <v>21.329775815162588</v>
      </c>
      <c r="AC406" s="238">
        <f>Annual!AC419*(1+$AC$214)</f>
        <v>16.753111319389514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134</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135</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6.4539511760584762</v>
      </c>
      <c r="W414" s="128">
        <f>Annual!W427</f>
        <v>8.0346347884524931</v>
      </c>
      <c r="X414" s="128">
        <f>Annual!X427</f>
        <v>9.1330317571529012</v>
      </c>
      <c r="Y414" s="128">
        <f>Annual!Y427</f>
        <v>8.9157855212548771</v>
      </c>
      <c r="Z414" s="128">
        <f>Annual!Z427</f>
        <v>9.5849039278207897</v>
      </c>
      <c r="AA414" s="128">
        <f>Annual!AA427</f>
        <v>8.798472553869944</v>
      </c>
      <c r="AB414" s="128">
        <f>Annual!AB427</f>
        <v>7.9459983242061005</v>
      </c>
      <c r="AC414" s="238">
        <f>Annual!AC427*(1+$AC$214)</f>
        <v>6.2410498648784145</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5.3594258159711385</v>
      </c>
      <c r="W415" s="128">
        <f>Annual!W428</f>
        <v>6.6720413483868501</v>
      </c>
      <c r="X415" s="128">
        <f>Annual!X428</f>
        <v>7.5841612125833668</v>
      </c>
      <c r="Y415" s="128">
        <f>Annual!Y428</f>
        <v>7.4037577584305749</v>
      </c>
      <c r="Z415" s="128">
        <f>Annual!Z428</f>
        <v>7.9594003972211747</v>
      </c>
      <c r="AA415" s="128">
        <f>Annual!AA428</f>
        <v>7.306339893188067</v>
      </c>
      <c r="AB415" s="128">
        <f>Annual!AB428</f>
        <v>6.598436739092512</v>
      </c>
      <c r="AC415" s="238">
        <f>Annual!AC428*(1+$AC$214)</f>
        <v>5.1826304309014031</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133</v>
      </c>
      <c r="V416" s="128">
        <f>Annual!V429</f>
        <v>17.324611218199095</v>
      </c>
      <c r="W416" s="128">
        <f>Annual!W429</f>
        <v>21.567706385279227</v>
      </c>
      <c r="X416" s="128">
        <f>Annual!X429</f>
        <v>24.516179332607042</v>
      </c>
      <c r="Y416" s="128">
        <f>Annual!Y429</f>
        <v>23.933016170556446</v>
      </c>
      <c r="Z416" s="128">
        <f>Annual!Z429</f>
        <v>25.729158709672284</v>
      </c>
      <c r="AA416" s="128">
        <f>Annual!AA429</f>
        <v>23.618108063049124</v>
      </c>
      <c r="AB416" s="128">
        <f>Annual!AB429</f>
        <v>21.329775815162588</v>
      </c>
      <c r="AC416" s="238">
        <f>Annual!AC429*(1+$AC$214)</f>
        <v>16.753111319389514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134</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135</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367</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374</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890" t="s">
        <v>1000</v>
      </c>
      <c r="H611" s="890"/>
      <c r="I611" s="890"/>
      <c r="J611" s="890"/>
      <c r="K611" s="890"/>
      <c r="L611" s="890"/>
      <c r="M611" s="890"/>
      <c r="N611" s="890"/>
      <c r="O611" s="890"/>
      <c r="P611" s="890"/>
      <c r="Q611" s="890"/>
      <c r="R611" s="89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1002</v>
      </c>
      <c r="J621" s="86"/>
      <c r="K621" s="86"/>
      <c r="L621" s="86"/>
      <c r="M621" s="96">
        <f>Annual!M634</f>
        <v>0.52</v>
      </c>
      <c r="N621" s="96">
        <f>Annual!N634</f>
        <v>0.52</v>
      </c>
      <c r="O621" s="96">
        <f>Annual!O634</f>
        <v>0.52</v>
      </c>
      <c r="P621" s="96">
        <f>Annual!P634</f>
        <v>0.52</v>
      </c>
      <c r="Q621" s="96">
        <f>Annual!Q634</f>
        <v>0.52</v>
      </c>
      <c r="R621" s="96">
        <f>Annual!R634</f>
        <v>0.52</v>
      </c>
      <c r="S621" s="96">
        <f>Annual!S634</f>
        <v>0.52</v>
      </c>
      <c r="T621" s="96">
        <f>Annual!T634</f>
        <v>0.52</v>
      </c>
      <c r="U621" s="96">
        <f>Annual!U634</f>
        <v>0.52</v>
      </c>
      <c r="V621" s="96">
        <f>Annual!V634</f>
        <v>0.52</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809</v>
      </c>
      <c r="I640" s="99" t="s">
        <v>369</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374</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377</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378</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382</v>
      </c>
      <c r="I650" s="99" t="s">
        <v>369</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374</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377</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378</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780</v>
      </c>
      <c r="I660" s="99" t="s">
        <v>369</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374</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377</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378</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781</v>
      </c>
      <c r="I670" s="99" t="s">
        <v>369</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374</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377</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378</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782</v>
      </c>
      <c r="I680" s="99" t="s">
        <v>369</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374</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377</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378</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783</v>
      </c>
      <c r="I690" s="99" t="s">
        <v>369</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374</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377</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378</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784</v>
      </c>
      <c r="I700" s="99" t="s">
        <v>369</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374</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377</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378</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785</v>
      </c>
      <c r="I710" s="99" t="s">
        <v>369</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374</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377</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378</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786</v>
      </c>
      <c r="I720" s="99" t="s">
        <v>369</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374</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377</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378</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787</v>
      </c>
      <c r="I730" s="99" t="s">
        <v>369</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374</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377</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378</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884"/>
      <c r="M755" s="882"/>
      <c r="N755" s="882"/>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369</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809</v>
      </c>
      <c r="J905" s="143" t="s">
        <v>369</v>
      </c>
      <c r="K905" s="673">
        <f>Annual!K918</f>
        <v>500</v>
      </c>
      <c r="L905" s="673">
        <f>Annual!L918</f>
        <v>500</v>
      </c>
      <c r="M905" s="673">
        <f>Annual!M918</f>
        <v>500</v>
      </c>
      <c r="N905" s="673">
        <f>Annual!N918</f>
        <v>500</v>
      </c>
      <c r="O905" s="673">
        <f>Annual!O918</f>
        <v>500</v>
      </c>
      <c r="P905" s="673">
        <f>Annual!P918</f>
        <v>500</v>
      </c>
      <c r="Q905" s="673">
        <f>Annual!Q918</f>
        <v>500</v>
      </c>
      <c r="R905" s="673">
        <f>Annual!R918</f>
        <v>500</v>
      </c>
      <c r="S905" s="673">
        <f>Annual!S918</f>
        <v>500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370</v>
      </c>
      <c r="K906" s="673">
        <f>Annual!K919</f>
        <v>100</v>
      </c>
      <c r="L906" s="673">
        <f>Annual!L919</f>
        <v>100</v>
      </c>
      <c r="M906" s="673">
        <f>Annual!M919</f>
        <v>100</v>
      </c>
      <c r="N906" s="673">
        <f>Annual!N919</f>
        <v>100</v>
      </c>
      <c r="O906" s="673">
        <f>Annual!O919</f>
        <v>100</v>
      </c>
      <c r="P906" s="673">
        <f>Annual!P919</f>
        <v>100</v>
      </c>
      <c r="Q906" s="673">
        <f>Annual!Q919</f>
        <v>100</v>
      </c>
      <c r="R906" s="673">
        <f>Annual!R919</f>
        <v>100</v>
      </c>
      <c r="S906" s="673">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375</v>
      </c>
      <c r="K911" s="673">
        <f>Annual!K924</f>
        <v>500</v>
      </c>
      <c r="L911" s="673">
        <f>Annual!L924</f>
        <v>500</v>
      </c>
      <c r="M911" s="673">
        <f>Annual!M924</f>
        <v>500</v>
      </c>
      <c r="N911" s="673">
        <f>Annual!N924</f>
        <v>500</v>
      </c>
      <c r="O911" s="673">
        <f>Annual!O924</f>
        <v>500</v>
      </c>
      <c r="P911" s="673">
        <f>Annual!P924</f>
        <v>500</v>
      </c>
      <c r="Q911" s="673">
        <f>Annual!Q924</f>
        <v>500</v>
      </c>
      <c r="R911" s="673">
        <f>Annual!R924</f>
        <v>500</v>
      </c>
      <c r="S911" s="673">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376</v>
      </c>
      <c r="K912" s="673">
        <f>Annual!K925</f>
        <v>500</v>
      </c>
      <c r="L912" s="673">
        <f>Annual!L925</f>
        <v>500</v>
      </c>
      <c r="M912" s="673">
        <f>Annual!M925</f>
        <v>500</v>
      </c>
      <c r="N912" s="673">
        <f>Annual!N925</f>
        <v>500</v>
      </c>
      <c r="O912" s="673">
        <f>Annual!O925</f>
        <v>500</v>
      </c>
      <c r="P912" s="673">
        <f>Annual!P925</f>
        <v>500</v>
      </c>
      <c r="Q912" s="673">
        <f>Annual!Q925</f>
        <v>500</v>
      </c>
      <c r="R912" s="673">
        <f>Annual!R925</f>
        <v>500</v>
      </c>
      <c r="S912" s="673">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377</v>
      </c>
      <c r="K913" s="673">
        <f>Annual!K926</f>
        <v>500</v>
      </c>
      <c r="L913" s="673">
        <f>Annual!L926</f>
        <v>500</v>
      </c>
      <c r="M913" s="673">
        <f>Annual!M926</f>
        <v>500</v>
      </c>
      <c r="N913" s="673">
        <f>Annual!N926</f>
        <v>500</v>
      </c>
      <c r="O913" s="673">
        <f>Annual!O926</f>
        <v>500</v>
      </c>
      <c r="P913" s="673">
        <f>Annual!P926</f>
        <v>500</v>
      </c>
      <c r="Q913" s="673">
        <f>Annual!Q926</f>
        <v>500</v>
      </c>
      <c r="R913" s="673">
        <f>Annual!R926</f>
        <v>500</v>
      </c>
      <c r="S913" s="673">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378</v>
      </c>
      <c r="K914" s="673">
        <f>Annual!K927</f>
        <v>500</v>
      </c>
      <c r="L914" s="673">
        <f>Annual!L927</f>
        <v>500</v>
      </c>
      <c r="M914" s="673">
        <f>Annual!M927</f>
        <v>500</v>
      </c>
      <c r="N914" s="673">
        <f>Annual!N927</f>
        <v>500</v>
      </c>
      <c r="O914" s="673">
        <f>Annual!O927</f>
        <v>500</v>
      </c>
      <c r="P914" s="673">
        <f>Annual!P927</f>
        <v>500</v>
      </c>
      <c r="Q914" s="673">
        <f>Annual!Q927</f>
        <v>500</v>
      </c>
      <c r="R914" s="673">
        <f>Annual!R927</f>
        <v>500</v>
      </c>
      <c r="S914" s="673">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382</v>
      </c>
      <c r="J915" s="99" t="s">
        <v>367</v>
      </c>
      <c r="K915" s="673">
        <f>Annual!K928</f>
        <v>500</v>
      </c>
      <c r="L915" s="673">
        <f>Annual!L928</f>
        <v>500</v>
      </c>
      <c r="M915" s="673">
        <f>Annual!M928</f>
        <v>500</v>
      </c>
      <c r="N915" s="673">
        <f>Annual!N928</f>
        <v>500</v>
      </c>
      <c r="O915" s="673">
        <f>Annual!O928</f>
        <v>500</v>
      </c>
      <c r="P915" s="673">
        <f>Annual!P928</f>
        <v>500</v>
      </c>
      <c r="Q915" s="673">
        <f>Annual!Q928</f>
        <v>500</v>
      </c>
      <c r="R915" s="673">
        <f>Annual!R928</f>
        <v>500</v>
      </c>
      <c r="S915" s="673">
        <f>Annual!S928</f>
        <v>500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673">
        <f>Annual!K929</f>
        <v>100</v>
      </c>
      <c r="L916" s="673">
        <f>Annual!L929</f>
        <v>100</v>
      </c>
      <c r="M916" s="673">
        <f>Annual!M929</f>
        <v>100</v>
      </c>
      <c r="N916" s="673">
        <f>Annual!N929</f>
        <v>100</v>
      </c>
      <c r="O916" s="673">
        <f>Annual!O929</f>
        <v>100</v>
      </c>
      <c r="P916" s="673">
        <f>Annual!P929</f>
        <v>100</v>
      </c>
      <c r="Q916" s="673">
        <f>Annual!Q929</f>
        <v>100</v>
      </c>
      <c r="R916" s="673">
        <f>Annual!R929</f>
        <v>100</v>
      </c>
      <c r="S916" s="673">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673">
        <f>Annual!K934</f>
        <v>500</v>
      </c>
      <c r="L921" s="673">
        <f>Annual!L934</f>
        <v>500</v>
      </c>
      <c r="M921" s="673">
        <f>Annual!M934</f>
        <v>500</v>
      </c>
      <c r="N921" s="673">
        <f>Annual!N934</f>
        <v>500</v>
      </c>
      <c r="O921" s="673">
        <f>Annual!O934</f>
        <v>500</v>
      </c>
      <c r="P921" s="673">
        <f>Annual!P934</f>
        <v>500</v>
      </c>
      <c r="Q921" s="673">
        <f>Annual!Q934</f>
        <v>500</v>
      </c>
      <c r="R921" s="673">
        <f>Annual!R934</f>
        <v>500</v>
      </c>
      <c r="S921" s="673">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673">
        <f>Annual!K935</f>
        <v>500</v>
      </c>
      <c r="L922" s="673">
        <f>Annual!L935</f>
        <v>500</v>
      </c>
      <c r="M922" s="673">
        <f>Annual!M935</f>
        <v>500</v>
      </c>
      <c r="N922" s="673">
        <f>Annual!N935</f>
        <v>500</v>
      </c>
      <c r="O922" s="673">
        <f>Annual!O935</f>
        <v>500</v>
      </c>
      <c r="P922" s="673">
        <f>Annual!P935</f>
        <v>500</v>
      </c>
      <c r="Q922" s="673">
        <f>Annual!Q935</f>
        <v>500</v>
      </c>
      <c r="R922" s="673">
        <f>Annual!R935</f>
        <v>500</v>
      </c>
      <c r="S922" s="673">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673">
        <f>Annual!K936</f>
        <v>500</v>
      </c>
      <c r="L923" s="673">
        <f>Annual!L936</f>
        <v>500</v>
      </c>
      <c r="M923" s="673">
        <f>Annual!M936</f>
        <v>500</v>
      </c>
      <c r="N923" s="673">
        <f>Annual!N936</f>
        <v>500</v>
      </c>
      <c r="O923" s="673">
        <f>Annual!O936</f>
        <v>500</v>
      </c>
      <c r="P923" s="673">
        <f>Annual!P936</f>
        <v>500</v>
      </c>
      <c r="Q923" s="673">
        <f>Annual!Q936</f>
        <v>500</v>
      </c>
      <c r="R923" s="673">
        <f>Annual!R936</f>
        <v>500</v>
      </c>
      <c r="S923" s="673">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673">
        <f>Annual!K937</f>
        <v>500</v>
      </c>
      <c r="L924" s="673">
        <f>Annual!L937</f>
        <v>500</v>
      </c>
      <c r="M924" s="673">
        <f>Annual!M937</f>
        <v>500</v>
      </c>
      <c r="N924" s="673">
        <f>Annual!N937</f>
        <v>500</v>
      </c>
      <c r="O924" s="673">
        <f>Annual!O937</f>
        <v>500</v>
      </c>
      <c r="P924" s="673">
        <f>Annual!P937</f>
        <v>500</v>
      </c>
      <c r="Q924" s="673">
        <f>Annual!Q937</f>
        <v>500</v>
      </c>
      <c r="R924" s="673">
        <f>Annual!R937</f>
        <v>500</v>
      </c>
      <c r="S924" s="673">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780</v>
      </c>
      <c r="J925" s="99" t="s">
        <v>367</v>
      </c>
      <c r="K925" s="673">
        <f>Annual!K938</f>
        <v>500</v>
      </c>
      <c r="L925" s="673">
        <f>Annual!L938</f>
        <v>500</v>
      </c>
      <c r="M925" s="673">
        <f>Annual!M938</f>
        <v>500</v>
      </c>
      <c r="N925" s="673">
        <f>Annual!N938</f>
        <v>500</v>
      </c>
      <c r="O925" s="673">
        <f>Annual!O938</f>
        <v>500</v>
      </c>
      <c r="P925" s="673">
        <f>Annual!P938</f>
        <v>500</v>
      </c>
      <c r="Q925" s="673">
        <f>Annual!Q938</f>
        <v>500</v>
      </c>
      <c r="R925" s="673">
        <f>Annual!R938</f>
        <v>500</v>
      </c>
      <c r="S925" s="673">
        <f>Annual!S938</f>
        <v>500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673">
        <f>Annual!K939</f>
        <v>100</v>
      </c>
      <c r="L926" s="673">
        <f>Annual!L939</f>
        <v>100</v>
      </c>
      <c r="M926" s="673">
        <f>Annual!M939</f>
        <v>100</v>
      </c>
      <c r="N926" s="673">
        <f>Annual!N939</f>
        <v>100</v>
      </c>
      <c r="O926" s="673">
        <f>Annual!O939</f>
        <v>100</v>
      </c>
      <c r="P926" s="673">
        <f>Annual!P939</f>
        <v>100</v>
      </c>
      <c r="Q926" s="673">
        <f>Annual!Q939</f>
        <v>100</v>
      </c>
      <c r="R926" s="673">
        <f>Annual!R939</f>
        <v>100</v>
      </c>
      <c r="S926" s="673">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673">
        <f>Annual!K944</f>
        <v>500</v>
      </c>
      <c r="L931" s="673">
        <f>Annual!L944</f>
        <v>500</v>
      </c>
      <c r="M931" s="673">
        <f>Annual!M944</f>
        <v>500</v>
      </c>
      <c r="N931" s="673">
        <f>Annual!N944</f>
        <v>500</v>
      </c>
      <c r="O931" s="673">
        <f>Annual!O944</f>
        <v>500</v>
      </c>
      <c r="P931" s="673">
        <f>Annual!P944</f>
        <v>500</v>
      </c>
      <c r="Q931" s="673">
        <f>Annual!Q944</f>
        <v>500</v>
      </c>
      <c r="R931" s="673">
        <f>Annual!R944</f>
        <v>500</v>
      </c>
      <c r="S931" s="673">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673">
        <f>Annual!K945</f>
        <v>500</v>
      </c>
      <c r="L932" s="673">
        <f>Annual!L945</f>
        <v>500</v>
      </c>
      <c r="M932" s="673">
        <f>Annual!M945</f>
        <v>500</v>
      </c>
      <c r="N932" s="673">
        <f>Annual!N945</f>
        <v>500</v>
      </c>
      <c r="O932" s="673">
        <f>Annual!O945</f>
        <v>500</v>
      </c>
      <c r="P932" s="673">
        <f>Annual!P945</f>
        <v>500</v>
      </c>
      <c r="Q932" s="673">
        <f>Annual!Q945</f>
        <v>500</v>
      </c>
      <c r="R932" s="673">
        <f>Annual!R945</f>
        <v>500</v>
      </c>
      <c r="S932" s="673">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673">
        <f>Annual!K946</f>
        <v>500</v>
      </c>
      <c r="L933" s="673">
        <f>Annual!L946</f>
        <v>500</v>
      </c>
      <c r="M933" s="673">
        <f>Annual!M946</f>
        <v>500</v>
      </c>
      <c r="N933" s="673">
        <f>Annual!N946</f>
        <v>500</v>
      </c>
      <c r="O933" s="673">
        <f>Annual!O946</f>
        <v>500</v>
      </c>
      <c r="P933" s="673">
        <f>Annual!P946</f>
        <v>500</v>
      </c>
      <c r="Q933" s="673">
        <f>Annual!Q946</f>
        <v>500</v>
      </c>
      <c r="R933" s="673">
        <f>Annual!R946</f>
        <v>500</v>
      </c>
      <c r="S933" s="673">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673">
        <f>Annual!K947</f>
        <v>500</v>
      </c>
      <c r="L934" s="673">
        <f>Annual!L947</f>
        <v>500</v>
      </c>
      <c r="M934" s="673">
        <f>Annual!M947</f>
        <v>500</v>
      </c>
      <c r="N934" s="673">
        <f>Annual!N947</f>
        <v>500</v>
      </c>
      <c r="O934" s="673">
        <f>Annual!O947</f>
        <v>500</v>
      </c>
      <c r="P934" s="673">
        <f>Annual!P947</f>
        <v>500</v>
      </c>
      <c r="Q934" s="673">
        <f>Annual!Q947</f>
        <v>500</v>
      </c>
      <c r="R934" s="673">
        <f>Annual!R947</f>
        <v>500</v>
      </c>
      <c r="S934" s="673">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781</v>
      </c>
      <c r="J935" s="99" t="s">
        <v>367</v>
      </c>
      <c r="K935" s="673">
        <f>Annual!K948</f>
        <v>500</v>
      </c>
      <c r="L935" s="673">
        <f>Annual!L948</f>
        <v>500</v>
      </c>
      <c r="M935" s="673">
        <f>Annual!M948</f>
        <v>500</v>
      </c>
      <c r="N935" s="673">
        <f>Annual!N948</f>
        <v>500</v>
      </c>
      <c r="O935" s="673">
        <f>Annual!O948</f>
        <v>500</v>
      </c>
      <c r="P935" s="673">
        <f>Annual!P948</f>
        <v>500</v>
      </c>
      <c r="Q935" s="673">
        <f>Annual!Q948</f>
        <v>500</v>
      </c>
      <c r="R935" s="673">
        <f>Annual!R948</f>
        <v>500</v>
      </c>
      <c r="S935" s="673">
        <f>Annual!S948</f>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673">
        <f>Annual!K949</f>
        <v>100</v>
      </c>
      <c r="L936" s="673">
        <f>Annual!L949</f>
        <v>100</v>
      </c>
      <c r="M936" s="673">
        <f>Annual!M949</f>
        <v>100</v>
      </c>
      <c r="N936" s="673">
        <f>Annual!N949</f>
        <v>100</v>
      </c>
      <c r="O936" s="673">
        <f>Annual!O949</f>
        <v>100</v>
      </c>
      <c r="P936" s="673">
        <f>Annual!P949</f>
        <v>100</v>
      </c>
      <c r="Q936" s="673">
        <f>Annual!Q949</f>
        <v>100</v>
      </c>
      <c r="R936" s="673">
        <f>Annual!R949</f>
        <v>100</v>
      </c>
      <c r="S936" s="673">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673">
        <f>Annual!K954</f>
        <v>500</v>
      </c>
      <c r="L941" s="673">
        <f>Annual!L954</f>
        <v>500</v>
      </c>
      <c r="M941" s="673">
        <f>Annual!M954</f>
        <v>500</v>
      </c>
      <c r="N941" s="673">
        <f>Annual!N954</f>
        <v>500</v>
      </c>
      <c r="O941" s="673">
        <f>Annual!O954</f>
        <v>500</v>
      </c>
      <c r="P941" s="673">
        <f>Annual!P954</f>
        <v>500</v>
      </c>
      <c r="Q941" s="673">
        <f>Annual!Q954</f>
        <v>500</v>
      </c>
      <c r="R941" s="673">
        <f>Annual!R954</f>
        <v>500</v>
      </c>
      <c r="S941" s="673">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673">
        <f>Annual!K955</f>
        <v>500</v>
      </c>
      <c r="L942" s="673">
        <f>Annual!L955</f>
        <v>500</v>
      </c>
      <c r="M942" s="673">
        <f>Annual!M955</f>
        <v>500</v>
      </c>
      <c r="N942" s="673">
        <f>Annual!N955</f>
        <v>500</v>
      </c>
      <c r="O942" s="673">
        <f>Annual!O955</f>
        <v>500</v>
      </c>
      <c r="P942" s="673">
        <f>Annual!P955</f>
        <v>500</v>
      </c>
      <c r="Q942" s="673">
        <f>Annual!Q955</f>
        <v>500</v>
      </c>
      <c r="R942" s="673">
        <f>Annual!R955</f>
        <v>500</v>
      </c>
      <c r="S942" s="673">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673">
        <f>Annual!K956</f>
        <v>500</v>
      </c>
      <c r="L943" s="673">
        <f>Annual!L956</f>
        <v>500</v>
      </c>
      <c r="M943" s="673">
        <f>Annual!M956</f>
        <v>500</v>
      </c>
      <c r="N943" s="673">
        <f>Annual!N956</f>
        <v>500</v>
      </c>
      <c r="O943" s="673">
        <f>Annual!O956</f>
        <v>500</v>
      </c>
      <c r="P943" s="673">
        <f>Annual!P956</f>
        <v>500</v>
      </c>
      <c r="Q943" s="673">
        <f>Annual!Q956</f>
        <v>500</v>
      </c>
      <c r="R943" s="673">
        <f>Annual!R956</f>
        <v>500</v>
      </c>
      <c r="S943" s="673">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673">
        <f>Annual!K957</f>
        <v>500</v>
      </c>
      <c r="L944" s="673">
        <f>Annual!L957</f>
        <v>500</v>
      </c>
      <c r="M944" s="673">
        <f>Annual!M957</f>
        <v>500</v>
      </c>
      <c r="N944" s="673">
        <f>Annual!N957</f>
        <v>500</v>
      </c>
      <c r="O944" s="673">
        <f>Annual!O957</f>
        <v>500</v>
      </c>
      <c r="P944" s="673">
        <f>Annual!P957</f>
        <v>500</v>
      </c>
      <c r="Q944" s="673">
        <f>Annual!Q957</f>
        <v>500</v>
      </c>
      <c r="R944" s="673">
        <f>Annual!R957</f>
        <v>500</v>
      </c>
      <c r="S944" s="673">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782</v>
      </c>
      <c r="J945" s="99" t="s">
        <v>367</v>
      </c>
      <c r="K945" s="673">
        <f>Annual!K958</f>
        <v>500</v>
      </c>
      <c r="L945" s="673">
        <f>Annual!L958</f>
        <v>500</v>
      </c>
      <c r="M945" s="673">
        <f>Annual!M958</f>
        <v>500</v>
      </c>
      <c r="N945" s="673">
        <f>Annual!N958</f>
        <v>500</v>
      </c>
      <c r="O945" s="673">
        <f>Annual!O958</f>
        <v>500</v>
      </c>
      <c r="P945" s="673">
        <f>Annual!P958</f>
        <v>500</v>
      </c>
      <c r="Q945" s="673">
        <f>Annual!Q958</f>
        <v>500</v>
      </c>
      <c r="R945" s="673">
        <f>Annual!R958</f>
        <v>500</v>
      </c>
      <c r="S945" s="673">
        <f>Annual!S958</f>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673">
        <f>Annual!K959</f>
        <v>100</v>
      </c>
      <c r="L946" s="673">
        <f>Annual!L959</f>
        <v>100</v>
      </c>
      <c r="M946" s="673">
        <f>Annual!M959</f>
        <v>100</v>
      </c>
      <c r="N946" s="673">
        <f>Annual!N959</f>
        <v>100</v>
      </c>
      <c r="O946" s="673">
        <f>Annual!O959</f>
        <v>100</v>
      </c>
      <c r="P946" s="673">
        <f>Annual!P959</f>
        <v>100</v>
      </c>
      <c r="Q946" s="673">
        <f>Annual!Q959</f>
        <v>100</v>
      </c>
      <c r="R946" s="673">
        <f>Annual!R959</f>
        <v>100</v>
      </c>
      <c r="S946" s="673">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673">
        <f>Annual!K964</f>
        <v>500</v>
      </c>
      <c r="L951" s="673">
        <f>Annual!L964</f>
        <v>500</v>
      </c>
      <c r="M951" s="673">
        <f>Annual!M964</f>
        <v>500</v>
      </c>
      <c r="N951" s="673">
        <f>Annual!N964</f>
        <v>500</v>
      </c>
      <c r="O951" s="673">
        <f>Annual!O964</f>
        <v>500</v>
      </c>
      <c r="P951" s="673">
        <f>Annual!P964</f>
        <v>500</v>
      </c>
      <c r="Q951" s="673">
        <f>Annual!Q964</f>
        <v>500</v>
      </c>
      <c r="R951" s="673">
        <f>Annual!R964</f>
        <v>500</v>
      </c>
      <c r="S951" s="673">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673">
        <f>Annual!K965</f>
        <v>500</v>
      </c>
      <c r="L952" s="673">
        <f>Annual!L965</f>
        <v>500</v>
      </c>
      <c r="M952" s="673">
        <f>Annual!M965</f>
        <v>500</v>
      </c>
      <c r="N952" s="673">
        <f>Annual!N965</f>
        <v>500</v>
      </c>
      <c r="O952" s="673">
        <f>Annual!O965</f>
        <v>500</v>
      </c>
      <c r="P952" s="673">
        <f>Annual!P965</f>
        <v>500</v>
      </c>
      <c r="Q952" s="673">
        <f>Annual!Q965</f>
        <v>500</v>
      </c>
      <c r="R952" s="673">
        <f>Annual!R965</f>
        <v>500</v>
      </c>
      <c r="S952" s="673">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673">
        <f>Annual!K966</f>
        <v>500</v>
      </c>
      <c r="L953" s="673">
        <f>Annual!L966</f>
        <v>500</v>
      </c>
      <c r="M953" s="673">
        <f>Annual!M966</f>
        <v>500</v>
      </c>
      <c r="N953" s="673">
        <f>Annual!N966</f>
        <v>500</v>
      </c>
      <c r="O953" s="673">
        <f>Annual!O966</f>
        <v>500</v>
      </c>
      <c r="P953" s="673">
        <f>Annual!P966</f>
        <v>500</v>
      </c>
      <c r="Q953" s="673">
        <f>Annual!Q966</f>
        <v>500</v>
      </c>
      <c r="R953" s="673">
        <f>Annual!R966</f>
        <v>500</v>
      </c>
      <c r="S953" s="673">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673">
        <f>Annual!K967</f>
        <v>500</v>
      </c>
      <c r="L954" s="673">
        <f>Annual!L967</f>
        <v>500</v>
      </c>
      <c r="M954" s="673">
        <f>Annual!M967</f>
        <v>500</v>
      </c>
      <c r="N954" s="673">
        <f>Annual!N967</f>
        <v>500</v>
      </c>
      <c r="O954" s="673">
        <f>Annual!O967</f>
        <v>500</v>
      </c>
      <c r="P954" s="673">
        <f>Annual!P967</f>
        <v>500</v>
      </c>
      <c r="Q954" s="673">
        <f>Annual!Q967</f>
        <v>500</v>
      </c>
      <c r="R954" s="673">
        <f>Annual!R967</f>
        <v>500</v>
      </c>
      <c r="S954" s="673">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783</v>
      </c>
      <c r="J955" s="99" t="s">
        <v>367</v>
      </c>
      <c r="K955" s="673">
        <f>Annual!K968</f>
        <v>500</v>
      </c>
      <c r="L955" s="673">
        <f>Annual!L968</f>
        <v>500</v>
      </c>
      <c r="M955" s="673">
        <f>Annual!M968</f>
        <v>500</v>
      </c>
      <c r="N955" s="673">
        <f>Annual!N968</f>
        <v>500</v>
      </c>
      <c r="O955" s="673">
        <f>Annual!O968</f>
        <v>500</v>
      </c>
      <c r="P955" s="673">
        <f>Annual!P968</f>
        <v>500</v>
      </c>
      <c r="Q955" s="673">
        <f>Annual!Q968</f>
        <v>500</v>
      </c>
      <c r="R955" s="673">
        <f>Annual!R968</f>
        <v>500</v>
      </c>
      <c r="S955" s="673">
        <f>Annual!S968</f>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673">
        <f>Annual!K969</f>
        <v>100</v>
      </c>
      <c r="L956" s="673">
        <f>Annual!L969</f>
        <v>100</v>
      </c>
      <c r="M956" s="673">
        <f>Annual!M969</f>
        <v>100</v>
      </c>
      <c r="N956" s="673">
        <f>Annual!N969</f>
        <v>100</v>
      </c>
      <c r="O956" s="673">
        <f>Annual!O969</f>
        <v>100</v>
      </c>
      <c r="P956" s="673">
        <f>Annual!P969</f>
        <v>100</v>
      </c>
      <c r="Q956" s="673">
        <f>Annual!Q969</f>
        <v>100</v>
      </c>
      <c r="R956" s="673">
        <f>Annual!R969</f>
        <v>100</v>
      </c>
      <c r="S956" s="673">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673">
        <f>Annual!K974</f>
        <v>500</v>
      </c>
      <c r="L961" s="673">
        <f>Annual!L974</f>
        <v>500</v>
      </c>
      <c r="M961" s="673">
        <f>Annual!M974</f>
        <v>500</v>
      </c>
      <c r="N961" s="673">
        <f>Annual!N974</f>
        <v>500</v>
      </c>
      <c r="O961" s="673">
        <f>Annual!O974</f>
        <v>500</v>
      </c>
      <c r="P961" s="673">
        <f>Annual!P974</f>
        <v>500</v>
      </c>
      <c r="Q961" s="673">
        <f>Annual!Q974</f>
        <v>500</v>
      </c>
      <c r="R961" s="673">
        <f>Annual!R974</f>
        <v>500</v>
      </c>
      <c r="S961" s="673">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673">
        <f>Annual!K975</f>
        <v>500</v>
      </c>
      <c r="L962" s="673">
        <f>Annual!L975</f>
        <v>500</v>
      </c>
      <c r="M962" s="673">
        <f>Annual!M975</f>
        <v>500</v>
      </c>
      <c r="N962" s="673">
        <f>Annual!N975</f>
        <v>500</v>
      </c>
      <c r="O962" s="673">
        <f>Annual!O975</f>
        <v>500</v>
      </c>
      <c r="P962" s="673">
        <f>Annual!P975</f>
        <v>500</v>
      </c>
      <c r="Q962" s="673">
        <f>Annual!Q975</f>
        <v>500</v>
      </c>
      <c r="R962" s="673">
        <f>Annual!R975</f>
        <v>500</v>
      </c>
      <c r="S962" s="673">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673">
        <f>Annual!K976</f>
        <v>500</v>
      </c>
      <c r="L963" s="673">
        <f>Annual!L976</f>
        <v>500</v>
      </c>
      <c r="M963" s="673">
        <f>Annual!M976</f>
        <v>500</v>
      </c>
      <c r="N963" s="673">
        <f>Annual!N976</f>
        <v>500</v>
      </c>
      <c r="O963" s="673">
        <f>Annual!O976</f>
        <v>500</v>
      </c>
      <c r="P963" s="673">
        <f>Annual!P976</f>
        <v>500</v>
      </c>
      <c r="Q963" s="673">
        <f>Annual!Q976</f>
        <v>500</v>
      </c>
      <c r="R963" s="673">
        <f>Annual!R976</f>
        <v>500</v>
      </c>
      <c r="S963" s="673">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673">
        <f>Annual!K977</f>
        <v>500</v>
      </c>
      <c r="L964" s="673">
        <f>Annual!L977</f>
        <v>500</v>
      </c>
      <c r="M964" s="673">
        <f>Annual!M977</f>
        <v>500</v>
      </c>
      <c r="N964" s="673">
        <f>Annual!N977</f>
        <v>500</v>
      </c>
      <c r="O964" s="673">
        <f>Annual!O977</f>
        <v>500</v>
      </c>
      <c r="P964" s="673">
        <f>Annual!P977</f>
        <v>500</v>
      </c>
      <c r="Q964" s="673">
        <f>Annual!Q977</f>
        <v>500</v>
      </c>
      <c r="R964" s="673">
        <f>Annual!R977</f>
        <v>500</v>
      </c>
      <c r="S964" s="673">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784</v>
      </c>
      <c r="J965" s="99" t="s">
        <v>367</v>
      </c>
      <c r="K965" s="673">
        <f>Annual!K978</f>
        <v>500</v>
      </c>
      <c r="L965" s="673">
        <f>Annual!L978</f>
        <v>500</v>
      </c>
      <c r="M965" s="673">
        <f>Annual!M978</f>
        <v>500</v>
      </c>
      <c r="N965" s="673">
        <f>Annual!N978</f>
        <v>500</v>
      </c>
      <c r="O965" s="673">
        <f>Annual!O978</f>
        <v>500</v>
      </c>
      <c r="P965" s="673">
        <f>Annual!P978</f>
        <v>500</v>
      </c>
      <c r="Q965" s="673">
        <f>Annual!Q978</f>
        <v>500</v>
      </c>
      <c r="R965" s="673">
        <f>Annual!R978</f>
        <v>500</v>
      </c>
      <c r="S965" s="673">
        <f>Annual!S978</f>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673">
        <f>Annual!K979</f>
        <v>100</v>
      </c>
      <c r="L966" s="673">
        <f>Annual!L979</f>
        <v>100</v>
      </c>
      <c r="M966" s="673">
        <f>Annual!M979</f>
        <v>100</v>
      </c>
      <c r="N966" s="673">
        <f>Annual!N979</f>
        <v>100</v>
      </c>
      <c r="O966" s="673">
        <f>Annual!O979</f>
        <v>100</v>
      </c>
      <c r="P966" s="673">
        <f>Annual!P979</f>
        <v>100</v>
      </c>
      <c r="Q966" s="673">
        <f>Annual!Q979</f>
        <v>100</v>
      </c>
      <c r="R966" s="673">
        <f>Annual!R979</f>
        <v>100</v>
      </c>
      <c r="S966" s="673">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673">
        <f>Annual!K984</f>
        <v>500</v>
      </c>
      <c r="L971" s="673">
        <f>Annual!L984</f>
        <v>500</v>
      </c>
      <c r="M971" s="673">
        <f>Annual!M984</f>
        <v>500</v>
      </c>
      <c r="N971" s="673">
        <f>Annual!N984</f>
        <v>500</v>
      </c>
      <c r="O971" s="673">
        <f>Annual!O984</f>
        <v>500</v>
      </c>
      <c r="P971" s="673">
        <f>Annual!P984</f>
        <v>500</v>
      </c>
      <c r="Q971" s="673">
        <f>Annual!Q984</f>
        <v>500</v>
      </c>
      <c r="R971" s="673">
        <f>Annual!R984</f>
        <v>500</v>
      </c>
      <c r="S971" s="673">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673">
        <f>Annual!K985</f>
        <v>500</v>
      </c>
      <c r="L972" s="673">
        <f>Annual!L985</f>
        <v>500</v>
      </c>
      <c r="M972" s="673">
        <f>Annual!M985</f>
        <v>500</v>
      </c>
      <c r="N972" s="673">
        <f>Annual!N985</f>
        <v>500</v>
      </c>
      <c r="O972" s="673">
        <f>Annual!O985</f>
        <v>500</v>
      </c>
      <c r="P972" s="673">
        <f>Annual!P985</f>
        <v>500</v>
      </c>
      <c r="Q972" s="673">
        <f>Annual!Q985</f>
        <v>500</v>
      </c>
      <c r="R972" s="673">
        <f>Annual!R985</f>
        <v>500</v>
      </c>
      <c r="S972" s="673">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673">
        <f>Annual!K986</f>
        <v>500</v>
      </c>
      <c r="L973" s="673">
        <f>Annual!L986</f>
        <v>500</v>
      </c>
      <c r="M973" s="673">
        <f>Annual!M986</f>
        <v>500</v>
      </c>
      <c r="N973" s="673">
        <f>Annual!N986</f>
        <v>500</v>
      </c>
      <c r="O973" s="673">
        <f>Annual!O986</f>
        <v>500</v>
      </c>
      <c r="P973" s="673">
        <f>Annual!P986</f>
        <v>500</v>
      </c>
      <c r="Q973" s="673">
        <f>Annual!Q986</f>
        <v>500</v>
      </c>
      <c r="R973" s="673">
        <f>Annual!R986</f>
        <v>500</v>
      </c>
      <c r="S973" s="673">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673">
        <f>Annual!K987</f>
        <v>500</v>
      </c>
      <c r="L974" s="673">
        <f>Annual!L987</f>
        <v>500</v>
      </c>
      <c r="M974" s="673">
        <f>Annual!M987</f>
        <v>500</v>
      </c>
      <c r="N974" s="673">
        <f>Annual!N987</f>
        <v>500</v>
      </c>
      <c r="O974" s="673">
        <f>Annual!O987</f>
        <v>500</v>
      </c>
      <c r="P974" s="673">
        <f>Annual!P987</f>
        <v>500</v>
      </c>
      <c r="Q974" s="673">
        <f>Annual!Q987</f>
        <v>500</v>
      </c>
      <c r="R974" s="673">
        <f>Annual!R987</f>
        <v>500</v>
      </c>
      <c r="S974" s="673">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785</v>
      </c>
      <c r="J975" s="99" t="s">
        <v>367</v>
      </c>
      <c r="K975" s="673">
        <f>Annual!K988</f>
        <v>500</v>
      </c>
      <c r="L975" s="673">
        <f>Annual!L988</f>
        <v>500</v>
      </c>
      <c r="M975" s="673">
        <f>Annual!M988</f>
        <v>500</v>
      </c>
      <c r="N975" s="673">
        <f>Annual!N988</f>
        <v>500</v>
      </c>
      <c r="O975" s="673">
        <f>Annual!O988</f>
        <v>500</v>
      </c>
      <c r="P975" s="673">
        <f>Annual!P988</f>
        <v>500</v>
      </c>
      <c r="Q975" s="673">
        <f>Annual!Q988</f>
        <v>500</v>
      </c>
      <c r="R975" s="673">
        <f>Annual!R988</f>
        <v>500</v>
      </c>
      <c r="S975" s="673">
        <f>Annual!S988</f>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673">
        <f>Annual!K989</f>
        <v>100</v>
      </c>
      <c r="L976" s="673">
        <f>Annual!L989</f>
        <v>100</v>
      </c>
      <c r="M976" s="673">
        <f>Annual!M989</f>
        <v>100</v>
      </c>
      <c r="N976" s="673">
        <f>Annual!N989</f>
        <v>100</v>
      </c>
      <c r="O976" s="673">
        <f>Annual!O989</f>
        <v>100</v>
      </c>
      <c r="P976" s="673">
        <f>Annual!P989</f>
        <v>100</v>
      </c>
      <c r="Q976" s="673">
        <f>Annual!Q989</f>
        <v>100</v>
      </c>
      <c r="R976" s="673">
        <f>Annual!R989</f>
        <v>100</v>
      </c>
      <c r="S976" s="673">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673">
        <f>Annual!K994</f>
        <v>500</v>
      </c>
      <c r="L981" s="673">
        <f>Annual!L994</f>
        <v>500</v>
      </c>
      <c r="M981" s="673">
        <f>Annual!M994</f>
        <v>500</v>
      </c>
      <c r="N981" s="673">
        <f>Annual!N994</f>
        <v>500</v>
      </c>
      <c r="O981" s="673">
        <f>Annual!O994</f>
        <v>500</v>
      </c>
      <c r="P981" s="673">
        <f>Annual!P994</f>
        <v>500</v>
      </c>
      <c r="Q981" s="673">
        <f>Annual!Q994</f>
        <v>500</v>
      </c>
      <c r="R981" s="673">
        <f>Annual!R994</f>
        <v>500</v>
      </c>
      <c r="S981" s="673">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673">
        <f>Annual!K995</f>
        <v>500</v>
      </c>
      <c r="L982" s="673">
        <f>Annual!L995</f>
        <v>500</v>
      </c>
      <c r="M982" s="673">
        <f>Annual!M995</f>
        <v>500</v>
      </c>
      <c r="N982" s="673">
        <f>Annual!N995</f>
        <v>500</v>
      </c>
      <c r="O982" s="673">
        <f>Annual!O995</f>
        <v>500</v>
      </c>
      <c r="P982" s="673">
        <f>Annual!P995</f>
        <v>500</v>
      </c>
      <c r="Q982" s="673">
        <f>Annual!Q995</f>
        <v>500</v>
      </c>
      <c r="R982" s="673">
        <f>Annual!R995</f>
        <v>500</v>
      </c>
      <c r="S982" s="673">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673">
        <f>Annual!K996</f>
        <v>500</v>
      </c>
      <c r="L983" s="673">
        <f>Annual!L996</f>
        <v>500</v>
      </c>
      <c r="M983" s="673">
        <f>Annual!M996</f>
        <v>500</v>
      </c>
      <c r="N983" s="673">
        <f>Annual!N996</f>
        <v>500</v>
      </c>
      <c r="O983" s="673">
        <f>Annual!O996</f>
        <v>500</v>
      </c>
      <c r="P983" s="673">
        <f>Annual!P996</f>
        <v>500</v>
      </c>
      <c r="Q983" s="673">
        <f>Annual!Q996</f>
        <v>500</v>
      </c>
      <c r="R983" s="673">
        <f>Annual!R996</f>
        <v>500</v>
      </c>
      <c r="S983" s="673">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673">
        <f>Annual!K997</f>
        <v>500</v>
      </c>
      <c r="L984" s="673">
        <f>Annual!L997</f>
        <v>500</v>
      </c>
      <c r="M984" s="673">
        <f>Annual!M997</f>
        <v>500</v>
      </c>
      <c r="N984" s="673">
        <f>Annual!N997</f>
        <v>500</v>
      </c>
      <c r="O984" s="673">
        <f>Annual!O997</f>
        <v>500</v>
      </c>
      <c r="P984" s="673">
        <f>Annual!P997</f>
        <v>500</v>
      </c>
      <c r="Q984" s="673">
        <f>Annual!Q997</f>
        <v>500</v>
      </c>
      <c r="R984" s="673">
        <f>Annual!R997</f>
        <v>500</v>
      </c>
      <c r="S984" s="673">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786</v>
      </c>
      <c r="J985" s="99" t="s">
        <v>367</v>
      </c>
      <c r="K985" s="673">
        <f>Annual!K998</f>
        <v>500</v>
      </c>
      <c r="L985" s="673">
        <f>Annual!L998</f>
        <v>500</v>
      </c>
      <c r="M985" s="673">
        <f>Annual!M998</f>
        <v>500</v>
      </c>
      <c r="N985" s="673">
        <f>Annual!N998</f>
        <v>500</v>
      </c>
      <c r="O985" s="673">
        <f>Annual!O998</f>
        <v>500</v>
      </c>
      <c r="P985" s="673">
        <f>Annual!P998</f>
        <v>500</v>
      </c>
      <c r="Q985" s="673">
        <f>Annual!Q998</f>
        <v>500</v>
      </c>
      <c r="R985" s="673">
        <f>Annual!R998</f>
        <v>500</v>
      </c>
      <c r="S985" s="673">
        <f>Annual!S998</f>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673">
        <f>Annual!K999</f>
        <v>100</v>
      </c>
      <c r="L986" s="673">
        <f>Annual!L999</f>
        <v>100</v>
      </c>
      <c r="M986" s="673">
        <f>Annual!M999</f>
        <v>100</v>
      </c>
      <c r="N986" s="673">
        <f>Annual!N999</f>
        <v>100</v>
      </c>
      <c r="O986" s="673">
        <f>Annual!O999</f>
        <v>100</v>
      </c>
      <c r="P986" s="673">
        <f>Annual!P999</f>
        <v>100</v>
      </c>
      <c r="Q986" s="673">
        <f>Annual!Q999</f>
        <v>100</v>
      </c>
      <c r="R986" s="673">
        <f>Annual!R999</f>
        <v>100</v>
      </c>
      <c r="S986" s="673">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673">
        <f>Annual!K1004</f>
        <v>500</v>
      </c>
      <c r="L991" s="673">
        <f>Annual!L1004</f>
        <v>500</v>
      </c>
      <c r="M991" s="673">
        <f>Annual!M1004</f>
        <v>500</v>
      </c>
      <c r="N991" s="673">
        <f>Annual!N1004</f>
        <v>500</v>
      </c>
      <c r="O991" s="673">
        <f>Annual!O1004</f>
        <v>500</v>
      </c>
      <c r="P991" s="673">
        <f>Annual!P1004</f>
        <v>500</v>
      </c>
      <c r="Q991" s="673">
        <f>Annual!Q1004</f>
        <v>500</v>
      </c>
      <c r="R991" s="673">
        <f>Annual!R1004</f>
        <v>500</v>
      </c>
      <c r="S991" s="673">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673">
        <f>Annual!K1005</f>
        <v>500</v>
      </c>
      <c r="L992" s="673">
        <f>Annual!L1005</f>
        <v>500</v>
      </c>
      <c r="M992" s="673">
        <f>Annual!M1005</f>
        <v>500</v>
      </c>
      <c r="N992" s="673">
        <f>Annual!N1005</f>
        <v>500</v>
      </c>
      <c r="O992" s="673">
        <f>Annual!O1005</f>
        <v>500</v>
      </c>
      <c r="P992" s="673">
        <f>Annual!P1005</f>
        <v>500</v>
      </c>
      <c r="Q992" s="673">
        <f>Annual!Q1005</f>
        <v>500</v>
      </c>
      <c r="R992" s="673">
        <f>Annual!R1005</f>
        <v>500</v>
      </c>
      <c r="S992" s="673">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673">
        <f>Annual!K1006</f>
        <v>500</v>
      </c>
      <c r="L993" s="673">
        <f>Annual!L1006</f>
        <v>500</v>
      </c>
      <c r="M993" s="673">
        <f>Annual!M1006</f>
        <v>500</v>
      </c>
      <c r="N993" s="673">
        <f>Annual!N1006</f>
        <v>500</v>
      </c>
      <c r="O993" s="673">
        <f>Annual!O1006</f>
        <v>500</v>
      </c>
      <c r="P993" s="673">
        <f>Annual!P1006</f>
        <v>500</v>
      </c>
      <c r="Q993" s="673">
        <f>Annual!Q1006</f>
        <v>500</v>
      </c>
      <c r="R993" s="673">
        <f>Annual!R1006</f>
        <v>500</v>
      </c>
      <c r="S993" s="673">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673">
        <f>Annual!K1007</f>
        <v>500</v>
      </c>
      <c r="L994" s="673">
        <f>Annual!L1007</f>
        <v>500</v>
      </c>
      <c r="M994" s="673">
        <f>Annual!M1007</f>
        <v>500</v>
      </c>
      <c r="N994" s="673">
        <f>Annual!N1007</f>
        <v>500</v>
      </c>
      <c r="O994" s="673">
        <f>Annual!O1007</f>
        <v>500</v>
      </c>
      <c r="P994" s="673">
        <f>Annual!P1007</f>
        <v>500</v>
      </c>
      <c r="Q994" s="673">
        <f>Annual!Q1007</f>
        <v>500</v>
      </c>
      <c r="R994" s="673">
        <f>Annual!R1007</f>
        <v>500</v>
      </c>
      <c r="S994" s="673">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787</v>
      </c>
      <c r="J995" s="99" t="s">
        <v>367</v>
      </c>
      <c r="K995" s="673">
        <f>Annual!K1008</f>
        <v>500</v>
      </c>
      <c r="L995" s="673">
        <f>Annual!L1008</f>
        <v>500</v>
      </c>
      <c r="M995" s="673">
        <f>Annual!M1008</f>
        <v>500</v>
      </c>
      <c r="N995" s="673">
        <f>Annual!N1008</f>
        <v>500</v>
      </c>
      <c r="O995" s="673">
        <f>Annual!O1008</f>
        <v>500</v>
      </c>
      <c r="P995" s="673">
        <f>Annual!P1008</f>
        <v>500</v>
      </c>
      <c r="Q995" s="673">
        <f>Annual!Q1008</f>
        <v>500</v>
      </c>
      <c r="R995" s="673">
        <f>Annual!R1008</f>
        <v>500</v>
      </c>
      <c r="S995" s="673">
        <f>Annual!S1008</f>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673">
        <f>Annual!K1009</f>
        <v>100</v>
      </c>
      <c r="L996" s="673">
        <f>Annual!L1009</f>
        <v>100</v>
      </c>
      <c r="M996" s="673">
        <f>Annual!M1009</f>
        <v>100</v>
      </c>
      <c r="N996" s="673">
        <f>Annual!N1009</f>
        <v>100</v>
      </c>
      <c r="O996" s="673">
        <f>Annual!O1009</f>
        <v>100</v>
      </c>
      <c r="P996" s="673">
        <f>Annual!P1009</f>
        <v>100</v>
      </c>
      <c r="Q996" s="673">
        <f>Annual!Q1009</f>
        <v>100</v>
      </c>
      <c r="R996" s="673">
        <f>Annual!R1009</f>
        <v>100</v>
      </c>
      <c r="S996" s="673">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673">
        <f>Annual!K1014</f>
        <v>500</v>
      </c>
      <c r="L1001" s="673">
        <f>Annual!L1014</f>
        <v>500</v>
      </c>
      <c r="M1001" s="673">
        <f>Annual!M1014</f>
        <v>500</v>
      </c>
      <c r="N1001" s="673">
        <f>Annual!N1014</f>
        <v>500</v>
      </c>
      <c r="O1001" s="673">
        <f>Annual!O1014</f>
        <v>500</v>
      </c>
      <c r="P1001" s="673">
        <f>Annual!P1014</f>
        <v>500</v>
      </c>
      <c r="Q1001" s="673">
        <f>Annual!Q1014</f>
        <v>500</v>
      </c>
      <c r="R1001" s="673">
        <f>Annual!R1014</f>
        <v>500</v>
      </c>
      <c r="S1001" s="673">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673">
        <f>Annual!K1015</f>
        <v>500</v>
      </c>
      <c r="L1002" s="673">
        <f>Annual!L1015</f>
        <v>500</v>
      </c>
      <c r="M1002" s="673">
        <f>Annual!M1015</f>
        <v>500</v>
      </c>
      <c r="N1002" s="673">
        <f>Annual!N1015</f>
        <v>500</v>
      </c>
      <c r="O1002" s="673">
        <f>Annual!O1015</f>
        <v>500</v>
      </c>
      <c r="P1002" s="673">
        <f>Annual!P1015</f>
        <v>500</v>
      </c>
      <c r="Q1002" s="673">
        <f>Annual!Q1015</f>
        <v>500</v>
      </c>
      <c r="R1002" s="673">
        <f>Annual!R1015</f>
        <v>500</v>
      </c>
      <c r="S1002" s="673">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673">
        <f>Annual!K1016</f>
        <v>500</v>
      </c>
      <c r="L1003" s="673">
        <f>Annual!L1016</f>
        <v>500</v>
      </c>
      <c r="M1003" s="673">
        <f>Annual!M1016</f>
        <v>500</v>
      </c>
      <c r="N1003" s="673">
        <f>Annual!N1016</f>
        <v>500</v>
      </c>
      <c r="O1003" s="673">
        <f>Annual!O1016</f>
        <v>500</v>
      </c>
      <c r="P1003" s="673">
        <f>Annual!P1016</f>
        <v>500</v>
      </c>
      <c r="Q1003" s="673">
        <f>Annual!Q1016</f>
        <v>500</v>
      </c>
      <c r="R1003" s="673">
        <f>Annual!R1016</f>
        <v>500</v>
      </c>
      <c r="S1003" s="673">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673">
        <f>Annual!K1017</f>
        <v>500</v>
      </c>
      <c r="L1004" s="673">
        <f>Annual!L1017</f>
        <v>500</v>
      </c>
      <c r="M1004" s="673">
        <f>Annual!M1017</f>
        <v>500</v>
      </c>
      <c r="N1004" s="673">
        <f>Annual!N1017</f>
        <v>500</v>
      </c>
      <c r="O1004" s="673">
        <f>Annual!O1017</f>
        <v>500</v>
      </c>
      <c r="P1004" s="673">
        <f>Annual!P1017</f>
        <v>500</v>
      </c>
      <c r="Q1004" s="673">
        <f>Annual!Q1017</f>
        <v>500</v>
      </c>
      <c r="R1004" s="673">
        <f>Annual!R1017</f>
        <v>500</v>
      </c>
      <c r="S1004" s="673">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3" priority="3" stopIfTrue="1">
      <formula>OR(AND(T481=1,T482=0),AND(T481=1,T480=1))</formula>
    </cfRule>
  </conditionalFormatting>
  <conditionalFormatting sqref="J504:R603">
    <cfRule type="expression" dxfId="12" priority="1" stopIfTrue="1">
      <formula>AND(OFFSET($T$494,$AD504,$AC504)=1,OFFSET($T$494,$AD503,$AC504)=1)</formula>
    </cfRule>
  </conditionalFormatting>
  <conditionalFormatting sqref="J146:S146">
    <cfRule type="expression" dxfId="11" priority="5">
      <formula>J$147&lt;MIN(i_date_node_zm)</formula>
    </cfRule>
  </conditionalFormatting>
  <conditionalFormatting sqref="M449:V458">
    <cfRule type="expression" dxfId="10" priority="4" stopIfTrue="1">
      <formula>OR(AND(T481=1,T482=0),AND(T481=1,T480=1))</formula>
    </cfRule>
  </conditionalFormatting>
  <conditionalFormatting sqref="N640:N739">
    <cfRule type="expression" dxfId="9" priority="9" stopIfTrue="1">
      <formula>AND(N640&lt;$S640,OFFSET($T$481,$AD640,$AC640,1,1)&gt;0)</formula>
    </cfRule>
  </conditionalFormatting>
  <conditionalFormatting sqref="P640:P739">
    <cfRule type="expression" dxfId="8" priority="10" stopIfTrue="1">
      <formula>AND(P640&gt;$T640,OFFSET($T$481,$AD640,$AC640,1,1)&gt;0)</formula>
    </cfRule>
  </conditionalFormatting>
  <conditionalFormatting sqref="T504:T603">
    <cfRule type="expression" dxfId="7" priority="8" stopIfTrue="1">
      <formula>AND(OFFSET($T$481,$AD504,$AC504)=1,OFFSET($T$481,$AD503,$AC504)=1)</formula>
    </cfRule>
  </conditionalFormatting>
  <conditionalFormatting sqref="V504:V603">
    <cfRule type="expression" dxfId="6"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2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0999999999999996" customHeight="1" thickBot="1" x14ac:dyDescent="0.3">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0999999999999996" customHeight="1" outlineLevel="1" collapsed="1" x14ac:dyDescent="0.2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2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00000000000001" customHeight="1" x14ac:dyDescent="0.2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00000000000001" customHeight="1" outlineLevel="1" x14ac:dyDescent="0.2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2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2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2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25">
      <c r="A11" s="243"/>
      <c r="B11" s="252"/>
      <c r="C11" s="245">
        <f>INT($C$6)+1.045</f>
        <v>2.0449999999999999</v>
      </c>
      <c r="D11" s="268"/>
      <c r="E11" s="325"/>
      <c r="F11" s="325"/>
      <c r="G11" s="268"/>
      <c r="H11" s="273" t="s">
        <v>396</v>
      </c>
      <c r="I11" s="481">
        <v>44910.676203703697</v>
      </c>
      <c r="J11" s="897" t="s">
        <v>1133</v>
      </c>
      <c r="K11" s="898"/>
      <c r="L11" s="898"/>
      <c r="M11" s="898"/>
      <c r="N11" s="898"/>
      <c r="O11" s="898"/>
      <c r="P11" s="898"/>
      <c r="Q11" s="898"/>
      <c r="R11" s="898"/>
      <c r="S11" s="898"/>
      <c r="T11" s="898"/>
      <c r="U11" s="898"/>
      <c r="V11" s="898"/>
      <c r="W11" s="898"/>
      <c r="X11" s="89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25">
      <c r="A12" s="243"/>
      <c r="B12" s="252"/>
      <c r="C12" s="245">
        <f>INT($C$6)+1.045</f>
        <v>2.0449999999999999</v>
      </c>
      <c r="D12" s="268"/>
      <c r="E12" s="325"/>
      <c r="F12" s="325"/>
      <c r="G12" s="268"/>
      <c r="H12" s="273" t="s">
        <v>397</v>
      </c>
      <c r="I12" s="369">
        <v>45121.806638773101</v>
      </c>
      <c r="J12" s="900" t="s">
        <v>1143</v>
      </c>
      <c r="K12" s="900"/>
      <c r="L12" s="900"/>
      <c r="M12" s="900"/>
      <c r="N12" s="900"/>
      <c r="O12" s="900"/>
      <c r="P12" s="900"/>
      <c r="Q12" s="900"/>
      <c r="R12" s="900"/>
      <c r="S12" s="900"/>
      <c r="T12" s="900"/>
      <c r="U12" s="900"/>
      <c r="V12" s="900"/>
      <c r="W12" s="900"/>
      <c r="X12" s="90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0999999999999996" hidden="1" customHeight="1" outlineLevel="3" x14ac:dyDescent="0.2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0999999999999996" hidden="1" customHeight="1" outlineLevel="3" x14ac:dyDescent="0.2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2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2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2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2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2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0999999999999996" hidden="1" customHeight="1" outlineLevel="3" x14ac:dyDescent="0.2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0999999999999996" customHeight="1" outlineLevel="2" x14ac:dyDescent="0.2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0999999999999996" customHeight="1" outlineLevel="1" x14ac:dyDescent="0.2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0999999999999996" customHeight="1" x14ac:dyDescent="0.2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2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2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0999999999999996" customHeight="1" thickBot="1" x14ac:dyDescent="0.3">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0999999999999996" customHeight="1" outlineLevel="1" collapsed="1" x14ac:dyDescent="0.2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2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00000000000001" customHeight="1" x14ac:dyDescent="0.2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00000000000001" customHeight="1" outlineLevel="1" x14ac:dyDescent="0.2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0999999999999996" customHeight="1" outlineLevel="2" x14ac:dyDescent="0.2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2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2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2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2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85" customHeight="1" outlineLevel="2" collapsed="1" x14ac:dyDescent="0.2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25">
      <c r="A37" s="243"/>
      <c r="B37" s="252"/>
      <c r="C37" s="245">
        <f>INT(MAX($C$40:$C$169))+1</f>
        <v>5</v>
      </c>
      <c r="D37" s="268"/>
      <c r="E37" s="325"/>
      <c r="F37" s="325"/>
      <c r="G37" s="268"/>
      <c r="AQ37" s="268"/>
      <c r="AR37" s="255"/>
      <c r="AS37" s="243"/>
      <c r="AT37" s="243"/>
      <c r="AU37" s="243"/>
    </row>
    <row r="38" spans="1:47" hidden="1" outlineLevel="4" x14ac:dyDescent="0.25">
      <c r="A38" s="243"/>
      <c r="B38" s="252" t="s">
        <v>392</v>
      </c>
      <c r="C38" s="245">
        <f>INT(MAX($C$40:$C$169))+1</f>
        <v>5</v>
      </c>
      <c r="D38" s="268" t="s">
        <v>393</v>
      </c>
      <c r="E38" s="325"/>
      <c r="F38" s="325"/>
      <c r="G38" s="268"/>
      <c r="AQ38" s="268"/>
      <c r="AR38" s="255"/>
      <c r="AS38" s="243"/>
      <c r="AT38" s="243"/>
      <c r="AU38" s="243"/>
    </row>
    <row r="39" spans="1:47" outlineLevel="1" x14ac:dyDescent="0.2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0999999999999996" hidden="1" customHeight="1" outlineLevel="3" x14ac:dyDescent="0.2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25">
      <c r="A41" s="243"/>
      <c r="B41" s="252"/>
      <c r="C41" s="245">
        <f>INT($C$29)+2</f>
        <v>3</v>
      </c>
      <c r="D41" s="268"/>
      <c r="E41" s="325"/>
      <c r="F41" s="325"/>
      <c r="G41" s="268"/>
      <c r="H41" s="273" t="s">
        <v>409</v>
      </c>
      <c r="I41" s="289"/>
      <c r="J41" s="290">
        <v>0</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2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2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2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2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2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2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2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2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2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2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2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2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2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2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2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2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0999999999999996" customHeight="1" outlineLevel="2" x14ac:dyDescent="0.2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2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7.25" outlineLevel="1" x14ac:dyDescent="0.2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0999999999999996" hidden="1" customHeight="1" outlineLevel="3" x14ac:dyDescent="0.2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2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2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2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2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2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2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2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2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2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2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2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2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2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2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2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2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2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2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2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2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2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2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2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2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2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2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2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2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2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2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2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2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2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2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2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2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2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2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2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2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2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2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2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2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2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2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2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2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2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2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2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2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2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2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45</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43605</v>
      </c>
      <c r="AO115" s="345">
        <f t="shared" si="8"/>
        <v>43684</v>
      </c>
      <c r="AP115" s="842">
        <f>INDEX(Periods!$F$21:$O$31,INDEX(Annual!EndGS,1,$E115+2)+2,$E115+2)</f>
        <v>43748</v>
      </c>
      <c r="AQ115" s="268"/>
      <c r="AR115" s="255"/>
      <c r="AS115" s="243"/>
      <c r="AT115" s="243"/>
      <c r="AU115" s="243"/>
    </row>
    <row r="116" spans="1:47" hidden="1" outlineLevel="3" collapsed="1" x14ac:dyDescent="0.25">
      <c r="A116" s="243"/>
      <c r="B116" s="252"/>
      <c r="C116" s="245">
        <f t="shared" si="9"/>
        <v>4</v>
      </c>
      <c r="D116" s="268"/>
      <c r="E116" s="325">
        <v>4</v>
      </c>
      <c r="F116" s="841">
        <f t="shared" si="4"/>
        <v>43605</v>
      </c>
      <c r="G116" s="268"/>
      <c r="H116" s="289"/>
      <c r="I116" s="289"/>
      <c r="J116" s="289">
        <v>1</v>
      </c>
      <c r="K116" s="479">
        <f>INDEX(Periods!$F$21:$O$30,J116+1,$E116+2)</f>
        <v>43605</v>
      </c>
      <c r="L116" s="480">
        <f t="shared" ca="1" si="13"/>
        <v>26</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43605</v>
      </c>
      <c r="AO116" s="345">
        <f t="shared" si="8"/>
        <v>43684</v>
      </c>
      <c r="AP116" s="842">
        <f>INDEX(Periods!$F$21:$O$31,INDEX(Annual!EndGS,1,$E116+2)+2,$E116+2)</f>
        <v>43748</v>
      </c>
      <c r="AQ116" s="268"/>
      <c r="AR116" s="255"/>
      <c r="AS116" s="243"/>
      <c r="AT116" s="243"/>
      <c r="AU116" s="243"/>
    </row>
    <row r="117" spans="1:47" hidden="1" outlineLevel="3" x14ac:dyDescent="0.2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241.93548387096774</v>
      </c>
      <c r="P117" s="686" cm="1">
        <f t="array" aca="1" ref="P117" ca="1">INDEX(P$65:P$74,$AI117,1)*(1-$AH117)+INDEX(P$65:P$74,$AJ117,1)*($AH117)</f>
        <v>1095.1612903225807</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0.9642857142857143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8.0645161290322561E-3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141.93548387096774</v>
      </c>
      <c r="AC117" s="686" cm="1">
        <f t="array" aca="1" ref="AC117" ca="1">INDEX(AC$65:AC$74,$AI117,1)*(1-$AH117)+INDEX(AC$65:AC$74,$AJ117,1)*($AH117)</f>
        <v>108.06451612903226</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0.83870967741935487</v>
      </c>
      <c r="AI117" s="273">
        <f t="shared" si="11"/>
        <v>2</v>
      </c>
      <c r="AJ117" s="273">
        <f t="shared" si="12"/>
        <v>3</v>
      </c>
      <c r="AK117" s="289" t="str">
        <f t="shared" si="5"/>
        <v>Early</v>
      </c>
      <c r="AL117" s="273">
        <f t="shared" si="6"/>
        <v>26</v>
      </c>
      <c r="AM117" s="273"/>
      <c r="AN117" s="345">
        <f t="shared" si="14"/>
        <v>43605</v>
      </c>
      <c r="AO117" s="345">
        <f t="shared" si="8"/>
        <v>43684</v>
      </c>
      <c r="AP117" s="842">
        <f>INDEX(Periods!$F$21:$O$31,INDEX(Annual!EndGS,1,$E117+2)+2,$E117+2)</f>
        <v>43748</v>
      </c>
      <c r="AQ117" s="268"/>
      <c r="AR117" s="255"/>
      <c r="AS117" s="243"/>
      <c r="AT117" s="243"/>
      <c r="AU117" s="243"/>
    </row>
    <row r="118" spans="1:47" hidden="1" outlineLevel="3" x14ac:dyDescent="0.2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43605</v>
      </c>
      <c r="AO118" s="345">
        <f t="shared" si="8"/>
        <v>43684</v>
      </c>
      <c r="AP118" s="842">
        <f>INDEX(Periods!$F$21:$O$31,INDEX(Annual!EndGS,1,$E118+2)+2,$E118+2)</f>
        <v>43748</v>
      </c>
      <c r="AQ118" s="268"/>
      <c r="AR118" s="255"/>
      <c r="AS118" s="243"/>
      <c r="AT118" s="243"/>
      <c r="AU118" s="243"/>
    </row>
    <row r="119" spans="1:47" hidden="1" outlineLevel="3" x14ac:dyDescent="0.2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43605</v>
      </c>
      <c r="AO119" s="345">
        <f t="shared" si="8"/>
        <v>43684</v>
      </c>
      <c r="AP119" s="842">
        <f>INDEX(Periods!$F$21:$O$31,INDEX(Annual!EndGS,1,$E119+2)+2,$E119+2)</f>
        <v>43748</v>
      </c>
      <c r="AQ119" s="268"/>
      <c r="AR119" s="255"/>
      <c r="AS119" s="243"/>
      <c r="AT119" s="243"/>
      <c r="AU119" s="243"/>
    </row>
    <row r="120" spans="1:47" hidden="1" outlineLevel="3" x14ac:dyDescent="0.2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43605</v>
      </c>
      <c r="AO120" s="345">
        <f t="shared" si="8"/>
        <v>43684</v>
      </c>
      <c r="AP120" s="842">
        <f>INDEX(Periods!$F$21:$O$31,INDEX(Annual!EndGS,1,$E120+2)+2,$E120+2)</f>
        <v>43748</v>
      </c>
      <c r="AQ120" s="268"/>
      <c r="AR120" s="255"/>
      <c r="AS120" s="243"/>
      <c r="AT120" s="243"/>
      <c r="AU120" s="243"/>
    </row>
    <row r="121" spans="1:47" hidden="1" outlineLevel="3" x14ac:dyDescent="0.2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43605</v>
      </c>
      <c r="AO121" s="345">
        <f t="shared" si="8"/>
        <v>43684</v>
      </c>
      <c r="AP121" s="842">
        <f>INDEX(Periods!$F$21:$O$31,INDEX(Annual!EndGS,1,$E121+2)+2,$E121+2)</f>
        <v>43748</v>
      </c>
      <c r="AQ121" s="268"/>
      <c r="AR121" s="255"/>
      <c r="AS121" s="243"/>
      <c r="AT121" s="243"/>
      <c r="AU121" s="243"/>
    </row>
    <row r="122" spans="1:47" hidden="1" outlineLevel="3" x14ac:dyDescent="0.2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43605</v>
      </c>
      <c r="AO122" s="345">
        <f t="shared" si="8"/>
        <v>43684</v>
      </c>
      <c r="AP122" s="842">
        <f>INDEX(Periods!$F$21:$O$31,INDEX(Annual!EndGS,1,$E122+2)+2,$E122+2)</f>
        <v>43748</v>
      </c>
      <c r="AQ122" s="268"/>
      <c r="AR122" s="255"/>
      <c r="AS122" s="243"/>
      <c r="AT122" s="243"/>
      <c r="AU122" s="243"/>
    </row>
    <row r="123" spans="1:47" hidden="1" outlineLevel="3" x14ac:dyDescent="0.2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43605</v>
      </c>
      <c r="AO123" s="345">
        <f t="shared" si="8"/>
        <v>43684</v>
      </c>
      <c r="AP123" s="842">
        <f>INDEX(Periods!$F$21:$O$31,INDEX(Annual!EndGS,1,$E123+2)+2,$E123+2)</f>
        <v>43748</v>
      </c>
      <c r="AQ123" s="268"/>
      <c r="AR123" s="255"/>
      <c r="AS123" s="243"/>
      <c r="AT123" s="243"/>
      <c r="AU123" s="243"/>
    </row>
    <row r="124" spans="1:47" hidden="1" outlineLevel="3" x14ac:dyDescent="0.2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43605</v>
      </c>
      <c r="AO124" s="345">
        <f t="shared" si="8"/>
        <v>43684</v>
      </c>
      <c r="AP124" s="842">
        <f>INDEX(Periods!$F$21:$O$31,INDEX(Annual!EndGS,1,$E124+2)+2,$E124+2)</f>
        <v>43748</v>
      </c>
      <c r="AQ124" s="268"/>
      <c r="AR124" s="255"/>
      <c r="AS124" s="243"/>
      <c r="AT124" s="243"/>
      <c r="AU124" s="243"/>
    </row>
    <row r="125" spans="1:47" outlineLevel="2" collapsed="1" x14ac:dyDescent="0.2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45</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43605</v>
      </c>
      <c r="AO125" s="345">
        <f t="shared" si="8"/>
        <v>43684</v>
      </c>
      <c r="AP125" s="842">
        <f>INDEX(Periods!$F$21:$O$31,INDEX(Annual!EndGS,1,$E125+2)+2,$E125+2)</f>
        <v>43748</v>
      </c>
      <c r="AQ125" s="268"/>
      <c r="AR125" s="255"/>
      <c r="AS125" s="243"/>
      <c r="AT125" s="243"/>
      <c r="AU125" s="243"/>
    </row>
    <row r="126" spans="1:47" hidden="1" outlineLevel="3" collapsed="1" x14ac:dyDescent="0.25">
      <c r="A126" s="243"/>
      <c r="B126" s="252"/>
      <c r="C126" s="245">
        <f t="shared" si="9"/>
        <v>4</v>
      </c>
      <c r="D126" s="268"/>
      <c r="E126" s="325">
        <v>5</v>
      </c>
      <c r="F126" s="841">
        <f t="shared" si="4"/>
        <v>43605</v>
      </c>
      <c r="G126" s="268"/>
      <c r="H126" s="289"/>
      <c r="I126" s="289"/>
      <c r="J126" s="289">
        <v>1</v>
      </c>
      <c r="K126" s="479">
        <f>INDEX(Periods!$F$21:$O$30,J126+1,$E126+2)</f>
        <v>43605</v>
      </c>
      <c r="L126" s="480">
        <f t="shared" ca="1" si="13"/>
        <v>26</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43605</v>
      </c>
      <c r="AO126" s="345">
        <f t="shared" si="8"/>
        <v>43684</v>
      </c>
      <c r="AP126" s="842">
        <f>INDEX(Periods!$F$21:$O$31,INDEX(Annual!EndGS,1,$E126+2)+2,$E126+2)</f>
        <v>43748</v>
      </c>
      <c r="AQ126" s="268"/>
      <c r="AR126" s="255"/>
      <c r="AS126" s="243"/>
      <c r="AT126" s="243"/>
      <c r="AU126" s="243"/>
    </row>
    <row r="127" spans="1:47" hidden="1" outlineLevel="3" x14ac:dyDescent="0.2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241.93548387096774</v>
      </c>
      <c r="P127" s="686" cm="1">
        <f t="array" aca="1" ref="P127" ca="1">INDEX(P$65:P$74,$AI127,1)*(1-$AH127)+INDEX(P$65:P$74,$AJ127,1)*($AH127)</f>
        <v>1095.1612903225807</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0.9642857142857143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8.0645161290322561E-3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141.93548387096774</v>
      </c>
      <c r="AC127" s="686" cm="1">
        <f t="array" aca="1" ref="AC127" ca="1">INDEX(AC$65:AC$74,$AI127,1)*(1-$AH127)+INDEX(AC$65:AC$74,$AJ127,1)*($AH127)</f>
        <v>108.06451612903226</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0.83870967741935487</v>
      </c>
      <c r="AI127" s="273">
        <f t="shared" si="11"/>
        <v>2</v>
      </c>
      <c r="AJ127" s="273">
        <f t="shared" si="12"/>
        <v>3</v>
      </c>
      <c r="AK127" s="289" t="str">
        <f t="shared" si="5"/>
        <v>Early</v>
      </c>
      <c r="AL127" s="273">
        <f t="shared" si="6"/>
        <v>26</v>
      </c>
      <c r="AM127" s="273"/>
      <c r="AN127" s="345">
        <f t="shared" si="14"/>
        <v>43605</v>
      </c>
      <c r="AO127" s="345">
        <f t="shared" si="8"/>
        <v>43684</v>
      </c>
      <c r="AP127" s="842">
        <f>INDEX(Periods!$F$21:$O$31,INDEX(Annual!EndGS,1,$E127+2)+2,$E127+2)</f>
        <v>43748</v>
      </c>
      <c r="AQ127" s="268"/>
      <c r="AR127" s="255"/>
      <c r="AS127" s="243"/>
      <c r="AT127" s="243"/>
      <c r="AU127" s="243"/>
    </row>
    <row r="128" spans="1:47" hidden="1" outlineLevel="3" x14ac:dyDescent="0.2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43605</v>
      </c>
      <c r="AO128" s="345">
        <f t="shared" si="8"/>
        <v>43684</v>
      </c>
      <c r="AP128" s="842">
        <f>INDEX(Periods!$F$21:$O$31,INDEX(Annual!EndGS,1,$E128+2)+2,$E128+2)</f>
        <v>43748</v>
      </c>
      <c r="AQ128" s="268"/>
      <c r="AR128" s="255"/>
      <c r="AS128" s="243"/>
      <c r="AT128" s="243"/>
      <c r="AU128" s="243"/>
    </row>
    <row r="129" spans="1:47" hidden="1" outlineLevel="3" x14ac:dyDescent="0.2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43605</v>
      </c>
      <c r="AO129" s="345">
        <f t="shared" si="8"/>
        <v>43684</v>
      </c>
      <c r="AP129" s="842">
        <f>INDEX(Periods!$F$21:$O$31,INDEX(Annual!EndGS,1,$E129+2)+2,$E129+2)</f>
        <v>43748</v>
      </c>
      <c r="AQ129" s="268"/>
      <c r="AR129" s="255"/>
      <c r="AS129" s="243"/>
      <c r="AT129" s="243"/>
      <c r="AU129" s="243"/>
    </row>
    <row r="130" spans="1:47" hidden="1" outlineLevel="3" x14ac:dyDescent="0.2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43605</v>
      </c>
      <c r="AO130" s="345">
        <f t="shared" si="8"/>
        <v>43684</v>
      </c>
      <c r="AP130" s="842">
        <f>INDEX(Periods!$F$21:$O$31,INDEX(Annual!EndGS,1,$E130+2)+2,$E130+2)</f>
        <v>43748</v>
      </c>
      <c r="AQ130" s="268"/>
      <c r="AR130" s="255"/>
      <c r="AS130" s="243"/>
      <c r="AT130" s="243"/>
      <c r="AU130" s="243"/>
    </row>
    <row r="131" spans="1:47" hidden="1" outlineLevel="3" x14ac:dyDescent="0.2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43605</v>
      </c>
      <c r="AO131" s="345">
        <f t="shared" ref="AO131:AO164" si="21">AO130</f>
        <v>43684</v>
      </c>
      <c r="AP131" s="842">
        <f>INDEX(Periods!$F$21:$O$31,INDEX(Annual!EndGS,1,$E131+2)+2,$E131+2)</f>
        <v>43748</v>
      </c>
      <c r="AQ131" s="268"/>
      <c r="AR131" s="255"/>
      <c r="AS131" s="243"/>
      <c r="AT131" s="243"/>
      <c r="AU131" s="243"/>
    </row>
    <row r="132" spans="1:47" hidden="1" outlineLevel="3" x14ac:dyDescent="0.2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43605</v>
      </c>
      <c r="AO132" s="345">
        <f t="shared" si="21"/>
        <v>43684</v>
      </c>
      <c r="AP132" s="842">
        <f>INDEX(Periods!$F$21:$O$31,INDEX(Annual!EndGS,1,$E132+2)+2,$E132+2)</f>
        <v>43748</v>
      </c>
      <c r="AQ132" s="268"/>
      <c r="AR132" s="255"/>
      <c r="AS132" s="243"/>
      <c r="AT132" s="243"/>
      <c r="AU132" s="243"/>
    </row>
    <row r="133" spans="1:47" hidden="1" outlineLevel="3" x14ac:dyDescent="0.2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43605</v>
      </c>
      <c r="AO133" s="345">
        <f t="shared" si="21"/>
        <v>43684</v>
      </c>
      <c r="AP133" s="842">
        <f>INDEX(Periods!$F$21:$O$31,INDEX(Annual!EndGS,1,$E133+2)+2,$E133+2)</f>
        <v>43748</v>
      </c>
      <c r="AQ133" s="268"/>
      <c r="AR133" s="255"/>
      <c r="AS133" s="243"/>
      <c r="AT133" s="243"/>
      <c r="AU133" s="243"/>
    </row>
    <row r="134" spans="1:47" hidden="1" outlineLevel="3" x14ac:dyDescent="0.2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43605</v>
      </c>
      <c r="AO134" s="345">
        <f t="shared" si="21"/>
        <v>43684</v>
      </c>
      <c r="AP134" s="842">
        <f>INDEX(Periods!$F$21:$O$31,INDEX(Annual!EndGS,1,$E134+2)+2,$E134+2)</f>
        <v>43748</v>
      </c>
      <c r="AQ134" s="268"/>
      <c r="AR134" s="255"/>
      <c r="AS134" s="243"/>
      <c r="AT134" s="243"/>
      <c r="AU134" s="243"/>
    </row>
    <row r="135" spans="1:47" outlineLevel="2" collapsed="1" x14ac:dyDescent="0.2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45</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43605</v>
      </c>
      <c r="AO135" s="345">
        <f t="shared" si="21"/>
        <v>43684</v>
      </c>
      <c r="AP135" s="842">
        <f>INDEX(Periods!$F$21:$O$31,INDEX(Annual!EndGS,1,$E135+2)+2,$E135+2)</f>
        <v>43748</v>
      </c>
      <c r="AQ135" s="268"/>
      <c r="AR135" s="255"/>
      <c r="AS135" s="243"/>
      <c r="AT135" s="243"/>
      <c r="AU135" s="243"/>
    </row>
    <row r="136" spans="1:47" hidden="1" outlineLevel="3" collapsed="1" x14ac:dyDescent="0.25">
      <c r="A136" s="243"/>
      <c r="B136" s="252"/>
      <c r="C136" s="245">
        <f t="shared" si="17"/>
        <v>4</v>
      </c>
      <c r="D136" s="268"/>
      <c r="E136" s="325">
        <v>6</v>
      </c>
      <c r="F136" s="841">
        <f t="shared" si="18"/>
        <v>43605</v>
      </c>
      <c r="G136" s="268"/>
      <c r="H136" s="289"/>
      <c r="I136" s="289"/>
      <c r="J136" s="289">
        <v>1</v>
      </c>
      <c r="K136" s="479">
        <f>INDEX(Periods!$F$21:$O$30,J136+1,$E136+2)</f>
        <v>43605</v>
      </c>
      <c r="L136" s="480">
        <f t="shared" ca="1" si="15"/>
        <v>26</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43605</v>
      </c>
      <c r="AO136" s="345">
        <f t="shared" si="21"/>
        <v>43684</v>
      </c>
      <c r="AP136" s="842">
        <f>INDEX(Periods!$F$21:$O$31,INDEX(Annual!EndGS,1,$E136+2)+2,$E136+2)</f>
        <v>43748</v>
      </c>
      <c r="AQ136" s="268"/>
      <c r="AR136" s="255"/>
      <c r="AS136" s="243"/>
      <c r="AT136" s="243"/>
      <c r="AU136" s="243"/>
    </row>
    <row r="137" spans="1:47" hidden="1" outlineLevel="3" x14ac:dyDescent="0.2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241.93548387096774</v>
      </c>
      <c r="P137" s="686" cm="1">
        <f t="array" aca="1" ref="P137" ca="1">INDEX(P$65:P$74,$AI137,1)*(1-$AH137)+INDEX(P$65:P$74,$AJ137,1)*($AH137)</f>
        <v>1095.1612903225807</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0.9642857142857143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8.0645161290322561E-3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141.93548387096774</v>
      </c>
      <c r="AC137" s="686" cm="1">
        <f t="array" aca="1" ref="AC137" ca="1">INDEX(AC$65:AC$74,$AI137,1)*(1-$AH137)+INDEX(AC$65:AC$74,$AJ137,1)*($AH137)</f>
        <v>108.06451612903226</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0.83870967741935487</v>
      </c>
      <c r="AI137" s="273">
        <f t="shared" si="11"/>
        <v>2</v>
      </c>
      <c r="AJ137" s="273">
        <f t="shared" si="12"/>
        <v>3</v>
      </c>
      <c r="AK137" s="289" t="str">
        <f t="shared" si="19"/>
        <v>Early</v>
      </c>
      <c r="AL137" s="273">
        <f t="shared" si="20"/>
        <v>26</v>
      </c>
      <c r="AM137" s="273"/>
      <c r="AN137" s="345">
        <f t="shared" si="16"/>
        <v>43605</v>
      </c>
      <c r="AO137" s="345">
        <f t="shared" si="21"/>
        <v>43684</v>
      </c>
      <c r="AP137" s="842">
        <f>INDEX(Periods!$F$21:$O$31,INDEX(Annual!EndGS,1,$E137+2)+2,$E137+2)</f>
        <v>43748</v>
      </c>
      <c r="AQ137" s="268"/>
      <c r="AR137" s="255"/>
      <c r="AS137" s="243"/>
      <c r="AT137" s="243"/>
      <c r="AU137" s="243"/>
    </row>
    <row r="138" spans="1:47" hidden="1" outlineLevel="3" x14ac:dyDescent="0.2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43605</v>
      </c>
      <c r="AO138" s="345">
        <f t="shared" si="21"/>
        <v>43684</v>
      </c>
      <c r="AP138" s="842">
        <f>INDEX(Periods!$F$21:$O$31,INDEX(Annual!EndGS,1,$E138+2)+2,$E138+2)</f>
        <v>43748</v>
      </c>
      <c r="AQ138" s="268"/>
      <c r="AR138" s="255"/>
      <c r="AS138" s="243"/>
      <c r="AT138" s="243"/>
      <c r="AU138" s="243"/>
    </row>
    <row r="139" spans="1:47" hidden="1" outlineLevel="3" x14ac:dyDescent="0.2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43605</v>
      </c>
      <c r="AO139" s="345">
        <f t="shared" si="21"/>
        <v>43684</v>
      </c>
      <c r="AP139" s="842">
        <f>INDEX(Periods!$F$21:$O$31,INDEX(Annual!EndGS,1,$E139+2)+2,$E139+2)</f>
        <v>43748</v>
      </c>
      <c r="AQ139" s="268"/>
      <c r="AR139" s="255"/>
      <c r="AS139" s="243"/>
      <c r="AT139" s="243"/>
      <c r="AU139" s="243"/>
    </row>
    <row r="140" spans="1:47" hidden="1" outlineLevel="3" x14ac:dyDescent="0.2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43605</v>
      </c>
      <c r="AO140" s="345">
        <f t="shared" si="21"/>
        <v>43684</v>
      </c>
      <c r="AP140" s="842">
        <f>INDEX(Periods!$F$21:$O$31,INDEX(Annual!EndGS,1,$E140+2)+2,$E140+2)</f>
        <v>43748</v>
      </c>
      <c r="AQ140" s="268"/>
      <c r="AR140" s="255"/>
      <c r="AS140" s="243"/>
      <c r="AT140" s="243"/>
      <c r="AU140" s="243"/>
    </row>
    <row r="141" spans="1:47" hidden="1" outlineLevel="3" x14ac:dyDescent="0.2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43605</v>
      </c>
      <c r="AO141" s="345">
        <f t="shared" si="21"/>
        <v>43684</v>
      </c>
      <c r="AP141" s="842">
        <f>INDEX(Periods!$F$21:$O$31,INDEX(Annual!EndGS,1,$E141+2)+2,$E141+2)</f>
        <v>43748</v>
      </c>
      <c r="AQ141" s="268"/>
      <c r="AR141" s="255"/>
      <c r="AS141" s="243"/>
      <c r="AT141" s="243"/>
      <c r="AU141" s="243"/>
    </row>
    <row r="142" spans="1:47" hidden="1" outlineLevel="3" x14ac:dyDescent="0.2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43605</v>
      </c>
      <c r="AO142" s="345">
        <f t="shared" si="21"/>
        <v>43684</v>
      </c>
      <c r="AP142" s="842">
        <f>INDEX(Periods!$F$21:$O$31,INDEX(Annual!EndGS,1,$E142+2)+2,$E142+2)</f>
        <v>43748</v>
      </c>
      <c r="AQ142" s="268"/>
      <c r="AR142" s="255"/>
      <c r="AS142" s="243"/>
      <c r="AT142" s="243"/>
      <c r="AU142" s="243"/>
    </row>
    <row r="143" spans="1:47" hidden="1" outlineLevel="3" x14ac:dyDescent="0.2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43605</v>
      </c>
      <c r="AO143" s="345">
        <f t="shared" si="21"/>
        <v>43684</v>
      </c>
      <c r="AP143" s="842">
        <f>INDEX(Periods!$F$21:$O$31,INDEX(Annual!EndGS,1,$E143+2)+2,$E143+2)</f>
        <v>43748</v>
      </c>
      <c r="AQ143" s="268"/>
      <c r="AR143" s="255"/>
      <c r="AS143" s="243"/>
      <c r="AT143" s="243"/>
      <c r="AU143" s="243"/>
    </row>
    <row r="144" spans="1:47" hidden="1" outlineLevel="3" x14ac:dyDescent="0.2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43605</v>
      </c>
      <c r="AO144" s="345">
        <f t="shared" si="21"/>
        <v>43684</v>
      </c>
      <c r="AP144" s="842">
        <f>INDEX(Periods!$F$21:$O$31,INDEX(Annual!EndGS,1,$E144+2)+2,$E144+2)</f>
        <v>43748</v>
      </c>
      <c r="AQ144" s="268"/>
      <c r="AR144" s="255"/>
      <c r="AS144" s="243"/>
      <c r="AT144" s="243"/>
      <c r="AU144" s="243"/>
    </row>
    <row r="145" spans="1:47" outlineLevel="2" collapsed="1" x14ac:dyDescent="0.2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45</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43605</v>
      </c>
      <c r="AO145" s="345">
        <f t="shared" si="21"/>
        <v>43684</v>
      </c>
      <c r="AP145" s="842">
        <f>INDEX(Periods!$F$21:$O$31,INDEX(Annual!EndGS,1,$E145+2)+2,$E145+2)</f>
        <v>43748</v>
      </c>
      <c r="AQ145" s="268"/>
      <c r="AR145" s="255"/>
      <c r="AS145" s="243"/>
      <c r="AT145" s="243"/>
      <c r="AU145" s="243"/>
    </row>
    <row r="146" spans="1:47" hidden="1" outlineLevel="3" collapsed="1" x14ac:dyDescent="0.25">
      <c r="A146" s="243"/>
      <c r="B146" s="252"/>
      <c r="C146" s="245">
        <f t="shared" si="17"/>
        <v>4</v>
      </c>
      <c r="D146" s="268"/>
      <c r="E146" s="325">
        <v>7</v>
      </c>
      <c r="F146" s="841">
        <f t="shared" si="18"/>
        <v>43605</v>
      </c>
      <c r="G146" s="268"/>
      <c r="H146" s="289"/>
      <c r="I146" s="289"/>
      <c r="J146" s="289">
        <v>1</v>
      </c>
      <c r="K146" s="479">
        <f>INDEX(Periods!$F$21:$O$30,J146+1,$E146+2)</f>
        <v>43605</v>
      </c>
      <c r="L146" s="480">
        <f t="shared" ca="1" si="15"/>
        <v>26</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43605</v>
      </c>
      <c r="AO146" s="345">
        <f t="shared" si="21"/>
        <v>43684</v>
      </c>
      <c r="AP146" s="842">
        <f>INDEX(Periods!$F$21:$O$31,INDEX(Annual!EndGS,1,$E146+2)+2,$E146+2)</f>
        <v>43748</v>
      </c>
      <c r="AQ146" s="268"/>
      <c r="AR146" s="255"/>
      <c r="AS146" s="243"/>
      <c r="AT146" s="243"/>
      <c r="AU146" s="243"/>
    </row>
    <row r="147" spans="1:47" hidden="1" outlineLevel="3" x14ac:dyDescent="0.2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241.93548387096774</v>
      </c>
      <c r="P147" s="686" cm="1">
        <f t="array" aca="1" ref="P147" ca="1">INDEX(P$65:P$74,$AI147,1)*(1-$AH147)+INDEX(P$65:P$74,$AJ147,1)*($AH147)</f>
        <v>1095.1612903225807</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0.9642857142857143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8.0645161290322561E-3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141.93548387096774</v>
      </c>
      <c r="AC147" s="686" cm="1">
        <f t="array" aca="1" ref="AC147" ca="1">INDEX(AC$65:AC$74,$AI147,1)*(1-$AH147)+INDEX(AC$65:AC$74,$AJ147,1)*($AH147)</f>
        <v>108.06451612903226</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0.83870967741935487</v>
      </c>
      <c r="AI147" s="273">
        <f t="shared" si="23"/>
        <v>2</v>
      </c>
      <c r="AJ147" s="273">
        <f t="shared" si="24"/>
        <v>3</v>
      </c>
      <c r="AK147" s="289" t="str">
        <f t="shared" si="19"/>
        <v>Early</v>
      </c>
      <c r="AL147" s="273">
        <f t="shared" si="20"/>
        <v>26</v>
      </c>
      <c r="AM147" s="273"/>
      <c r="AN147" s="345">
        <f t="shared" si="16"/>
        <v>43605</v>
      </c>
      <c r="AO147" s="345">
        <f t="shared" si="21"/>
        <v>43684</v>
      </c>
      <c r="AP147" s="842">
        <f>INDEX(Periods!$F$21:$O$31,INDEX(Annual!EndGS,1,$E147+2)+2,$E147+2)</f>
        <v>43748</v>
      </c>
      <c r="AQ147" s="268"/>
      <c r="AR147" s="255"/>
      <c r="AS147" s="243"/>
      <c r="AT147" s="243"/>
      <c r="AU147" s="243"/>
    </row>
    <row r="148" spans="1:47" hidden="1" outlineLevel="3" x14ac:dyDescent="0.2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43605</v>
      </c>
      <c r="AO148" s="345">
        <f t="shared" si="21"/>
        <v>43684</v>
      </c>
      <c r="AP148" s="842">
        <f>INDEX(Periods!$F$21:$O$31,INDEX(Annual!EndGS,1,$E148+2)+2,$E148+2)</f>
        <v>43748</v>
      </c>
      <c r="AQ148" s="268"/>
      <c r="AR148" s="255"/>
      <c r="AS148" s="243"/>
      <c r="AT148" s="243"/>
      <c r="AU148" s="243"/>
    </row>
    <row r="149" spans="1:47" hidden="1" outlineLevel="3" x14ac:dyDescent="0.2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43605</v>
      </c>
      <c r="AO149" s="345">
        <f t="shared" si="21"/>
        <v>43684</v>
      </c>
      <c r="AP149" s="842">
        <f>INDEX(Periods!$F$21:$O$31,INDEX(Annual!EndGS,1,$E149+2)+2,$E149+2)</f>
        <v>43748</v>
      </c>
      <c r="AQ149" s="268"/>
      <c r="AR149" s="255"/>
      <c r="AS149" s="243"/>
      <c r="AT149" s="243"/>
      <c r="AU149" s="243"/>
    </row>
    <row r="150" spans="1:47" hidden="1" outlineLevel="3" x14ac:dyDescent="0.2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43605</v>
      </c>
      <c r="AO150" s="345">
        <f t="shared" si="21"/>
        <v>43684</v>
      </c>
      <c r="AP150" s="842">
        <f>INDEX(Periods!$F$21:$O$31,INDEX(Annual!EndGS,1,$E150+2)+2,$E150+2)</f>
        <v>43748</v>
      </c>
      <c r="AQ150" s="268"/>
      <c r="AR150" s="255"/>
      <c r="AS150" s="243"/>
      <c r="AT150" s="243"/>
      <c r="AU150" s="243"/>
    </row>
    <row r="151" spans="1:47" hidden="1" outlineLevel="3" x14ac:dyDescent="0.2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43605</v>
      </c>
      <c r="AO151" s="345">
        <f t="shared" si="21"/>
        <v>43684</v>
      </c>
      <c r="AP151" s="842">
        <f>INDEX(Periods!$F$21:$O$31,INDEX(Annual!EndGS,1,$E151+2)+2,$E151+2)</f>
        <v>43748</v>
      </c>
      <c r="AQ151" s="268"/>
      <c r="AR151" s="255"/>
      <c r="AS151" s="243"/>
      <c r="AT151" s="243"/>
      <c r="AU151" s="243"/>
    </row>
    <row r="152" spans="1:47" hidden="1" outlineLevel="3" x14ac:dyDescent="0.2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43605</v>
      </c>
      <c r="AO152" s="345">
        <f t="shared" si="21"/>
        <v>43684</v>
      </c>
      <c r="AP152" s="842">
        <f>INDEX(Periods!$F$21:$O$31,INDEX(Annual!EndGS,1,$E152+2)+2,$E152+2)</f>
        <v>43748</v>
      </c>
      <c r="AQ152" s="268"/>
      <c r="AR152" s="255"/>
      <c r="AS152" s="243"/>
      <c r="AT152" s="243"/>
      <c r="AU152" s="243"/>
    </row>
    <row r="153" spans="1:47" hidden="1" outlineLevel="3" x14ac:dyDescent="0.2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43605</v>
      </c>
      <c r="AO153" s="345">
        <f t="shared" si="21"/>
        <v>43684</v>
      </c>
      <c r="AP153" s="842">
        <f>INDEX(Periods!$F$21:$O$31,INDEX(Annual!EndGS,1,$E153+2)+2,$E153+2)</f>
        <v>43748</v>
      </c>
      <c r="AQ153" s="268"/>
      <c r="AR153" s="255"/>
      <c r="AS153" s="243"/>
      <c r="AT153" s="243"/>
      <c r="AU153" s="243"/>
    </row>
    <row r="154" spans="1:47" hidden="1" outlineLevel="3" x14ac:dyDescent="0.2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43605</v>
      </c>
      <c r="AO154" s="345">
        <f t="shared" si="21"/>
        <v>43684</v>
      </c>
      <c r="AP154" s="842">
        <f>INDEX(Periods!$F$21:$O$31,INDEX(Annual!EndGS,1,$E154+2)+2,$E154+2)</f>
        <v>43748</v>
      </c>
      <c r="AQ154" s="268"/>
      <c r="AR154" s="255"/>
      <c r="AS154" s="243"/>
      <c r="AT154" s="243"/>
      <c r="AU154" s="243"/>
    </row>
    <row r="155" spans="1:47" outlineLevel="2" x14ac:dyDescent="0.2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45</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43605</v>
      </c>
      <c r="AO155" s="345">
        <f t="shared" si="21"/>
        <v>43684</v>
      </c>
      <c r="AP155" s="842">
        <f>INDEX(Periods!$F$21:$O$31,INDEX(Annual!EndGS,1,$E155+2)+2,$E155+2)</f>
        <v>43748</v>
      </c>
      <c r="AQ155" s="268"/>
      <c r="AR155" s="255"/>
      <c r="AS155" s="243"/>
      <c r="AT155" s="243"/>
      <c r="AU155" s="243"/>
    </row>
    <row r="156" spans="1:47" outlineLevel="3" collapsed="1" x14ac:dyDescent="0.25">
      <c r="A156" s="243"/>
      <c r="B156" s="252"/>
      <c r="C156" s="245">
        <f t="shared" si="17"/>
        <v>4</v>
      </c>
      <c r="D156" s="268"/>
      <c r="E156" s="325">
        <v>8</v>
      </c>
      <c r="F156" s="841">
        <f t="shared" si="18"/>
        <v>43605</v>
      </c>
      <c r="G156" s="268"/>
      <c r="H156" s="289"/>
      <c r="I156" s="289"/>
      <c r="J156" s="289">
        <v>1</v>
      </c>
      <c r="K156" s="479">
        <f>INDEX(Periods!$F$21:$O$30,J156+1,$E156+2)</f>
        <v>43605</v>
      </c>
      <c r="L156" s="480">
        <f t="shared" ca="1" si="15"/>
        <v>26</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43605</v>
      </c>
      <c r="AO156" s="345">
        <f t="shared" si="21"/>
        <v>43684</v>
      </c>
      <c r="AP156" s="842">
        <f>INDEX(Periods!$F$21:$O$31,INDEX(Annual!EndGS,1,$E156+2)+2,$E156+2)</f>
        <v>43748</v>
      </c>
      <c r="AQ156" s="268"/>
      <c r="AR156" s="255"/>
      <c r="AS156" s="243"/>
      <c r="AT156" s="243"/>
      <c r="AU156" s="243"/>
    </row>
    <row r="157" spans="1:47" outlineLevel="3" x14ac:dyDescent="0.2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241.93548387096774</v>
      </c>
      <c r="P157" s="686" cm="1">
        <f t="array" aca="1" ref="P157" ca="1">INDEX(P$65:P$74,$AI157,1)*(1-$AH157)+INDEX(P$65:P$74,$AJ157,1)*($AH157)</f>
        <v>1095.1612903225807</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0.9642857142857143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8.0645161290322561E-3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141.93548387096774</v>
      </c>
      <c r="AC157" s="686" cm="1">
        <f t="array" aca="1" ref="AC157" ca="1">INDEX(AC$65:AC$74,$AI157,1)*(1-$AH157)+INDEX(AC$65:AC$74,$AJ157,1)*($AH157)</f>
        <v>108.06451612903226</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0.83870967741935487</v>
      </c>
      <c r="AI157" s="273">
        <f t="shared" si="23"/>
        <v>2</v>
      </c>
      <c r="AJ157" s="273">
        <f t="shared" si="24"/>
        <v>3</v>
      </c>
      <c r="AK157" s="289" t="str">
        <f t="shared" si="19"/>
        <v>Early</v>
      </c>
      <c r="AL157" s="273">
        <f t="shared" si="20"/>
        <v>26</v>
      </c>
      <c r="AM157" s="273"/>
      <c r="AN157" s="345">
        <f t="shared" si="16"/>
        <v>43605</v>
      </c>
      <c r="AO157" s="345">
        <f t="shared" si="21"/>
        <v>43684</v>
      </c>
      <c r="AP157" s="842">
        <f>INDEX(Periods!$F$21:$O$31,INDEX(Annual!EndGS,1,$E157+2)+2,$E157+2)</f>
        <v>43748</v>
      </c>
      <c r="AQ157" s="268"/>
      <c r="AR157" s="255"/>
      <c r="AS157" s="243"/>
      <c r="AT157" s="243"/>
      <c r="AU157" s="243"/>
    </row>
    <row r="158" spans="1:47" outlineLevel="3" x14ac:dyDescent="0.2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43605</v>
      </c>
      <c r="AO158" s="345">
        <f t="shared" si="21"/>
        <v>43684</v>
      </c>
      <c r="AP158" s="842">
        <f>INDEX(Periods!$F$21:$O$31,INDEX(Annual!EndGS,1,$E158+2)+2,$E158+2)</f>
        <v>43748</v>
      </c>
      <c r="AQ158" s="268"/>
      <c r="AR158" s="255"/>
      <c r="AS158" s="243"/>
      <c r="AT158" s="243"/>
      <c r="AU158" s="243"/>
    </row>
    <row r="159" spans="1:47" outlineLevel="3" x14ac:dyDescent="0.2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43605</v>
      </c>
      <c r="AO159" s="345">
        <f t="shared" si="21"/>
        <v>43684</v>
      </c>
      <c r="AP159" s="842">
        <f>INDEX(Periods!$F$21:$O$31,INDEX(Annual!EndGS,1,$E159+2)+2,$E159+2)</f>
        <v>43748</v>
      </c>
      <c r="AQ159" s="268"/>
      <c r="AR159" s="255"/>
      <c r="AS159" s="243"/>
      <c r="AT159" s="243"/>
      <c r="AU159" s="243"/>
    </row>
    <row r="160" spans="1:47" outlineLevel="3" x14ac:dyDescent="0.2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43605</v>
      </c>
      <c r="AO160" s="345">
        <f t="shared" si="21"/>
        <v>43684</v>
      </c>
      <c r="AP160" s="842">
        <f>INDEX(Periods!$F$21:$O$31,INDEX(Annual!EndGS,1,$E160+2)+2,$E160+2)</f>
        <v>43748</v>
      </c>
      <c r="AQ160" s="268"/>
      <c r="AR160" s="255"/>
      <c r="AS160" s="243"/>
      <c r="AT160" s="243"/>
      <c r="AU160" s="243"/>
    </row>
    <row r="161" spans="1:47" outlineLevel="3" x14ac:dyDescent="0.2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43605</v>
      </c>
      <c r="AO161" s="345">
        <f t="shared" si="21"/>
        <v>43684</v>
      </c>
      <c r="AP161" s="842">
        <f>INDEX(Periods!$F$21:$O$31,INDEX(Annual!EndGS,1,$E161+2)+2,$E161+2)</f>
        <v>43748</v>
      </c>
      <c r="AQ161" s="268"/>
      <c r="AR161" s="255"/>
      <c r="AS161" s="243"/>
      <c r="AT161" s="243"/>
      <c r="AU161" s="243"/>
    </row>
    <row r="162" spans="1:47" outlineLevel="3" x14ac:dyDescent="0.2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43605</v>
      </c>
      <c r="AO162" s="345">
        <f t="shared" si="21"/>
        <v>43684</v>
      </c>
      <c r="AP162" s="842">
        <f>INDEX(Periods!$F$21:$O$31,INDEX(Annual!EndGS,1,$E162+2)+2,$E162+2)</f>
        <v>43748</v>
      </c>
      <c r="AQ162" s="268"/>
      <c r="AR162" s="255"/>
      <c r="AS162" s="243"/>
      <c r="AT162" s="243"/>
      <c r="AU162" s="243"/>
    </row>
    <row r="163" spans="1:47" outlineLevel="3" x14ac:dyDescent="0.2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43605</v>
      </c>
      <c r="AO163" s="345">
        <f t="shared" si="21"/>
        <v>43684</v>
      </c>
      <c r="AP163" s="842">
        <f>INDEX(Periods!$F$21:$O$31,INDEX(Annual!EndGS,1,$E163+2)+2,$E163+2)</f>
        <v>43748</v>
      </c>
      <c r="AQ163" s="268"/>
      <c r="AR163" s="255"/>
      <c r="AS163" s="243"/>
      <c r="AT163" s="243"/>
      <c r="AU163" s="243"/>
    </row>
    <row r="164" spans="1:47" outlineLevel="3" x14ac:dyDescent="0.2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43605</v>
      </c>
      <c r="AO164" s="345">
        <f t="shared" si="21"/>
        <v>43684</v>
      </c>
      <c r="AP164" s="842">
        <f>INDEX(Periods!$F$21:$O$31,INDEX(Annual!EndGS,1,$E164+2)+2,$E164+2)</f>
        <v>43748</v>
      </c>
      <c r="AQ164" s="268"/>
      <c r="AR164" s="255"/>
      <c r="AS164" s="243"/>
      <c r="AT164" s="243"/>
      <c r="AU164" s="243"/>
    </row>
    <row r="165" spans="1:47" outlineLevel="3" x14ac:dyDescent="0.2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0999999999999996" customHeight="1" outlineLevel="2" collapsed="1" x14ac:dyDescent="0.2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0999999999999996" hidden="1" customHeight="1" outlineLevel="3" x14ac:dyDescent="0.2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2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0999999999999996" customHeight="1" outlineLevel="2" x14ac:dyDescent="0.2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2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2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0999999999999996" hidden="1" customHeight="1" outlineLevel="3" x14ac:dyDescent="0.2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2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2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2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2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2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2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2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2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2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2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2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2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0999999999999996" customHeight="1" outlineLevel="2" collapsed="1" x14ac:dyDescent="0.2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0999999999999996" hidden="1" customHeight="1" outlineLevel="3" x14ac:dyDescent="0.2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2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0999999999999996" customHeight="1" outlineLevel="2" x14ac:dyDescent="0.2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2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0999999999999996" hidden="1" customHeight="1" outlineLevel="3" x14ac:dyDescent="0.2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8" outlineLevel="2" x14ac:dyDescent="0.2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2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2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2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2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2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2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2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2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2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2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2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0999999999999996" customHeight="1" outlineLevel="2" x14ac:dyDescent="0.2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2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0999999999999996" hidden="1" customHeight="1" outlineLevel="3" x14ac:dyDescent="0.2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2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0999999999999996" customHeight="1" outlineLevel="2" x14ac:dyDescent="0.2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2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0999999999999996" hidden="1" customHeight="1" outlineLevel="3" x14ac:dyDescent="0.2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2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2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2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2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2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0999999999999996" customHeight="1" outlineLevel="2" x14ac:dyDescent="0.2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2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0999999999999996" hidden="1" customHeight="1" outlineLevel="3" x14ac:dyDescent="0.2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2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2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2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2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2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0999999999999996" customHeight="1" outlineLevel="2" x14ac:dyDescent="0.2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0999999999999996" customHeight="1" outlineLevel="2" x14ac:dyDescent="0.2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0999999999999996" customHeight="1" outlineLevel="1" x14ac:dyDescent="0.2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0999999999999996" customHeight="1" x14ac:dyDescent="0.2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2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2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0999999999999996" customHeight="1" thickBot="1" x14ac:dyDescent="0.3">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0999999999999996" customHeight="1" outlineLevel="1" collapsed="1" x14ac:dyDescent="0.2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2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00000000000001" customHeight="1" x14ac:dyDescent="0.2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00000000000001" customHeight="1" outlineLevel="1" x14ac:dyDescent="0.2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0999999999999996" customHeight="1" outlineLevel="2" x14ac:dyDescent="0.2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2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2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2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2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85" customHeight="1" outlineLevel="2" collapsed="1" x14ac:dyDescent="0.2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2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2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2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2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0999999999999996" hidden="1" customHeight="1" outlineLevel="3" x14ac:dyDescent="0.2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2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2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2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0999999999999996" customHeight="1" outlineLevel="2" x14ac:dyDescent="0.2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2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0999999999999996" hidden="1" customHeight="1" outlineLevel="3" x14ac:dyDescent="0.2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2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1" t="s">
        <v>511</v>
      </c>
      <c r="AD251" s="902"/>
      <c r="AE251" s="902"/>
      <c r="AF251" s="903"/>
      <c r="AG251" s="273"/>
      <c r="AH251" s="273"/>
      <c r="AI251" s="273"/>
      <c r="AJ251" s="273"/>
      <c r="AK251" s="273"/>
      <c r="AL251" s="273"/>
      <c r="AM251" s="273"/>
      <c r="AN251" s="273"/>
      <c r="AO251" s="273"/>
      <c r="AP251" s="273"/>
      <c r="AQ251" s="268"/>
      <c r="AR251" s="255"/>
      <c r="AS251" s="243"/>
      <c r="AT251" s="243"/>
      <c r="AU251" s="243"/>
    </row>
    <row r="252" spans="1:47" outlineLevel="2" x14ac:dyDescent="0.2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4"/>
      <c r="AD252" s="905"/>
      <c r="AE252" s="905"/>
      <c r="AF252" s="906"/>
      <c r="AG252" s="273"/>
      <c r="AH252" s="273"/>
      <c r="AI252" s="273"/>
      <c r="AJ252" s="273"/>
      <c r="AK252" s="273"/>
      <c r="AL252" s="273"/>
      <c r="AM252" s="273"/>
      <c r="AN252" s="273"/>
      <c r="AO252" s="273"/>
      <c r="AP252" s="273"/>
      <c r="AQ252" s="268"/>
      <c r="AR252" s="255"/>
      <c r="AS252" s="243"/>
      <c r="AT252" s="243"/>
      <c r="AU252" s="243"/>
    </row>
    <row r="253" spans="1:47" outlineLevel="2" x14ac:dyDescent="0.2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7"/>
      <c r="AD253" s="908"/>
      <c r="AE253" s="908"/>
      <c r="AF253" s="909"/>
      <c r="AG253" s="289"/>
      <c r="AH253" s="289"/>
      <c r="AI253" s="289"/>
      <c r="AJ253" s="289"/>
      <c r="AK253" s="289"/>
      <c r="AL253" s="289"/>
      <c r="AM253" s="289"/>
      <c r="AN253" s="289"/>
      <c r="AO253" s="289"/>
      <c r="AP253" s="289"/>
      <c r="AQ253" s="268"/>
      <c r="AR253" s="255"/>
      <c r="AS253" s="243"/>
      <c r="AT253" s="243"/>
      <c r="AU253" s="243"/>
    </row>
    <row r="254" spans="1:47" outlineLevel="2" x14ac:dyDescent="0.2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1" t="s">
        <v>513</v>
      </c>
      <c r="AD254" s="902"/>
      <c r="AE254" s="902"/>
      <c r="AF254" s="903"/>
      <c r="AG254" s="273"/>
      <c r="AH254" s="273"/>
      <c r="AI254" s="273"/>
      <c r="AJ254" s="273"/>
      <c r="AK254" s="273"/>
      <c r="AL254" s="273"/>
      <c r="AM254" s="273"/>
      <c r="AN254" s="273"/>
      <c r="AO254" s="273"/>
      <c r="AP254" s="273"/>
      <c r="AQ254" s="268"/>
      <c r="AR254" s="255"/>
      <c r="AS254" s="243"/>
      <c r="AT254" s="243"/>
      <c r="AU254" s="243"/>
    </row>
    <row r="255" spans="1:47" outlineLevel="2" x14ac:dyDescent="0.2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7"/>
      <c r="AD255" s="908"/>
      <c r="AE255" s="908"/>
      <c r="AF255" s="909"/>
      <c r="AG255" s="273"/>
      <c r="AH255" s="273"/>
      <c r="AI255" s="273"/>
      <c r="AJ255" s="273"/>
      <c r="AK255" s="273"/>
      <c r="AL255" s="273"/>
      <c r="AM255" s="273"/>
      <c r="AN255" s="273"/>
      <c r="AO255" s="273"/>
      <c r="AP255" s="273"/>
      <c r="AQ255" s="268"/>
      <c r="AR255" s="255"/>
      <c r="AS255" s="243"/>
      <c r="AT255" s="243"/>
      <c r="AU255" s="243"/>
    </row>
    <row r="256" spans="1:47" outlineLevel="2" x14ac:dyDescent="0.2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2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2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2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2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2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2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2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2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2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2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2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2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2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2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2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2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2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2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2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2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2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2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2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2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2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2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2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2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2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2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2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2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2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2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2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2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2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2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2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2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2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2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2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2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2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2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2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2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2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2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2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2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2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2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2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0999999999999996" customHeight="1" outlineLevel="2" x14ac:dyDescent="0.2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2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2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2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2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2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2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2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2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2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2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2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2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2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2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2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2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2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2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2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2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2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2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2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2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2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0999999999999996" customHeight="1" outlineLevel="2" x14ac:dyDescent="0.2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25">
      <c r="A339" s="243"/>
      <c r="B339" s="252"/>
      <c r="C339" s="245">
        <f>INT($C$232+3)</f>
        <v>4</v>
      </c>
      <c r="D339" s="268"/>
      <c r="E339" s="325"/>
      <c r="F339" s="325"/>
      <c r="G339" s="268"/>
      <c r="H339" s="338" t="s">
        <v>542</v>
      </c>
      <c r="I339" s="296" t="s">
        <v>543</v>
      </c>
      <c r="J339" s="295"/>
      <c r="K339" s="273"/>
      <c r="L339" s="273"/>
      <c r="M339" s="273"/>
      <c r="N339" s="273"/>
      <c r="O339" s="910" t="s">
        <v>985</v>
      </c>
      <c r="P339" s="911"/>
      <c r="Q339" s="911"/>
      <c r="R339" s="911"/>
      <c r="S339" s="911"/>
      <c r="T339" s="911"/>
      <c r="U339" s="911"/>
      <c r="V339" s="911"/>
      <c r="W339" s="911"/>
      <c r="X339" s="912"/>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2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3"/>
      <c r="P340" s="914"/>
      <c r="Q340" s="914"/>
      <c r="R340" s="914"/>
      <c r="S340" s="914"/>
      <c r="T340" s="914"/>
      <c r="U340" s="914"/>
      <c r="V340" s="914"/>
      <c r="W340" s="914"/>
      <c r="X340" s="915"/>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25">
      <c r="A341" s="243"/>
      <c r="B341" s="252"/>
      <c r="C341" s="245">
        <f>INT($C$232+3)</f>
        <v>4</v>
      </c>
      <c r="D341" s="268"/>
      <c r="E341" s="325"/>
      <c r="F341" s="325"/>
      <c r="G341" s="268"/>
      <c r="H341" s="370" t="s">
        <v>544</v>
      </c>
      <c r="I341" s="273">
        <v>1</v>
      </c>
      <c r="J341" s="273" t="b">
        <f>COUNTA(K341:M341)&gt;0</f>
        <v>0</v>
      </c>
      <c r="K341" s="290"/>
      <c r="L341" s="290"/>
      <c r="M341" s="290"/>
      <c r="N341" s="273"/>
      <c r="O341" s="913"/>
      <c r="P341" s="914"/>
      <c r="Q341" s="914"/>
      <c r="R341" s="914"/>
      <c r="S341" s="914"/>
      <c r="T341" s="914"/>
      <c r="U341" s="914"/>
      <c r="V341" s="914"/>
      <c r="W341" s="914"/>
      <c r="X341" s="915"/>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25">
      <c r="A342" s="243"/>
      <c r="B342" s="252"/>
      <c r="C342" s="245">
        <f>INT($C$232+3)</f>
        <v>4</v>
      </c>
      <c r="D342" s="268"/>
      <c r="E342" s="325"/>
      <c r="F342" s="325"/>
      <c r="G342" s="268"/>
      <c r="H342" s="289"/>
      <c r="I342" s="273">
        <v>2</v>
      </c>
      <c r="J342" s="273" t="b">
        <f>COUNTA(K342:M342)&gt;0</f>
        <v>0</v>
      </c>
      <c r="K342" s="290"/>
      <c r="L342" s="290"/>
      <c r="M342" s="290"/>
      <c r="N342" s="273"/>
      <c r="O342" s="916"/>
      <c r="P342" s="917"/>
      <c r="Q342" s="917"/>
      <c r="R342" s="917"/>
      <c r="S342" s="917"/>
      <c r="T342" s="917"/>
      <c r="U342" s="917"/>
      <c r="V342" s="917"/>
      <c r="W342" s="917"/>
      <c r="X342" s="918"/>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2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2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2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2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0999999999999996" customHeight="1" outlineLevel="2" x14ac:dyDescent="0.2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2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2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2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2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0999999999999996" customHeight="1" outlineLevel="2" x14ac:dyDescent="0.2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2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2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2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2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0999999999999996" customHeight="1" outlineLevel="2" x14ac:dyDescent="0.2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2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0999999999999996" hidden="1" customHeight="1" outlineLevel="3" x14ac:dyDescent="0.2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2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2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2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2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2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2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2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2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2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0999999999999996" customHeight="1" outlineLevel="2" x14ac:dyDescent="0.2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2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2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2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2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2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2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2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2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2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0999999999999996" customHeight="1" outlineLevel="2" x14ac:dyDescent="0.2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2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2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2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2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2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2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2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2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2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0999999999999996" customHeight="1" outlineLevel="2" x14ac:dyDescent="0.2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2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2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2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2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2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2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2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2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2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2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2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2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2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2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2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2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19" t="s">
        <v>912</v>
      </c>
      <c r="Q405" s="919"/>
      <c r="R405" s="919"/>
      <c r="S405" s="919"/>
      <c r="T405" s="919"/>
      <c r="U405" s="919"/>
      <c r="V405" s="919"/>
      <c r="W405" s="919"/>
      <c r="X405" s="919"/>
      <c r="Y405" s="919"/>
      <c r="Z405" s="920"/>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2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1"/>
      <c r="Q406" s="921"/>
      <c r="R406" s="921"/>
      <c r="S406" s="921"/>
      <c r="T406" s="921"/>
      <c r="U406" s="921"/>
      <c r="V406" s="921"/>
      <c r="W406" s="921"/>
      <c r="X406" s="921"/>
      <c r="Y406" s="921"/>
      <c r="Z406" s="92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25">
      <c r="A407" s="243"/>
      <c r="B407" s="252"/>
      <c r="C407" s="245">
        <f t="shared" si="62"/>
        <v>4</v>
      </c>
      <c r="D407" s="268"/>
      <c r="E407" s="325"/>
      <c r="F407" s="325"/>
      <c r="G407" s="268"/>
      <c r="H407" s="342"/>
      <c r="I407" s="342"/>
      <c r="J407" s="342"/>
      <c r="K407" s="342"/>
      <c r="L407" s="342"/>
      <c r="M407" s="342"/>
      <c r="N407" s="531"/>
      <c r="O407" s="590"/>
      <c r="P407" s="921"/>
      <c r="Q407" s="921"/>
      <c r="R407" s="921"/>
      <c r="S407" s="921"/>
      <c r="T407" s="921"/>
      <c r="U407" s="921"/>
      <c r="V407" s="921"/>
      <c r="W407" s="921"/>
      <c r="X407" s="921"/>
      <c r="Y407" s="921"/>
      <c r="Z407" s="92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25">
      <c r="A408" s="243"/>
      <c r="B408" s="252"/>
      <c r="C408" s="245">
        <f t="shared" si="62"/>
        <v>4</v>
      </c>
      <c r="D408" s="268"/>
      <c r="E408" s="325"/>
      <c r="F408" s="325"/>
      <c r="G408" s="268"/>
      <c r="H408" s="426" t="s">
        <v>569</v>
      </c>
      <c r="I408" s="426"/>
      <c r="J408" s="426"/>
      <c r="K408" s="426"/>
      <c r="L408" s="426"/>
      <c r="M408" s="426"/>
      <c r="N408" s="426"/>
      <c r="O408" s="588"/>
      <c r="P408" s="921"/>
      <c r="Q408" s="921"/>
      <c r="R408" s="921"/>
      <c r="S408" s="921"/>
      <c r="T408" s="921"/>
      <c r="U408" s="921"/>
      <c r="V408" s="921"/>
      <c r="W408" s="921"/>
      <c r="X408" s="921"/>
      <c r="Y408" s="921"/>
      <c r="Z408" s="92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25">
      <c r="A409" s="243"/>
      <c r="B409" s="252"/>
      <c r="C409" s="245">
        <f t="shared" si="62"/>
        <v>4</v>
      </c>
      <c r="D409" s="268"/>
      <c r="E409" s="325"/>
      <c r="F409" s="325"/>
      <c r="G409" s="268"/>
      <c r="H409" s="343"/>
      <c r="I409" s="377"/>
      <c r="J409" s="377"/>
      <c r="K409" s="378" t="s">
        <v>570</v>
      </c>
      <c r="L409" s="295"/>
      <c r="M409" s="295"/>
      <c r="N409" s="379"/>
      <c r="O409" s="586"/>
      <c r="P409" s="921"/>
      <c r="Q409" s="921"/>
      <c r="R409" s="921"/>
      <c r="S409" s="921"/>
      <c r="T409" s="921"/>
      <c r="U409" s="921"/>
      <c r="V409" s="921"/>
      <c r="W409" s="921"/>
      <c r="X409" s="921"/>
      <c r="Y409" s="921"/>
      <c r="Z409" s="922"/>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2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1"/>
      <c r="Q410" s="921"/>
      <c r="R410" s="921"/>
      <c r="S410" s="921"/>
      <c r="T410" s="921"/>
      <c r="U410" s="921"/>
      <c r="V410" s="921"/>
      <c r="W410" s="921"/>
      <c r="X410" s="921"/>
      <c r="Y410" s="921"/>
      <c r="Z410" s="922"/>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2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1"/>
      <c r="Q411" s="921"/>
      <c r="R411" s="921"/>
      <c r="S411" s="921"/>
      <c r="T411" s="921"/>
      <c r="U411" s="921"/>
      <c r="V411" s="921"/>
      <c r="W411" s="921"/>
      <c r="X411" s="921"/>
      <c r="Y411" s="921"/>
      <c r="Z411" s="922"/>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2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3"/>
      <c r="Q412" s="923"/>
      <c r="R412" s="923"/>
      <c r="S412" s="923"/>
      <c r="T412" s="923"/>
      <c r="U412" s="923"/>
      <c r="V412" s="923"/>
      <c r="W412" s="923"/>
      <c r="X412" s="923"/>
      <c r="Y412" s="923"/>
      <c r="Z412" s="924"/>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0999999999999996" customHeight="1" outlineLevel="2" x14ac:dyDescent="0.2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2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0999999999999996" hidden="1" customHeight="1" outlineLevel="3" x14ac:dyDescent="0.2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2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2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2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2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2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2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2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2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2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2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2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2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0999999999999996" customHeight="1" outlineLevel="2" x14ac:dyDescent="0.2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2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0999999999999996" hidden="1" customHeight="1" outlineLevel="3" x14ac:dyDescent="0.2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2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2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2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2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2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2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2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2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2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2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2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2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2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2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2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2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2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2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2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2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2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2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2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2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2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2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2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2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2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2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2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0999999999999996" customHeight="1" outlineLevel="2" x14ac:dyDescent="0.2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2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2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2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2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2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2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2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2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2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2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2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2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2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0999999999999996" customHeight="1" outlineLevel="2" x14ac:dyDescent="0.2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2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2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2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2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2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2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2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2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2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2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2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2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2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0999999999999996" customHeight="1" outlineLevel="2" x14ac:dyDescent="0.2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2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2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2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2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2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2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2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2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2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2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2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2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2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2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2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2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2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2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2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2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2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2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2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2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2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2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2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2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2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2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2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2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2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2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2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2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2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2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2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2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2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2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2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2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2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2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2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2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2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2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2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2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2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2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2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2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2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2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2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2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2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2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2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2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2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2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2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2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2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2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2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2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2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2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2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2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2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2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2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2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2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2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2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2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2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2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2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2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2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2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2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2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2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2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2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2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2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2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2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2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2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2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2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2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2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2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2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2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2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2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2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2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2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2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2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2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2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2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2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2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2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0999999999999996" customHeight="1" outlineLevel="2" x14ac:dyDescent="0.2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2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2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2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2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2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2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2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2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2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2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2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2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2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2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2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2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2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2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2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2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2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2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2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2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2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0999999999999996" customHeight="1" outlineLevel="2" x14ac:dyDescent="0.2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2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2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2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2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2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2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2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2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2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2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2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2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2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0999999999999996" customHeight="1" outlineLevel="2" x14ac:dyDescent="0.2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2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2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2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2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2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2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2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2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2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2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2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2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2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2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2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2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0999999999999996" customHeight="1" outlineLevel="2" x14ac:dyDescent="0.2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2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0999999999999996" hidden="1" customHeight="1" outlineLevel="3" x14ac:dyDescent="0.2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2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2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2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2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2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2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2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2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2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2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2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2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2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2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2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2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2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2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2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2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2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2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2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2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2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2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2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2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2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2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2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2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2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2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2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2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2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2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2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2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2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2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2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2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2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2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2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2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2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2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2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2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2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2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2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2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2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2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2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2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2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2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2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2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2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2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2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2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2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2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2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2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2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2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2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2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2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2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2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0999999999999996" customHeight="1" outlineLevel="2" x14ac:dyDescent="0.2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2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2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0999999999999996" customHeight="1" outlineLevel="2" x14ac:dyDescent="0.2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2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2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2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2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2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2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2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2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2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0999999999999996" customHeight="1" outlineLevel="2" x14ac:dyDescent="0.2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0999999999999996" customHeight="1" outlineLevel="2" x14ac:dyDescent="0.2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0999999999999996" customHeight="1" outlineLevel="1" x14ac:dyDescent="0.2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0999999999999996" customHeight="1" x14ac:dyDescent="0.2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2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2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0999999999999996" customHeight="1" thickBot="1" x14ac:dyDescent="0.3">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0999999999999996" customHeight="1" outlineLevel="1" collapsed="1" x14ac:dyDescent="0.2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2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00000000000001" customHeight="1" x14ac:dyDescent="0.2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75" outlineLevel="1" x14ac:dyDescent="0.2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0999999999999996" customHeight="1" outlineLevel="2" x14ac:dyDescent="0.2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2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2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2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2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85" customHeight="1" outlineLevel="2" collapsed="1" x14ac:dyDescent="0.2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2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2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2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0999999999999996" hidden="1" customHeight="1" outlineLevel="3" x14ac:dyDescent="0.2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2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0999999999999996" customHeight="1" outlineLevel="2" x14ac:dyDescent="0.2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2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0999999999999996" hidden="1" customHeight="1" outlineLevel="3" x14ac:dyDescent="0.2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2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2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2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2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2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2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2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2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2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2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2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2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2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2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2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2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2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2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2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0999999999999996" customHeight="1" outlineLevel="2" x14ac:dyDescent="0.2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0999999999999996" customHeight="1" outlineLevel="2" x14ac:dyDescent="0.2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0999999999999996" customHeight="1" outlineLevel="1" x14ac:dyDescent="0.2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0999999999999996" customHeight="1" x14ac:dyDescent="0.2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2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2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0999999999999996" customHeight="1" thickBot="1" x14ac:dyDescent="0.3">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0999999999999996" customHeight="1" outlineLevel="1" collapsed="1" x14ac:dyDescent="0.2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2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00000000000001" customHeight="1" x14ac:dyDescent="0.2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7.5" outlineLevel="1" x14ac:dyDescent="0.2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0999999999999996" customHeight="1" outlineLevel="2" x14ac:dyDescent="0.2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2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2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2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2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85" customHeight="1" outlineLevel="2" collapsed="1" x14ac:dyDescent="0.2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2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2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2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0999999999999996" hidden="1" customHeight="1" outlineLevel="3" x14ac:dyDescent="0.2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2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2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2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2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2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0999999999999996" customHeight="1" outlineLevel="2" x14ac:dyDescent="0.2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2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0999999999999996" hidden="1" customHeight="1" outlineLevel="3" x14ac:dyDescent="0.2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2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2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2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2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2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2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2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2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2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2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2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2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5" t="s">
        <v>1121</v>
      </c>
      <c r="T848" s="926"/>
      <c r="U848" s="926"/>
      <c r="V848" s="926"/>
      <c r="W848" s="927"/>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2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28"/>
      <c r="T849" s="929"/>
      <c r="U849" s="929"/>
      <c r="V849" s="929"/>
      <c r="W849" s="930"/>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2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28"/>
      <c r="T850" s="929"/>
      <c r="U850" s="929"/>
      <c r="V850" s="929"/>
      <c r="W850" s="930"/>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2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28"/>
      <c r="T851" s="929"/>
      <c r="U851" s="929"/>
      <c r="V851" s="929"/>
      <c r="W851" s="930"/>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2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28"/>
      <c r="T852" s="929"/>
      <c r="U852" s="929"/>
      <c r="V852" s="929"/>
      <c r="W852" s="930"/>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2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28"/>
      <c r="T853" s="929"/>
      <c r="U853" s="929"/>
      <c r="V853" s="929"/>
      <c r="W853" s="930"/>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2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28"/>
      <c r="T854" s="929"/>
      <c r="U854" s="929"/>
      <c r="V854" s="929"/>
      <c r="W854" s="930"/>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2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28"/>
      <c r="T855" s="929"/>
      <c r="U855" s="929"/>
      <c r="V855" s="929"/>
      <c r="W855" s="930"/>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2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28"/>
      <c r="T856" s="929"/>
      <c r="U856" s="929"/>
      <c r="V856" s="929"/>
      <c r="W856" s="930"/>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2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28"/>
      <c r="T857" s="929"/>
      <c r="U857" s="929"/>
      <c r="V857" s="929"/>
      <c r="W857" s="930"/>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2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28"/>
      <c r="T858" s="929"/>
      <c r="U858" s="929"/>
      <c r="V858" s="929"/>
      <c r="W858" s="930"/>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2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28"/>
      <c r="T859" s="929"/>
      <c r="U859" s="929"/>
      <c r="V859" s="929"/>
      <c r="W859" s="93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2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28"/>
      <c r="T860" s="929"/>
      <c r="U860" s="929"/>
      <c r="V860" s="929"/>
      <c r="W860" s="93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2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28"/>
      <c r="T861" s="929"/>
      <c r="U861" s="929"/>
      <c r="V861" s="929"/>
      <c r="W861" s="93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2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28"/>
      <c r="T862" s="929"/>
      <c r="U862" s="929"/>
      <c r="V862" s="929"/>
      <c r="W862" s="930"/>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2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28"/>
      <c r="T863" s="929"/>
      <c r="U863" s="929"/>
      <c r="V863" s="929"/>
      <c r="W863" s="930"/>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2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28"/>
      <c r="T864" s="929"/>
      <c r="U864" s="929"/>
      <c r="V864" s="929"/>
      <c r="W864" s="930"/>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2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1"/>
      <c r="T865" s="932"/>
      <c r="U865" s="932"/>
      <c r="V865" s="932"/>
      <c r="W865" s="933"/>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0999999999999996" customHeight="1" outlineLevel="2" x14ac:dyDescent="0.2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0999999999999996" customHeight="1" outlineLevel="2" x14ac:dyDescent="0.2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0999999999999996" customHeight="1" outlineLevel="1" x14ac:dyDescent="0.2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0999999999999996" customHeight="1" x14ac:dyDescent="0.2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2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2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0999999999999996" customHeight="1" thickBot="1" x14ac:dyDescent="0.3">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0999999999999996" customHeight="1" outlineLevel="1" collapsed="1" x14ac:dyDescent="0.2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2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00000000000001" customHeight="1" x14ac:dyDescent="0.2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00000000000001" customHeight="1" outlineLevel="1" x14ac:dyDescent="0.2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0999999999999996" customHeight="1" outlineLevel="2" x14ac:dyDescent="0.2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2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2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2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30" outlineLevel="2" x14ac:dyDescent="0.2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85" customHeight="1" outlineLevel="2" collapsed="1" x14ac:dyDescent="0.2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2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2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0999999999999996" customHeight="1" outlineLevel="2" x14ac:dyDescent="0.2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2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2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25">
      <c r="A888" s="243"/>
      <c r="B888" s="252"/>
      <c r="C888" s="245">
        <f>INT($C$875)+2</f>
        <v>3</v>
      </c>
      <c r="D888" s="268"/>
      <c r="E888" s="429">
        <f>E887</f>
        <v>0</v>
      </c>
      <c r="F888" s="319" t="b">
        <f t="shared" si="206"/>
        <v>1</v>
      </c>
      <c r="G888" s="268"/>
      <c r="H888" s="891" t="s">
        <v>658</v>
      </c>
      <c r="I888" s="892"/>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25">
      <c r="A889" s="243"/>
      <c r="B889" s="252"/>
      <c r="C889" s="245">
        <f>INT($C$875)+2</f>
        <v>3</v>
      </c>
      <c r="D889" s="268"/>
      <c r="E889" s="429">
        <f>E888</f>
        <v>0</v>
      </c>
      <c r="F889" s="319" t="b">
        <f t="shared" si="206"/>
        <v>1</v>
      </c>
      <c r="G889" s="268"/>
      <c r="H889" s="893"/>
      <c r="I889" s="894"/>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25">
      <c r="A890" s="243"/>
      <c r="B890" s="252"/>
      <c r="C890" s="245">
        <f>INT($C$875)+2</f>
        <v>3</v>
      </c>
      <c r="D890" s="268"/>
      <c r="E890" s="429">
        <f>E889</f>
        <v>0</v>
      </c>
      <c r="F890" s="319" t="b">
        <f t="shared" si="206"/>
        <v>1</v>
      </c>
      <c r="G890" s="268"/>
      <c r="H890" s="895"/>
      <c r="I890" s="896"/>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2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25">
      <c r="A892" s="243"/>
      <c r="B892" s="252"/>
      <c r="C892" s="245">
        <f t="shared" si="208"/>
        <v>4</v>
      </c>
      <c r="D892" s="268"/>
      <c r="E892" s="429">
        <f>E891</f>
        <v>1</v>
      </c>
      <c r="F892" s="319" t="b">
        <f t="shared" si="206"/>
        <v>1</v>
      </c>
      <c r="G892" s="268"/>
      <c r="H892" s="891" t="s">
        <v>664</v>
      </c>
      <c r="I892" s="892"/>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25">
      <c r="A893" s="243"/>
      <c r="B893" s="252"/>
      <c r="C893" s="245">
        <f t="shared" si="208"/>
        <v>4</v>
      </c>
      <c r="D893" s="268"/>
      <c r="E893" s="429">
        <f>E892</f>
        <v>1</v>
      </c>
      <c r="F893" s="319" t="b">
        <f t="shared" si="206"/>
        <v>1</v>
      </c>
      <c r="G893" s="268"/>
      <c r="H893" s="893"/>
      <c r="I893" s="894"/>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25">
      <c r="A894" s="243"/>
      <c r="B894" s="252"/>
      <c r="C894" s="245">
        <f t="shared" si="208"/>
        <v>4</v>
      </c>
      <c r="D894" s="268"/>
      <c r="E894" s="429">
        <f>E893</f>
        <v>1</v>
      </c>
      <c r="F894" s="319" t="b">
        <f t="shared" si="206"/>
        <v>1</v>
      </c>
      <c r="G894" s="268"/>
      <c r="H894" s="895"/>
      <c r="I894" s="896"/>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2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25">
      <c r="A896" s="243"/>
      <c r="B896" s="252"/>
      <c r="C896" s="245">
        <f t="shared" si="208"/>
        <v>4</v>
      </c>
      <c r="D896" s="268"/>
      <c r="E896" s="429">
        <f>E895</f>
        <v>2</v>
      </c>
      <c r="F896" s="319" t="b">
        <f t="shared" si="206"/>
        <v>1</v>
      </c>
      <c r="G896" s="268"/>
      <c r="H896" s="891" t="s">
        <v>666</v>
      </c>
      <c r="I896" s="892"/>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25">
      <c r="A897" s="243"/>
      <c r="B897" s="252"/>
      <c r="C897" s="245">
        <f t="shared" si="208"/>
        <v>4</v>
      </c>
      <c r="D897" s="268"/>
      <c r="E897" s="429">
        <f>E896</f>
        <v>2</v>
      </c>
      <c r="F897" s="319" t="b">
        <f t="shared" si="206"/>
        <v>1</v>
      </c>
      <c r="G897" s="268"/>
      <c r="H897" s="893"/>
      <c r="I897" s="894"/>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25">
      <c r="A898" s="243"/>
      <c r="B898" s="252"/>
      <c r="C898" s="245">
        <f t="shared" si="208"/>
        <v>4</v>
      </c>
      <c r="D898" s="268"/>
      <c r="E898" s="429">
        <f>E897</f>
        <v>2</v>
      </c>
      <c r="F898" s="319" t="b">
        <f t="shared" si="206"/>
        <v>1</v>
      </c>
      <c r="G898" s="268"/>
      <c r="H898" s="895"/>
      <c r="I898" s="896"/>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2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25">
      <c r="A900" s="243"/>
      <c r="B900" s="252"/>
      <c r="C900" s="245">
        <f t="shared" si="208"/>
        <v>4</v>
      </c>
      <c r="D900" s="268"/>
      <c r="E900" s="429">
        <f>E899</f>
        <v>3</v>
      </c>
      <c r="F900" s="319" t="b">
        <f t="shared" si="206"/>
        <v>1</v>
      </c>
      <c r="G900" s="268"/>
      <c r="H900" s="891" t="s">
        <v>668</v>
      </c>
      <c r="I900" s="892"/>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25">
      <c r="A901" s="243"/>
      <c r="B901" s="252"/>
      <c r="C901" s="245">
        <f t="shared" si="208"/>
        <v>4</v>
      </c>
      <c r="D901" s="268"/>
      <c r="E901" s="429">
        <f>E900</f>
        <v>3</v>
      </c>
      <c r="F901" s="319" t="b">
        <f t="shared" si="206"/>
        <v>1</v>
      </c>
      <c r="G901" s="268"/>
      <c r="H901" s="893"/>
      <c r="I901" s="894"/>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25">
      <c r="A902" s="243"/>
      <c r="B902" s="252"/>
      <c r="C902" s="245">
        <f t="shared" si="208"/>
        <v>4</v>
      </c>
      <c r="D902" s="268"/>
      <c r="E902" s="429">
        <f>E901</f>
        <v>3</v>
      </c>
      <c r="F902" s="319" t="b">
        <f t="shared" si="206"/>
        <v>1</v>
      </c>
      <c r="G902" s="268"/>
      <c r="H902" s="895"/>
      <c r="I902" s="896"/>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2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25">
      <c r="A904" s="243"/>
      <c r="B904" s="252"/>
      <c r="C904" s="245">
        <f t="shared" si="208"/>
        <v>4</v>
      </c>
      <c r="D904" s="268"/>
      <c r="E904" s="429">
        <f>E903</f>
        <v>4</v>
      </c>
      <c r="F904" s="319" t="b">
        <f t="shared" si="206"/>
        <v>1</v>
      </c>
      <c r="G904" s="268"/>
      <c r="H904" s="891" t="s">
        <v>670</v>
      </c>
      <c r="I904" s="892"/>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25">
      <c r="A905" s="243"/>
      <c r="B905" s="252"/>
      <c r="C905" s="245">
        <f t="shared" si="208"/>
        <v>4</v>
      </c>
      <c r="D905" s="268"/>
      <c r="E905" s="429">
        <f>E904</f>
        <v>4</v>
      </c>
      <c r="F905" s="319" t="b">
        <f t="shared" si="206"/>
        <v>1</v>
      </c>
      <c r="G905" s="268"/>
      <c r="H905" s="893"/>
      <c r="I905" s="894"/>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25">
      <c r="A906" s="243"/>
      <c r="B906" s="252"/>
      <c r="C906" s="245">
        <f t="shared" si="208"/>
        <v>4</v>
      </c>
      <c r="D906" s="268"/>
      <c r="E906" s="429">
        <f>E905</f>
        <v>4</v>
      </c>
      <c r="F906" s="319" t="b">
        <f t="shared" si="206"/>
        <v>1</v>
      </c>
      <c r="G906" s="268"/>
      <c r="H906" s="895"/>
      <c r="I906" s="896"/>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2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25">
      <c r="A908" s="243"/>
      <c r="B908" s="252"/>
      <c r="C908" s="245">
        <f t="shared" si="208"/>
        <v>4</v>
      </c>
      <c r="D908" s="268"/>
      <c r="E908" s="429">
        <f>E907</f>
        <v>5</v>
      </c>
      <c r="F908" s="319" t="b">
        <f t="shared" si="206"/>
        <v>1</v>
      </c>
      <c r="G908" s="268"/>
      <c r="H908" s="891"/>
      <c r="I908" s="892"/>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25">
      <c r="A909" s="243"/>
      <c r="B909" s="252"/>
      <c r="C909" s="245">
        <f t="shared" si="208"/>
        <v>4</v>
      </c>
      <c r="D909" s="268"/>
      <c r="E909" s="429">
        <f>E908</f>
        <v>5</v>
      </c>
      <c r="F909" s="319" t="b">
        <f t="shared" si="206"/>
        <v>1</v>
      </c>
      <c r="G909" s="268"/>
      <c r="H909" s="893"/>
      <c r="I909" s="894"/>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25">
      <c r="A910" s="243"/>
      <c r="B910" s="252"/>
      <c r="C910" s="245">
        <f t="shared" si="208"/>
        <v>4</v>
      </c>
      <c r="D910" s="268"/>
      <c r="E910" s="429">
        <f>E909</f>
        <v>5</v>
      </c>
      <c r="F910" s="319" t="b">
        <f t="shared" si="206"/>
        <v>1</v>
      </c>
      <c r="G910" s="268"/>
      <c r="H910" s="895"/>
      <c r="I910" s="896"/>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2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25">
      <c r="A912" s="243"/>
      <c r="B912" s="252"/>
      <c r="C912" s="245">
        <f t="shared" si="208"/>
        <v>4</v>
      </c>
      <c r="D912" s="268"/>
      <c r="E912" s="429">
        <f>E911</f>
        <v>6</v>
      </c>
      <c r="F912" s="319" t="b">
        <f t="shared" si="206"/>
        <v>1</v>
      </c>
      <c r="G912" s="268"/>
      <c r="H912" s="891"/>
      <c r="I912" s="892"/>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25">
      <c r="A913" s="243"/>
      <c r="B913" s="252"/>
      <c r="C913" s="245">
        <f t="shared" si="208"/>
        <v>4</v>
      </c>
      <c r="D913" s="268"/>
      <c r="E913" s="429">
        <f>E912</f>
        <v>6</v>
      </c>
      <c r="F913" s="319" t="b">
        <f t="shared" si="206"/>
        <v>1</v>
      </c>
      <c r="G913" s="268"/>
      <c r="H913" s="893"/>
      <c r="I913" s="894"/>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25">
      <c r="A914" s="243"/>
      <c r="B914" s="252"/>
      <c r="C914" s="245">
        <f t="shared" si="208"/>
        <v>4</v>
      </c>
      <c r="D914" s="268"/>
      <c r="E914" s="429">
        <f>E913</f>
        <v>6</v>
      </c>
      <c r="F914" s="319" t="b">
        <f t="shared" si="206"/>
        <v>1</v>
      </c>
      <c r="G914" s="268"/>
      <c r="H914" s="895"/>
      <c r="I914" s="896"/>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2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25">
      <c r="A916" s="243"/>
      <c r="B916" s="252"/>
      <c r="C916" s="245">
        <f t="shared" si="208"/>
        <v>4</v>
      </c>
      <c r="D916" s="268"/>
      <c r="E916" s="429">
        <f>E915</f>
        <v>7</v>
      </c>
      <c r="F916" s="319" t="b">
        <f t="shared" si="206"/>
        <v>1</v>
      </c>
      <c r="G916" s="268"/>
      <c r="H916" s="891"/>
      <c r="I916" s="892"/>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25">
      <c r="A917" s="243"/>
      <c r="B917" s="252"/>
      <c r="C917" s="245">
        <f t="shared" si="208"/>
        <v>4</v>
      </c>
      <c r="D917" s="268"/>
      <c r="E917" s="429">
        <f>E916</f>
        <v>7</v>
      </c>
      <c r="F917" s="319" t="b">
        <f t="shared" si="206"/>
        <v>1</v>
      </c>
      <c r="G917" s="268"/>
      <c r="H917" s="893"/>
      <c r="I917" s="894"/>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25">
      <c r="A918" s="243"/>
      <c r="B918" s="252"/>
      <c r="C918" s="245">
        <f t="shared" si="208"/>
        <v>4</v>
      </c>
      <c r="D918" s="268"/>
      <c r="E918" s="429">
        <f>E917</f>
        <v>7</v>
      </c>
      <c r="F918" s="319" t="b">
        <f t="shared" si="206"/>
        <v>1</v>
      </c>
      <c r="G918" s="268"/>
      <c r="H918" s="895"/>
      <c r="I918" s="896"/>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2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25">
      <c r="A920" s="243"/>
      <c r="B920" s="252"/>
      <c r="C920" s="245">
        <f t="shared" si="208"/>
        <v>4</v>
      </c>
      <c r="D920" s="268"/>
      <c r="E920" s="429">
        <f>E919</f>
        <v>8</v>
      </c>
      <c r="F920" s="319" t="b">
        <f t="shared" si="209"/>
        <v>1</v>
      </c>
      <c r="G920" s="268"/>
      <c r="H920" s="891" t="s">
        <v>988</v>
      </c>
      <c r="I920" s="892"/>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25">
      <c r="A921" s="243"/>
      <c r="B921" s="252"/>
      <c r="C921" s="245">
        <f t="shared" si="208"/>
        <v>4</v>
      </c>
      <c r="D921" s="268"/>
      <c r="E921" s="429">
        <f>E920</f>
        <v>8</v>
      </c>
      <c r="F921" s="319" t="b">
        <f t="shared" si="209"/>
        <v>1</v>
      </c>
      <c r="G921" s="268"/>
      <c r="H921" s="893"/>
      <c r="I921" s="894"/>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25">
      <c r="A922" s="243"/>
      <c r="B922" s="252"/>
      <c r="C922" s="245">
        <f t="shared" si="208"/>
        <v>4</v>
      </c>
      <c r="D922" s="268"/>
      <c r="E922" s="429">
        <f>E921</f>
        <v>8</v>
      </c>
      <c r="F922" s="319" t="b">
        <f t="shared" si="209"/>
        <v>1</v>
      </c>
      <c r="G922" s="268"/>
      <c r="H922" s="895"/>
      <c r="I922" s="896"/>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2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25">
      <c r="A924" s="243"/>
      <c r="B924" s="252"/>
      <c r="C924" s="245">
        <f t="shared" si="210"/>
        <v>4</v>
      </c>
      <c r="D924" s="268"/>
      <c r="E924" s="429">
        <f>E923</f>
        <v>9</v>
      </c>
      <c r="F924" s="319" t="b">
        <f t="shared" si="209"/>
        <v>1</v>
      </c>
      <c r="G924" s="268"/>
      <c r="H924" s="891" t="s">
        <v>989</v>
      </c>
      <c r="I924" s="892"/>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25">
      <c r="A925" s="243"/>
      <c r="B925" s="252"/>
      <c r="C925" s="245">
        <f t="shared" si="210"/>
        <v>4</v>
      </c>
      <c r="D925" s="268"/>
      <c r="E925" s="429">
        <f>E924</f>
        <v>9</v>
      </c>
      <c r="F925" s="319" t="b">
        <f t="shared" si="209"/>
        <v>1</v>
      </c>
      <c r="G925" s="268"/>
      <c r="H925" s="893"/>
      <c r="I925" s="894"/>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25">
      <c r="A926" s="243"/>
      <c r="B926" s="252"/>
      <c r="C926" s="245">
        <f t="shared" si="210"/>
        <v>4</v>
      </c>
      <c r="D926" s="268"/>
      <c r="E926" s="429">
        <f>E925</f>
        <v>9</v>
      </c>
      <c r="F926" s="319" t="b">
        <f t="shared" si="209"/>
        <v>1</v>
      </c>
      <c r="G926" s="268"/>
      <c r="H926" s="895"/>
      <c r="I926" s="896"/>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2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25">
      <c r="A928" s="243"/>
      <c r="B928" s="252"/>
      <c r="C928" s="245">
        <f t="shared" si="210"/>
        <v>4</v>
      </c>
      <c r="D928" s="268"/>
      <c r="E928" s="429">
        <f>E927</f>
        <v>10</v>
      </c>
      <c r="F928" s="319" t="b">
        <f t="shared" si="209"/>
        <v>1</v>
      </c>
      <c r="G928" s="268"/>
      <c r="H928" s="891" t="s">
        <v>990</v>
      </c>
      <c r="I928" s="892"/>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25">
      <c r="A929" s="243"/>
      <c r="B929" s="252"/>
      <c r="C929" s="245">
        <f t="shared" si="210"/>
        <v>4</v>
      </c>
      <c r="D929" s="268"/>
      <c r="E929" s="429">
        <f>E928</f>
        <v>10</v>
      </c>
      <c r="F929" s="319" t="b">
        <f t="shared" si="209"/>
        <v>1</v>
      </c>
      <c r="G929" s="268"/>
      <c r="H929" s="893"/>
      <c r="I929" s="894"/>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25">
      <c r="A930" s="243"/>
      <c r="B930" s="252"/>
      <c r="C930" s="245">
        <f t="shared" si="210"/>
        <v>4</v>
      </c>
      <c r="D930" s="268"/>
      <c r="E930" s="429">
        <f>E929</f>
        <v>10</v>
      </c>
      <c r="F930" s="319" t="b">
        <f t="shared" si="209"/>
        <v>1</v>
      </c>
      <c r="G930" s="268"/>
      <c r="H930" s="895"/>
      <c r="I930" s="896"/>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2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25">
      <c r="A932" s="243"/>
      <c r="B932" s="252"/>
      <c r="C932" s="245">
        <f t="shared" si="210"/>
        <v>4</v>
      </c>
      <c r="D932" s="268"/>
      <c r="E932" s="429">
        <f>E931</f>
        <v>11</v>
      </c>
      <c r="F932" s="319" t="b">
        <f t="shared" si="209"/>
        <v>1</v>
      </c>
      <c r="G932" s="268"/>
      <c r="H932" s="891" t="s">
        <v>990</v>
      </c>
      <c r="I932" s="892"/>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25">
      <c r="A933" s="243"/>
      <c r="B933" s="252"/>
      <c r="C933" s="245">
        <f t="shared" si="210"/>
        <v>4</v>
      </c>
      <c r="D933" s="268"/>
      <c r="E933" s="429">
        <f>E932</f>
        <v>11</v>
      </c>
      <c r="F933" s="319" t="b">
        <f t="shared" si="209"/>
        <v>1</v>
      </c>
      <c r="G933" s="268"/>
      <c r="H933" s="893"/>
      <c r="I933" s="894"/>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25">
      <c r="A934" s="243"/>
      <c r="B934" s="252"/>
      <c r="C934" s="245">
        <f t="shared" si="210"/>
        <v>4</v>
      </c>
      <c r="D934" s="268"/>
      <c r="E934" s="429">
        <f>E933</f>
        <v>11</v>
      </c>
      <c r="F934" s="319" t="b">
        <f t="shared" si="209"/>
        <v>1</v>
      </c>
      <c r="G934" s="268"/>
      <c r="H934" s="895"/>
      <c r="I934" s="896"/>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2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25">
      <c r="A936" s="243"/>
      <c r="B936" s="252"/>
      <c r="C936" s="245">
        <f t="shared" si="210"/>
        <v>4</v>
      </c>
      <c r="D936" s="268"/>
      <c r="E936" s="429">
        <f>E935</f>
        <v>12</v>
      </c>
      <c r="F936" s="319" t="b">
        <f t="shared" si="209"/>
        <v>1</v>
      </c>
      <c r="G936" s="268"/>
      <c r="H936" s="891" t="s">
        <v>990</v>
      </c>
      <c r="I936" s="892"/>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25">
      <c r="A937" s="243"/>
      <c r="B937" s="252"/>
      <c r="C937" s="245">
        <f t="shared" si="210"/>
        <v>4</v>
      </c>
      <c r="D937" s="268"/>
      <c r="E937" s="429">
        <f>E936</f>
        <v>12</v>
      </c>
      <c r="F937" s="319" t="b">
        <f t="shared" si="209"/>
        <v>1</v>
      </c>
      <c r="G937" s="268"/>
      <c r="H937" s="893"/>
      <c r="I937" s="894"/>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25">
      <c r="A938" s="243"/>
      <c r="B938" s="252"/>
      <c r="C938" s="245">
        <f t="shared" si="210"/>
        <v>4</v>
      </c>
      <c r="D938" s="268"/>
      <c r="E938" s="429">
        <f>E937</f>
        <v>12</v>
      </c>
      <c r="F938" s="319" t="b">
        <f t="shared" si="209"/>
        <v>1</v>
      </c>
      <c r="G938" s="268"/>
      <c r="H938" s="895"/>
      <c r="I938" s="896"/>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2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25">
      <c r="A940" s="243"/>
      <c r="B940" s="252"/>
      <c r="C940" s="245">
        <f t="shared" si="210"/>
        <v>4</v>
      </c>
      <c r="D940" s="268"/>
      <c r="E940" s="429">
        <f>E939</f>
        <v>13</v>
      </c>
      <c r="F940" s="319" t="b">
        <f t="shared" si="209"/>
        <v>1</v>
      </c>
      <c r="G940" s="268"/>
      <c r="H940" s="891" t="s">
        <v>679</v>
      </c>
      <c r="I940" s="892"/>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25">
      <c r="A941" s="243"/>
      <c r="B941" s="252"/>
      <c r="C941" s="245">
        <f t="shared" si="210"/>
        <v>4</v>
      </c>
      <c r="D941" s="268"/>
      <c r="E941" s="429">
        <f>E940</f>
        <v>13</v>
      </c>
      <c r="F941" s="319" t="b">
        <f t="shared" si="209"/>
        <v>1</v>
      </c>
      <c r="G941" s="268"/>
      <c r="H941" s="893"/>
      <c r="I941" s="894"/>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25">
      <c r="A942" s="243"/>
      <c r="B942" s="252"/>
      <c r="C942" s="245">
        <f t="shared" si="210"/>
        <v>4</v>
      </c>
      <c r="D942" s="268"/>
      <c r="E942" s="429">
        <f>E941</f>
        <v>13</v>
      </c>
      <c r="F942" s="319" t="b">
        <f t="shared" si="209"/>
        <v>1</v>
      </c>
      <c r="G942" s="268"/>
      <c r="H942" s="895"/>
      <c r="I942" s="896"/>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2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25">
      <c r="A944" s="243"/>
      <c r="B944" s="252"/>
      <c r="C944" s="245">
        <f t="shared" si="210"/>
        <v>4</v>
      </c>
      <c r="D944" s="268"/>
      <c r="E944" s="429">
        <f>E943</f>
        <v>14</v>
      </c>
      <c r="F944" s="319" t="b">
        <f t="shared" si="209"/>
        <v>1</v>
      </c>
      <c r="G944" s="268"/>
      <c r="H944" s="891" t="s">
        <v>681</v>
      </c>
      <c r="I944" s="892"/>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25">
      <c r="A945" s="243"/>
      <c r="B945" s="252"/>
      <c r="C945" s="245">
        <f t="shared" si="210"/>
        <v>4</v>
      </c>
      <c r="D945" s="268"/>
      <c r="E945" s="429">
        <f>E944</f>
        <v>14</v>
      </c>
      <c r="F945" s="319" t="b">
        <f t="shared" si="209"/>
        <v>1</v>
      </c>
      <c r="G945" s="268"/>
      <c r="H945" s="893"/>
      <c r="I945" s="894"/>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25">
      <c r="A946" s="243"/>
      <c r="B946" s="252"/>
      <c r="C946" s="245">
        <f t="shared" si="210"/>
        <v>4</v>
      </c>
      <c r="D946" s="268"/>
      <c r="E946" s="429">
        <f>E945</f>
        <v>14</v>
      </c>
      <c r="F946" s="319" t="b">
        <f t="shared" si="209"/>
        <v>1</v>
      </c>
      <c r="G946" s="268"/>
      <c r="H946" s="895"/>
      <c r="I946" s="896"/>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2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25">
      <c r="A948" s="243"/>
      <c r="B948" s="252"/>
      <c r="C948" s="245">
        <f t="shared" si="210"/>
        <v>4</v>
      </c>
      <c r="D948" s="268"/>
      <c r="E948" s="429">
        <f>E947</f>
        <v>15</v>
      </c>
      <c r="F948" s="319" t="b">
        <f t="shared" si="209"/>
        <v>1</v>
      </c>
      <c r="G948" s="268"/>
      <c r="H948" s="891" t="s">
        <v>683</v>
      </c>
      <c r="I948" s="892"/>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25">
      <c r="A949" s="243"/>
      <c r="B949" s="252"/>
      <c r="C949" s="245">
        <f t="shared" si="210"/>
        <v>4</v>
      </c>
      <c r="D949" s="268"/>
      <c r="E949" s="429">
        <f>E948</f>
        <v>15</v>
      </c>
      <c r="F949" s="319" t="b">
        <f t="shared" si="209"/>
        <v>1</v>
      </c>
      <c r="G949" s="268"/>
      <c r="H949" s="893"/>
      <c r="I949" s="894"/>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25">
      <c r="A950" s="243"/>
      <c r="B950" s="252"/>
      <c r="C950" s="245">
        <f t="shared" si="210"/>
        <v>4</v>
      </c>
      <c r="D950" s="268"/>
      <c r="E950" s="429">
        <f>E949</f>
        <v>15</v>
      </c>
      <c r="F950" s="319" t="b">
        <f t="shared" si="209"/>
        <v>1</v>
      </c>
      <c r="G950" s="268"/>
      <c r="H950" s="895"/>
      <c r="I950" s="896"/>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2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25">
      <c r="A952" s="243"/>
      <c r="B952" s="252"/>
      <c r="C952" s="245">
        <f t="shared" si="210"/>
        <v>4</v>
      </c>
      <c r="D952" s="268"/>
      <c r="E952" s="429">
        <f>E951</f>
        <v>16</v>
      </c>
      <c r="F952" s="319" t="b">
        <f t="shared" si="211"/>
        <v>1</v>
      </c>
      <c r="G952" s="268"/>
      <c r="H952" s="891"/>
      <c r="I952" s="892"/>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25">
      <c r="A953" s="243"/>
      <c r="B953" s="252"/>
      <c r="C953" s="245">
        <f t="shared" si="210"/>
        <v>4</v>
      </c>
      <c r="D953" s="268"/>
      <c r="E953" s="429">
        <f>E952</f>
        <v>16</v>
      </c>
      <c r="F953" s="319" t="b">
        <f t="shared" si="211"/>
        <v>1</v>
      </c>
      <c r="G953" s="268"/>
      <c r="H953" s="893"/>
      <c r="I953" s="894"/>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25">
      <c r="A954" s="243"/>
      <c r="B954" s="252"/>
      <c r="C954" s="245">
        <f t="shared" si="210"/>
        <v>4</v>
      </c>
      <c r="D954" s="268"/>
      <c r="E954" s="429">
        <f>E953</f>
        <v>16</v>
      </c>
      <c r="F954" s="319" t="b">
        <f t="shared" si="211"/>
        <v>1</v>
      </c>
      <c r="G954" s="268"/>
      <c r="H954" s="895"/>
      <c r="I954" s="896"/>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2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25">
      <c r="A956" s="243"/>
      <c r="B956" s="252"/>
      <c r="C956" s="245">
        <f t="shared" si="213"/>
        <v>4</v>
      </c>
      <c r="D956" s="268"/>
      <c r="E956" s="429">
        <f>E955</f>
        <v>17</v>
      </c>
      <c r="F956" s="319" t="b">
        <f t="shared" si="211"/>
        <v>1</v>
      </c>
      <c r="G956" s="268"/>
      <c r="H956" s="891" t="s">
        <v>686</v>
      </c>
      <c r="I956" s="892"/>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25">
      <c r="A957" s="243"/>
      <c r="B957" s="252"/>
      <c r="C957" s="245">
        <f t="shared" si="213"/>
        <v>4</v>
      </c>
      <c r="D957" s="268"/>
      <c r="E957" s="429">
        <f>E956</f>
        <v>17</v>
      </c>
      <c r="F957" s="319" t="b">
        <f t="shared" si="211"/>
        <v>1</v>
      </c>
      <c r="G957" s="268"/>
      <c r="H957" s="893"/>
      <c r="I957" s="894"/>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25">
      <c r="A958" s="243"/>
      <c r="B958" s="252"/>
      <c r="C958" s="245">
        <f t="shared" si="213"/>
        <v>4</v>
      </c>
      <c r="D958" s="268"/>
      <c r="E958" s="429">
        <f>E957</f>
        <v>17</v>
      </c>
      <c r="F958" s="319" t="b">
        <f t="shared" si="211"/>
        <v>1</v>
      </c>
      <c r="G958" s="268"/>
      <c r="H958" s="895"/>
      <c r="I958" s="896"/>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2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25">
      <c r="A960" s="243"/>
      <c r="B960" s="252"/>
      <c r="C960" s="245">
        <f t="shared" si="213"/>
        <v>4</v>
      </c>
      <c r="D960" s="268"/>
      <c r="E960" s="429">
        <f>E959</f>
        <v>18</v>
      </c>
      <c r="F960" s="319" t="b">
        <f t="shared" si="211"/>
        <v>1</v>
      </c>
      <c r="G960" s="268"/>
      <c r="H960" s="891" t="s">
        <v>688</v>
      </c>
      <c r="I960" s="892"/>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25">
      <c r="A961" s="243"/>
      <c r="B961" s="252"/>
      <c r="C961" s="245">
        <f t="shared" si="213"/>
        <v>4</v>
      </c>
      <c r="D961" s="268"/>
      <c r="E961" s="429">
        <f>E960</f>
        <v>18</v>
      </c>
      <c r="F961" s="319" t="b">
        <f t="shared" si="211"/>
        <v>1</v>
      </c>
      <c r="G961" s="268"/>
      <c r="H961" s="893"/>
      <c r="I961" s="894"/>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25">
      <c r="A962" s="243"/>
      <c r="B962" s="252"/>
      <c r="C962" s="245">
        <f t="shared" si="213"/>
        <v>4</v>
      </c>
      <c r="D962" s="268"/>
      <c r="E962" s="429">
        <f>E961</f>
        <v>18</v>
      </c>
      <c r="F962" s="319" t="b">
        <f t="shared" si="211"/>
        <v>1</v>
      </c>
      <c r="G962" s="268"/>
      <c r="H962" s="895"/>
      <c r="I962" s="896"/>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2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25">
      <c r="A964" s="243"/>
      <c r="B964" s="252"/>
      <c r="C964" s="245">
        <f t="shared" si="213"/>
        <v>4</v>
      </c>
      <c r="D964" s="268"/>
      <c r="E964" s="429">
        <f>E963</f>
        <v>19</v>
      </c>
      <c r="F964" s="319" t="b">
        <f t="shared" si="211"/>
        <v>1</v>
      </c>
      <c r="G964" s="268"/>
      <c r="H964" s="891" t="s">
        <v>690</v>
      </c>
      <c r="I964" s="892"/>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25">
      <c r="A965" s="243"/>
      <c r="B965" s="252"/>
      <c r="C965" s="245">
        <f t="shared" si="213"/>
        <v>4</v>
      </c>
      <c r="D965" s="268"/>
      <c r="E965" s="429">
        <f>E964</f>
        <v>19</v>
      </c>
      <c r="F965" s="319" t="b">
        <f t="shared" si="211"/>
        <v>1</v>
      </c>
      <c r="G965" s="268"/>
      <c r="H965" s="893"/>
      <c r="I965" s="894"/>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25">
      <c r="A966" s="243"/>
      <c r="B966" s="252"/>
      <c r="C966" s="245">
        <f t="shared" si="213"/>
        <v>4</v>
      </c>
      <c r="D966" s="268"/>
      <c r="E966" s="429">
        <f>E965</f>
        <v>19</v>
      </c>
      <c r="F966" s="319" t="b">
        <f t="shared" si="211"/>
        <v>1</v>
      </c>
      <c r="G966" s="268"/>
      <c r="H966" s="895"/>
      <c r="I966" s="896"/>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2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25">
      <c r="A968" s="243"/>
      <c r="B968" s="252"/>
      <c r="C968" s="245">
        <f t="shared" si="213"/>
        <v>4</v>
      </c>
      <c r="D968" s="268"/>
      <c r="E968" s="429">
        <f>E967</f>
        <v>20</v>
      </c>
      <c r="F968" s="319" t="b">
        <f t="shared" si="211"/>
        <v>1</v>
      </c>
      <c r="G968" s="268"/>
      <c r="H968" s="891" t="s">
        <v>692</v>
      </c>
      <c r="I968" s="892"/>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25">
      <c r="A969" s="243"/>
      <c r="B969" s="252"/>
      <c r="C969" s="245">
        <f t="shared" si="213"/>
        <v>4</v>
      </c>
      <c r="D969" s="268"/>
      <c r="E969" s="429">
        <f>E968</f>
        <v>20</v>
      </c>
      <c r="F969" s="319" t="b">
        <f t="shared" si="211"/>
        <v>1</v>
      </c>
      <c r="G969" s="268"/>
      <c r="H969" s="893"/>
      <c r="I969" s="894"/>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25">
      <c r="A970" s="243"/>
      <c r="B970" s="252"/>
      <c r="C970" s="245">
        <f t="shared" si="213"/>
        <v>4</v>
      </c>
      <c r="D970" s="268"/>
      <c r="E970" s="429">
        <f>E969</f>
        <v>20</v>
      </c>
      <c r="F970" s="319" t="b">
        <f t="shared" si="211"/>
        <v>1</v>
      </c>
      <c r="G970" s="268"/>
      <c r="H970" s="895"/>
      <c r="I970" s="896"/>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2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25">
      <c r="A972" s="243"/>
      <c r="B972" s="252"/>
      <c r="C972" s="245">
        <f t="shared" si="213"/>
        <v>4</v>
      </c>
      <c r="D972" s="268"/>
      <c r="E972" s="429">
        <f>E971</f>
        <v>21</v>
      </c>
      <c r="F972" s="319" t="b">
        <f t="shared" si="211"/>
        <v>1</v>
      </c>
      <c r="G972" s="268"/>
      <c r="H972" s="891" t="s">
        <v>694</v>
      </c>
      <c r="I972" s="892"/>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25">
      <c r="A973" s="243"/>
      <c r="B973" s="252"/>
      <c r="C973" s="245">
        <f t="shared" si="213"/>
        <v>4</v>
      </c>
      <c r="D973" s="268"/>
      <c r="E973" s="429">
        <f>E972</f>
        <v>21</v>
      </c>
      <c r="F973" s="319" t="b">
        <f t="shared" si="211"/>
        <v>1</v>
      </c>
      <c r="G973" s="268"/>
      <c r="H973" s="893"/>
      <c r="I973" s="894"/>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25">
      <c r="A974" s="243"/>
      <c r="B974" s="252"/>
      <c r="C974" s="245">
        <f t="shared" si="213"/>
        <v>4</v>
      </c>
      <c r="D974" s="268"/>
      <c r="E974" s="429">
        <f>E973</f>
        <v>21</v>
      </c>
      <c r="F974" s="319" t="b">
        <f t="shared" si="211"/>
        <v>1</v>
      </c>
      <c r="G974" s="268"/>
      <c r="H974" s="895"/>
      <c r="I974" s="896"/>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2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25">
      <c r="A976" s="243"/>
      <c r="B976" s="252"/>
      <c r="C976" s="245">
        <f t="shared" si="213"/>
        <v>4</v>
      </c>
      <c r="D976" s="268"/>
      <c r="E976" s="429">
        <f>E975</f>
        <v>22</v>
      </c>
      <c r="F976" s="319" t="b">
        <f t="shared" si="211"/>
        <v>1</v>
      </c>
      <c r="G976" s="268"/>
      <c r="H976" s="891" t="s">
        <v>696</v>
      </c>
      <c r="I976" s="892"/>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25">
      <c r="A977" s="243"/>
      <c r="B977" s="252"/>
      <c r="C977" s="245">
        <f t="shared" si="213"/>
        <v>4</v>
      </c>
      <c r="D977" s="268"/>
      <c r="E977" s="429">
        <f>E976</f>
        <v>22</v>
      </c>
      <c r="F977" s="319" t="b">
        <f t="shared" si="211"/>
        <v>1</v>
      </c>
      <c r="G977" s="268"/>
      <c r="H977" s="893"/>
      <c r="I977" s="894"/>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25">
      <c r="A978" s="243"/>
      <c r="B978" s="252"/>
      <c r="C978" s="245">
        <f t="shared" si="213"/>
        <v>4</v>
      </c>
      <c r="D978" s="268"/>
      <c r="E978" s="429">
        <f>E977</f>
        <v>22</v>
      </c>
      <c r="F978" s="319" t="b">
        <f t="shared" si="211"/>
        <v>1</v>
      </c>
      <c r="G978" s="268"/>
      <c r="H978" s="895"/>
      <c r="I978" s="896"/>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2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25">
      <c r="A980" s="243"/>
      <c r="B980" s="252"/>
      <c r="C980" s="245">
        <f t="shared" si="213"/>
        <v>4</v>
      </c>
      <c r="D980" s="268"/>
      <c r="E980" s="429">
        <f>E979</f>
        <v>23</v>
      </c>
      <c r="F980" s="319" t="b">
        <f t="shared" si="211"/>
        <v>1</v>
      </c>
      <c r="G980" s="268"/>
      <c r="H980" s="891" t="s">
        <v>698</v>
      </c>
      <c r="I980" s="892"/>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25">
      <c r="A981" s="243"/>
      <c r="B981" s="252"/>
      <c r="C981" s="245">
        <f t="shared" si="213"/>
        <v>4</v>
      </c>
      <c r="D981" s="268"/>
      <c r="E981" s="429">
        <f>E980</f>
        <v>23</v>
      </c>
      <c r="F981" s="319" t="b">
        <f t="shared" si="211"/>
        <v>1</v>
      </c>
      <c r="G981" s="268"/>
      <c r="H981" s="893"/>
      <c r="I981" s="894"/>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25">
      <c r="A982" s="243"/>
      <c r="B982" s="252"/>
      <c r="C982" s="245">
        <f t="shared" si="213"/>
        <v>4</v>
      </c>
      <c r="D982" s="268"/>
      <c r="E982" s="429">
        <f>E981</f>
        <v>23</v>
      </c>
      <c r="F982" s="319" t="b">
        <f t="shared" si="211"/>
        <v>1</v>
      </c>
      <c r="G982" s="268"/>
      <c r="H982" s="895"/>
      <c r="I982" s="896"/>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2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25">
      <c r="A984" s="243"/>
      <c r="B984" s="252"/>
      <c r="C984" s="245">
        <f t="shared" si="213"/>
        <v>4</v>
      </c>
      <c r="D984" s="268"/>
      <c r="E984" s="429">
        <f>E983</f>
        <v>24</v>
      </c>
      <c r="F984" s="319" t="b">
        <f t="shared" si="214"/>
        <v>1</v>
      </c>
      <c r="G984" s="268"/>
      <c r="H984" s="891" t="s">
        <v>700</v>
      </c>
      <c r="I984" s="892"/>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25">
      <c r="A985" s="243"/>
      <c r="B985" s="252"/>
      <c r="C985" s="245">
        <f t="shared" si="213"/>
        <v>4</v>
      </c>
      <c r="D985" s="268"/>
      <c r="E985" s="429">
        <f>E984</f>
        <v>24</v>
      </c>
      <c r="F985" s="319" t="b">
        <f t="shared" si="214"/>
        <v>1</v>
      </c>
      <c r="G985" s="268"/>
      <c r="H985" s="893"/>
      <c r="I985" s="894"/>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25">
      <c r="A986" s="243"/>
      <c r="B986" s="252"/>
      <c r="C986" s="245">
        <f t="shared" si="213"/>
        <v>4</v>
      </c>
      <c r="D986" s="268"/>
      <c r="E986" s="429">
        <f>E985</f>
        <v>24</v>
      </c>
      <c r="F986" s="319" t="b">
        <f t="shared" si="214"/>
        <v>1</v>
      </c>
      <c r="G986" s="268"/>
      <c r="H986" s="895"/>
      <c r="I986" s="896"/>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2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25">
      <c r="A988" s="243"/>
      <c r="B988" s="252"/>
      <c r="C988" s="245">
        <f t="shared" si="215"/>
        <v>4</v>
      </c>
      <c r="D988" s="268"/>
      <c r="E988" s="429">
        <f>E987</f>
        <v>25</v>
      </c>
      <c r="F988" s="319" t="b">
        <f t="shared" si="214"/>
        <v>1</v>
      </c>
      <c r="G988" s="268"/>
      <c r="H988" s="891" t="s">
        <v>984</v>
      </c>
      <c r="I988" s="892"/>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25">
      <c r="A989" s="243"/>
      <c r="B989" s="252"/>
      <c r="C989" s="245">
        <f t="shared" si="215"/>
        <v>4</v>
      </c>
      <c r="D989" s="268"/>
      <c r="E989" s="429">
        <f>E988</f>
        <v>25</v>
      </c>
      <c r="F989" s="319" t="b">
        <f t="shared" si="214"/>
        <v>1</v>
      </c>
      <c r="G989" s="268"/>
      <c r="H989" s="893"/>
      <c r="I989" s="894"/>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25">
      <c r="A990" s="243"/>
      <c r="B990" s="252"/>
      <c r="C990" s="245">
        <f t="shared" si="215"/>
        <v>4</v>
      </c>
      <c r="D990" s="268"/>
      <c r="E990" s="429">
        <f>E989</f>
        <v>25</v>
      </c>
      <c r="F990" s="319" t="b">
        <f t="shared" si="214"/>
        <v>1</v>
      </c>
      <c r="G990" s="268"/>
      <c r="H990" s="895"/>
      <c r="I990" s="896"/>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2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25">
      <c r="A992" s="243"/>
      <c r="B992" s="252"/>
      <c r="C992" s="245">
        <f t="shared" si="215"/>
        <v>4</v>
      </c>
      <c r="D992" s="268"/>
      <c r="E992" s="429">
        <f>E991</f>
        <v>26</v>
      </c>
      <c r="F992" s="319" t="b">
        <f t="shared" si="214"/>
        <v>1</v>
      </c>
      <c r="G992" s="268"/>
      <c r="H992" s="891" t="s">
        <v>702</v>
      </c>
      <c r="I992" s="892"/>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25">
      <c r="A993" s="243"/>
      <c r="B993" s="252"/>
      <c r="C993" s="245">
        <f t="shared" si="215"/>
        <v>4</v>
      </c>
      <c r="D993" s="268"/>
      <c r="E993" s="429">
        <f>E992</f>
        <v>26</v>
      </c>
      <c r="F993" s="319" t="b">
        <f t="shared" si="214"/>
        <v>1</v>
      </c>
      <c r="G993" s="268"/>
      <c r="H993" s="893"/>
      <c r="I993" s="894"/>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25">
      <c r="A994" s="243"/>
      <c r="B994" s="252"/>
      <c r="C994" s="245">
        <f t="shared" si="215"/>
        <v>4</v>
      </c>
      <c r="D994" s="268"/>
      <c r="E994" s="429">
        <f>E993</f>
        <v>26</v>
      </c>
      <c r="F994" s="319" t="b">
        <f t="shared" si="214"/>
        <v>1</v>
      </c>
      <c r="G994" s="268"/>
      <c r="H994" s="895"/>
      <c r="I994" s="896"/>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0999999999999996" hidden="1" customHeight="1" outlineLevel="3" x14ac:dyDescent="0.2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0999999999999996" customHeight="1" outlineLevel="2" x14ac:dyDescent="0.2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2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2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2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2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0999999999999996" hidden="1" customHeight="1" outlineLevel="3" x14ac:dyDescent="0.2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0999999999999996" customHeight="1" outlineLevel="2" x14ac:dyDescent="0.2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0999999999999996" customHeight="1" outlineLevel="1" x14ac:dyDescent="0.2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0999999999999996" customHeight="1" x14ac:dyDescent="0.2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2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2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2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2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2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2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2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25">
      <c r="C1012" s="440" t="s">
        <v>708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5" priority="31" operator="equal">
      <formula>TRUE</formula>
    </cfRule>
  </conditionalFormatting>
  <conditionalFormatting sqref="X703:AA705">
    <cfRule type="cellIs" dxfId="4"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2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0999999999999996" customHeight="1" collapsed="1" thickBot="1" x14ac:dyDescent="0.3">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0999999999999996" hidden="1" customHeight="1" outlineLevel="1" collapsed="1" x14ac:dyDescent="0.2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2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00000000000001" customHeight="1" x14ac:dyDescent="0.2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00000000000001" customHeight="1" outlineLevel="1" collapsed="1" x14ac:dyDescent="0.2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0999999999999996" hidden="1" customHeight="1" outlineLevel="2" x14ac:dyDescent="0.2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2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2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2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2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85" hidden="1" customHeight="1" outlineLevel="3" collapsed="1" x14ac:dyDescent="0.2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2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2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0999999999999996" customHeight="1" outlineLevel="1" x14ac:dyDescent="0.2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2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25">
      <c r="A18" s="243"/>
      <c r="B18" s="252"/>
      <c r="C18" s="441">
        <f>INT($C$6)+1.045</f>
        <v>2.0449999999999999</v>
      </c>
      <c r="D18" s="268"/>
      <c r="E18" s="325"/>
      <c r="F18" s="325"/>
      <c r="G18" s="268"/>
      <c r="H18" s="273" t="s">
        <v>396</v>
      </c>
      <c r="I18" s="273"/>
      <c r="J18" s="520">
        <v>44526.325755208301</v>
      </c>
      <c r="K18" s="934" t="s">
        <v>956</v>
      </c>
      <c r="L18" s="935"/>
      <c r="M18" s="935"/>
      <c r="N18" s="935"/>
      <c r="O18" s="935"/>
      <c r="P18" s="935"/>
      <c r="Q18" s="935"/>
      <c r="R18" s="935"/>
      <c r="S18" s="935"/>
      <c r="T18" s="935"/>
      <c r="U18" s="935"/>
      <c r="V18" s="935"/>
      <c r="W18" s="935"/>
      <c r="X18" s="935"/>
      <c r="Y18" s="93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2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2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25">
      <c r="A21" s="243"/>
      <c r="B21" s="252"/>
      <c r="C21" s="441">
        <f>INT($C$6)+1.045</f>
        <v>2.0449999999999999</v>
      </c>
      <c r="D21" s="268"/>
      <c r="E21" s="325"/>
      <c r="F21" s="325"/>
      <c r="G21" s="268"/>
      <c r="H21" s="273" t="s">
        <v>397</v>
      </c>
      <c r="I21" s="273"/>
      <c r="J21" s="519">
        <v>45081.620505671301</v>
      </c>
      <c r="K21" s="936" t="s">
        <v>1144</v>
      </c>
      <c r="L21" s="937"/>
      <c r="M21" s="937"/>
      <c r="N21" s="937"/>
      <c r="O21" s="937"/>
      <c r="P21" s="937"/>
      <c r="Q21" s="937"/>
      <c r="R21" s="937"/>
      <c r="S21" s="937"/>
      <c r="T21" s="937"/>
      <c r="U21" s="937"/>
      <c r="V21" s="937"/>
      <c r="W21" s="937"/>
      <c r="X21" s="937"/>
      <c r="Y21" s="93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2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2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0999999999999996" hidden="1" customHeight="1" outlineLevel="3" x14ac:dyDescent="0.2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0999999999999996" hidden="1" customHeight="1" outlineLevel="3" x14ac:dyDescent="0.2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2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2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2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2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2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0999999999999996" hidden="1" customHeight="1" outlineLevel="3" x14ac:dyDescent="0.2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0999999999999996" hidden="1" customHeight="1" outlineLevel="2" x14ac:dyDescent="0.2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0999999999999996" customHeight="1" outlineLevel="1" x14ac:dyDescent="0.2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0999999999999996" customHeight="1" collapsed="1" x14ac:dyDescent="0.2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2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2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0999999999999996" customHeight="1" collapsed="1" thickBot="1" x14ac:dyDescent="0.3">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0999999999999996" hidden="1" customHeight="1" outlineLevel="1" collapsed="1" x14ac:dyDescent="0.2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2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00000000000001" customHeight="1" x14ac:dyDescent="0.2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00000000000001" customHeight="1" outlineLevel="1" x14ac:dyDescent="0.2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0999999999999996" customHeight="1" outlineLevel="2" x14ac:dyDescent="0.2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2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2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2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2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2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2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2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2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2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2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2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85" customHeight="1" outlineLevel="2" x14ac:dyDescent="0.2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2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25">
      <c r="A56" s="243"/>
      <c r="B56" s="252" t="s">
        <v>392</v>
      </c>
      <c r="C56" s="441">
        <f>INT(MAX($C$59:$C$123))+1</f>
        <v>5</v>
      </c>
      <c r="D56" s="268" t="s">
        <v>393</v>
      </c>
      <c r="E56" s="325"/>
      <c r="F56" s="325"/>
      <c r="G56" s="268"/>
      <c r="H56" s="325" t="s">
        <v>714</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2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2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0999999999999996" customHeight="1" outlineLevel="3" x14ac:dyDescent="0.2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2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2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2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2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2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2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2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2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2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2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2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2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2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2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2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2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2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2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2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2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2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2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2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2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2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2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2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2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2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2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2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2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2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2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2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2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2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2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2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2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2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2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2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2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2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2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2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2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2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2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2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2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2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2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2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2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2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2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2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2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2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2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2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0999999999999996" customHeight="1" outlineLevel="2" x14ac:dyDescent="0.2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2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2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0999999999999996" customHeight="1" outlineLevel="3" x14ac:dyDescent="0.2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2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2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2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2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2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2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2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2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2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2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2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2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2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2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2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2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2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2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2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2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2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0999999999999996" customHeight="1" outlineLevel="2" x14ac:dyDescent="0.2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2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2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0999999999999996" customHeight="1" outlineLevel="3" x14ac:dyDescent="0.2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2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2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2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2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2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2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2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2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2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2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2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2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2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2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2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2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2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2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2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2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2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2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2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2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2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2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2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2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2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2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2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2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2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2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2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2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2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2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2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2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2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2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2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2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2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2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2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2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2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2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2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2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2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2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2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2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2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2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2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2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2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2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2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2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2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2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2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2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2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2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2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2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2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2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2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2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2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2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2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2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2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2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2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2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2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2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2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2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2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2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2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2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2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2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2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2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2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2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2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2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2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2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2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2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2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2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2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2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2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2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2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2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2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2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2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2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2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2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2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2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2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2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2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2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2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2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2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2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2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2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2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2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2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2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2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2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2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2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2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2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2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2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2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2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2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2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2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2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2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2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2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2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2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2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2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2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2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2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2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2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2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2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2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2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2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2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2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2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2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2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2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2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2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2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2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2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2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2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2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2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2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2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2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2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2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2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2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2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2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2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2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2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2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2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2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2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2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2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2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2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2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2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2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2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2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2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2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2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2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2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2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2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2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2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2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2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2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0999999999999996" customHeight="1" outlineLevel="2" x14ac:dyDescent="0.2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0999999999999996" customHeight="1" outlineLevel="2" x14ac:dyDescent="0.2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0999999999999996" customHeight="1" outlineLevel="1" x14ac:dyDescent="0.2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0999999999999996" customHeight="1" collapsed="1" x14ac:dyDescent="0.2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2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2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2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2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2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2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2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25">
      <c r="C380" s="440" t="s">
        <v>708</v>
      </c>
    </row>
  </sheetData>
  <mergeCells count="2">
    <mergeCell ref="K18:Y18"/>
    <mergeCell ref="K21:Y21"/>
  </mergeCells>
  <conditionalFormatting sqref="K127:SJ147">
    <cfRule type="cellIs" dxfId="3"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7">
        <v>3</v>
      </c>
    </row>
    <row r="4" spans="1:2" ht="7.35" customHeight="1" x14ac:dyDescent="0.25"/>
    <row r="5" spans="1:2" x14ac:dyDescent="0.25">
      <c r="A5" t="s">
        <v>79</v>
      </c>
      <c r="B5" s="197">
        <v>1.25</v>
      </c>
    </row>
    <row r="7" spans="1:2" x14ac:dyDescent="0.25">
      <c r="A7" s="64" t="s">
        <v>78</v>
      </c>
    </row>
    <row r="8" spans="1:2" x14ac:dyDescent="0.25">
      <c r="A8" t="s">
        <v>80</v>
      </c>
      <c r="B8" s="197">
        <v>12</v>
      </c>
    </row>
    <row r="9" spans="1:2" ht="7.35" customHeight="1" x14ac:dyDescent="0.25"/>
    <row r="10" spans="1:2" x14ac:dyDescent="0.25">
      <c r="A10" t="s">
        <v>81</v>
      </c>
      <c r="B10" s="197">
        <v>12</v>
      </c>
    </row>
    <row r="12" spans="1:2" x14ac:dyDescent="0.25">
      <c r="A12" s="64" t="s">
        <v>1155</v>
      </c>
    </row>
    <row r="13" spans="1:2" x14ac:dyDescent="0.25">
      <c r="A13" t="s">
        <v>1156</v>
      </c>
      <c r="B13" s="848">
        <v>0.08</v>
      </c>
    </row>
    <row r="14" spans="1:2" ht="9.75" customHeight="1" x14ac:dyDescent="0.25"/>
    <row r="15" spans="1:2" x14ac:dyDescent="0.25">
      <c r="A15" s="64" t="s">
        <v>260</v>
      </c>
    </row>
    <row r="16" spans="1:2" x14ac:dyDescent="0.25">
      <c r="A16" t="s">
        <v>1157</v>
      </c>
      <c r="B16" s="848">
        <v>0.05</v>
      </c>
    </row>
    <row r="17" spans="1:2" ht="9.75" customHeight="1" x14ac:dyDescent="0.25"/>
    <row r="18" spans="1:2" x14ac:dyDescent="0.25">
      <c r="A18" t="s">
        <v>1138</v>
      </c>
      <c r="B18" s="848">
        <v>7.4999999999999997E-2</v>
      </c>
    </row>
    <row r="20" spans="1:2" x14ac:dyDescent="0.25">
      <c r="A20" s="64" t="s">
        <v>82</v>
      </c>
    </row>
    <row r="21" spans="1:2" x14ac:dyDescent="0.25">
      <c r="A21" t="s">
        <v>1158</v>
      </c>
      <c r="B21" s="848">
        <v>0.1</v>
      </c>
    </row>
    <row r="22" spans="1:2" ht="9.75" customHeight="1" x14ac:dyDescent="0.25"/>
    <row r="23" spans="1:2" x14ac:dyDescent="0.25">
      <c r="A23" t="s">
        <v>1139</v>
      </c>
      <c r="B23" s="848">
        <v>7.4999999999999997E-2</v>
      </c>
    </row>
    <row r="25" spans="1:2" x14ac:dyDescent="0.25">
      <c r="A25" t="s">
        <v>83</v>
      </c>
      <c r="B25"/>
    </row>
    <row r="26" spans="1:2" x14ac:dyDescent="0.25">
      <c r="A26" t="s">
        <v>368</v>
      </c>
      <c r="B26" s="197">
        <v>1</v>
      </c>
    </row>
    <row r="27" spans="1:2" x14ac:dyDescent="0.25">
      <c r="A27" t="s">
        <v>54</v>
      </c>
      <c r="B27" s="197">
        <v>1</v>
      </c>
    </row>
    <row r="28" spans="1:2" x14ac:dyDescent="0.25">
      <c r="A28" t="s">
        <v>55</v>
      </c>
      <c r="B28" s="197">
        <v>1</v>
      </c>
    </row>
    <row r="29" spans="1:2" x14ac:dyDescent="0.25">
      <c r="A29" t="s">
        <v>56</v>
      </c>
      <c r="B29" s="197">
        <v>1</v>
      </c>
    </row>
    <row r="30" spans="1:2" x14ac:dyDescent="0.25">
      <c r="A30" t="s">
        <v>57</v>
      </c>
      <c r="B30" s="197">
        <v>1.1000000000000001</v>
      </c>
    </row>
    <row r="31" spans="1:2" x14ac:dyDescent="0.25">
      <c r="A31" t="s">
        <v>870</v>
      </c>
      <c r="B31" s="197">
        <v>1.2</v>
      </c>
    </row>
    <row r="32" spans="1:2" x14ac:dyDescent="0.25">
      <c r="A32" t="s">
        <v>871</v>
      </c>
      <c r="B32" s="197">
        <v>1.2</v>
      </c>
    </row>
    <row r="33" spans="1:2" x14ac:dyDescent="0.25">
      <c r="A33" t="s">
        <v>872</v>
      </c>
      <c r="B33" s="197">
        <v>1</v>
      </c>
    </row>
    <row r="34" spans="1:2" x14ac:dyDescent="0.25">
      <c r="A34" t="s">
        <v>1086</v>
      </c>
      <c r="B34" s="197">
        <v>1</v>
      </c>
    </row>
    <row r="36" spans="1:2" x14ac:dyDescent="0.25">
      <c r="A36" t="s">
        <v>84</v>
      </c>
      <c r="B36"/>
    </row>
    <row r="37" spans="1:2" x14ac:dyDescent="0.25">
      <c r="A37" t="s">
        <v>368</v>
      </c>
      <c r="B37" s="197">
        <v>1.1000000000000001</v>
      </c>
    </row>
    <row r="38" spans="1:2" x14ac:dyDescent="0.25">
      <c r="A38" t="s">
        <v>54</v>
      </c>
      <c r="B38" s="197">
        <v>1</v>
      </c>
    </row>
    <row r="39" spans="1:2" x14ac:dyDescent="0.25">
      <c r="A39" t="s">
        <v>55</v>
      </c>
      <c r="B39" s="197">
        <v>1</v>
      </c>
    </row>
    <row r="40" spans="1:2" x14ac:dyDescent="0.25">
      <c r="A40" t="s">
        <v>56</v>
      </c>
      <c r="B40" s="197">
        <v>1</v>
      </c>
    </row>
    <row r="41" spans="1:2" x14ac:dyDescent="0.25">
      <c r="A41" t="s">
        <v>57</v>
      </c>
      <c r="B41" s="197">
        <v>1.1000000000000001</v>
      </c>
    </row>
    <row r="42" spans="1:2" x14ac:dyDescent="0.25">
      <c r="A42" t="s">
        <v>870</v>
      </c>
      <c r="B42" s="197">
        <v>1.2</v>
      </c>
    </row>
    <row r="43" spans="1:2" x14ac:dyDescent="0.25">
      <c r="A43" t="s">
        <v>871</v>
      </c>
      <c r="B43" s="197">
        <v>1.2</v>
      </c>
    </row>
    <row r="44" spans="1:2" x14ac:dyDescent="0.25">
      <c r="A44" t="s">
        <v>872</v>
      </c>
      <c r="B44" s="197">
        <v>1.1000000000000001</v>
      </c>
    </row>
    <row r="45" spans="1:2" x14ac:dyDescent="0.25">
      <c r="A45" t="s">
        <v>1086</v>
      </c>
      <c r="B45" s="197">
        <v>1</v>
      </c>
    </row>
    <row r="47" spans="1:2" x14ac:dyDescent="0.25">
      <c r="A47" t="s">
        <v>1154</v>
      </c>
      <c r="B47"/>
    </row>
    <row r="48" spans="1:2" x14ac:dyDescent="0.25">
      <c r="A48" t="s">
        <v>368</v>
      </c>
      <c r="B48" s="197">
        <v>1</v>
      </c>
    </row>
    <row r="49" spans="1:3" x14ac:dyDescent="0.25">
      <c r="A49" t="s">
        <v>54</v>
      </c>
      <c r="B49" s="197">
        <v>1</v>
      </c>
    </row>
    <row r="50" spans="1:3" x14ac:dyDescent="0.25">
      <c r="A50" t="s">
        <v>55</v>
      </c>
      <c r="B50" s="197">
        <v>1</v>
      </c>
    </row>
    <row r="51" spans="1:3" x14ac:dyDescent="0.25">
      <c r="A51" t="s">
        <v>56</v>
      </c>
      <c r="B51" s="197">
        <v>1</v>
      </c>
    </row>
    <row r="52" spans="1:3" x14ac:dyDescent="0.25">
      <c r="A52" t="s">
        <v>57</v>
      </c>
      <c r="B52" s="197">
        <v>1</v>
      </c>
    </row>
    <row r="53" spans="1:3" x14ac:dyDescent="0.25">
      <c r="A53" t="s">
        <v>870</v>
      </c>
      <c r="B53" s="197">
        <v>1</v>
      </c>
    </row>
    <row r="54" spans="1:3" x14ac:dyDescent="0.25">
      <c r="A54" t="s">
        <v>871</v>
      </c>
      <c r="B54" s="197">
        <v>1</v>
      </c>
    </row>
    <row r="55" spans="1:3" x14ac:dyDescent="0.25">
      <c r="A55" t="s">
        <v>872</v>
      </c>
      <c r="B55" s="197">
        <v>1</v>
      </c>
    </row>
    <row r="56" spans="1:3" x14ac:dyDescent="0.25">
      <c r="A56" t="s">
        <v>1086</v>
      </c>
      <c r="B56" s="197">
        <v>1</v>
      </c>
    </row>
    <row r="58" spans="1:3" x14ac:dyDescent="0.25">
      <c r="A58" s="64" t="s">
        <v>85</v>
      </c>
    </row>
    <row r="59" spans="1:3" x14ac:dyDescent="0.25">
      <c r="A59" t="s">
        <v>86</v>
      </c>
      <c r="B59" s="700">
        <f>MIN(364,INT((C59 - DATE(YEAR(C59),1,1))))</f>
        <v>104</v>
      </c>
      <c r="C59" s="717">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7"/>
      <c r="I1" s="7"/>
      <c r="J1" s="7"/>
      <c r="K1" s="7"/>
      <c r="L1" s="7"/>
      <c r="M1" s="7"/>
      <c r="N1" s="7"/>
      <c r="O1" s="7"/>
      <c r="P1" s="7"/>
      <c r="Q1" s="7"/>
      <c r="R1" s="7"/>
      <c r="S1" s="7"/>
      <c r="T1" s="7"/>
      <c r="U1" s="7"/>
      <c r="V1" s="7"/>
      <c r="W1" s="7"/>
      <c r="X1" s="7"/>
      <c r="Y1" s="7"/>
      <c r="Z1" s="7"/>
    </row>
    <row r="2" spans="1:26" customFormat="1" ht="5.0999999999999996" customHeight="1" outlineLevel="1" collapsed="1" thickBot="1" x14ac:dyDescent="0.3">
      <c r="A2" s="6"/>
      <c r="B2" s="7"/>
      <c r="C2" s="7"/>
      <c r="D2" s="7"/>
      <c r="E2" s="7"/>
      <c r="F2" s="7"/>
      <c r="G2" s="7"/>
      <c r="H2" s="7"/>
      <c r="I2" s="7"/>
      <c r="J2" s="7"/>
      <c r="K2" s="7"/>
      <c r="L2" s="7"/>
      <c r="M2" s="7"/>
      <c r="N2" s="7"/>
      <c r="O2" s="7"/>
      <c r="P2" s="7"/>
      <c r="Q2" s="7"/>
      <c r="R2" s="7"/>
      <c r="S2" s="7"/>
      <c r="T2" s="7"/>
      <c r="U2" s="7"/>
      <c r="V2" s="7"/>
      <c r="W2" s="7"/>
      <c r="X2" s="7"/>
      <c r="Y2" s="7"/>
      <c r="Z2" s="7"/>
    </row>
    <row r="3" spans="1:26" customFormat="1" ht="5.0999999999999996" customHeight="1" outlineLevel="1" x14ac:dyDescent="0.2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35" customHeight="1" outlineLevel="1" collapsed="1" x14ac:dyDescent="0.2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35" customHeight="1" outlineLevel="1" x14ac:dyDescent="0.2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35" customHeight="1" outlineLevel="1" x14ac:dyDescent="0.2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35" customHeight="1" outlineLevel="1" x14ac:dyDescent="0.2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35" customHeight="1" outlineLevel="1" x14ac:dyDescent="0.2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35" customHeight="1" outlineLevel="1" x14ac:dyDescent="0.2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35" customHeight="1" outlineLevel="1" x14ac:dyDescent="0.2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35" customHeight="1" outlineLevel="1" x14ac:dyDescent="0.2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0999999999999996" customHeight="1" outlineLevel="1" x14ac:dyDescent="0.2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0999999999999996" customHeight="1" outlineLevel="1" x14ac:dyDescent="0.2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35" customHeight="1" outlineLevel="1" x14ac:dyDescent="0.2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35" customHeight="1" outlineLevel="1" x14ac:dyDescent="0.2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35" customHeight="1" outlineLevel="1" x14ac:dyDescent="0.2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35" customHeight="1" outlineLevel="1" x14ac:dyDescent="0.2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0999999999999996" customHeight="1" outlineLevel="1" x14ac:dyDescent="0.2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2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2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2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0999999999999996" customHeight="1" outlineLevel="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0999999999999996" customHeight="1" outlineLevel="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2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2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2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2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2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2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0999999999999996" customHeight="1" outlineLevel="1" x14ac:dyDescent="0.2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0999999999999996" customHeight="1" outlineLevel="1" x14ac:dyDescent="0.2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2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2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2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2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2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2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2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2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2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2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2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2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2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2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2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2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2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2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2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0999999999999996" customHeight="1" outlineLevel="1" x14ac:dyDescent="0.2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35" customHeight="1" outlineLevel="1" x14ac:dyDescent="0.2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1128</v>
      </c>
      <c r="B2" s="197">
        <v>5000000</v>
      </c>
    </row>
    <row r="4" spans="1:2" x14ac:dyDescent="0.2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35" customHeight="1" x14ac:dyDescent="0.2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35" customHeight="1" x14ac:dyDescent="0.2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35" customHeight="1" x14ac:dyDescent="0.2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35" customHeight="1" x14ac:dyDescent="0.2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35" customHeight="1" x14ac:dyDescent="0.2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35" customHeight="1" x14ac:dyDescent="0.2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35" customHeight="1" x14ac:dyDescent="0.2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35" customHeight="1" x14ac:dyDescent="0.2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35" customHeight="1" x14ac:dyDescent="0.2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35" customHeight="1" x14ac:dyDescent="0.2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35" customHeight="1" x14ac:dyDescent="0.2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35" customHeight="1" x14ac:dyDescent="0.2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35" customHeight="1" x14ac:dyDescent="0.2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35" customHeight="1" x14ac:dyDescent="0.2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2"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2024-04-24T05:44:14Z</dcterms:modified>
</cp:coreProperties>
</file>