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drawings/drawing3.xml" ContentType="application/vnd.openxmlformats-officedocument.drawing+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codeName="ThisWorkbook" defaultThemeVersion="166925"/>
  <mc:AlternateContent xmlns:mc="http://schemas.openxmlformats.org/markup-compatibility/2006">
    <mc:Choice Requires="x15">
      <x15ac:absPath xmlns:x15ac="http://schemas.microsoft.com/office/spreadsheetml/2010/11/ac" url="C:\Users\21512438\Dropbox\Michael\Work-Uni-Coding\Models\AFO\app\Pages\"/>
    </mc:Choice>
  </mc:AlternateContent>
  <xr:revisionPtr revIDLastSave="0" documentId="13_ncr:1_{6F091CCA-1EF3-4850-896A-7A2AA43C3BF0}" xr6:coauthVersionLast="45" xr6:coauthVersionMax="47" xr10:uidLastSave="{00000000-0000-0000-0000-000000000000}"/>
  <bookViews>
    <workbookView xWindow="28680" yWindow="-120" windowWidth="29040" windowHeight="15840" xr2:uid="{92F76B5C-EE3B-4928-B619-32EB52950B18}"/>
  </bookViews>
  <sheets>
    <sheet name="Experiment" sheetId="1" r:id="rId1"/>
    <sheet name="DataMaster" sheetId="4" r:id="rId2"/>
    <sheet name="Change log" sheetId="2" r:id="rId3"/>
    <sheet name="Run Report" sheetId="3" r:id="rId4"/>
  </sheets>
  <definedNames>
    <definedName name="_xlnm._FilterDatabase" localSheetId="0" hidden="1">Experiment!$A$4:$CX$9</definedName>
    <definedName name="d.Region">DataMaster!$C$5</definedName>
    <definedName name="d.RegionName">DataMaster!$D$5</definedName>
    <definedName name="ExpData">Experiment!$A$7:$CX$8</definedName>
    <definedName name="GI.LowerScalar">DataMaster!$S$80:$CJ$80</definedName>
    <definedName name="GI.UpperScalar">DataMaster!$S$81:$CJ$81</definedName>
    <definedName name="GI_index">DataMaster!$S$79:$CJ$79</definedName>
    <definedName name="i.AgeJ">DataMaster!$C$222:$C$224</definedName>
    <definedName name="i.DamsMated">DataMaster!$C$210:$C$216</definedName>
    <definedName name="i.FlkStrctr">DataMaster!$C$83:$H$150</definedName>
    <definedName name="i.GI">DataMaster!$S$83:$CJ$136</definedName>
    <definedName name="i.GrainPrices">DataMaster!$J$51:$J$54</definedName>
    <definedName name="i.LMU_Area">DataMaster!$C$158:$DR$161</definedName>
    <definedName name="i.LMU_Slice">DataMaster!$C$157:$DR$157</definedName>
    <definedName name="i.MeatPrices">DataMaster!$I$51:$I$54</definedName>
    <definedName name="i.NLB">DataMaster!$D$67:$F$69</definedName>
    <definedName name="i.std_prices">DataMaster!$C$51:$F$51</definedName>
    <definedName name="i.TOL">DataMaster!$C$59:$E$61</definedName>
    <definedName name="i.WoolPrices">DataMaster!$H$51:$H$54</definedName>
    <definedName name="i_dryman">DataMaster!$C$31:$O$34</definedName>
    <definedName name="i_LTWEqns">DataMaster!$C$17:$F$19</definedName>
    <definedName name="i_ProdnCal_Mat">DataMaster!$C$11:$K$13</definedName>
    <definedName name="i_ProdnCal_Mer">DataMaster!$C$8:$K$10</definedName>
    <definedName name="i_WWt">DataMaster!$C$24:$C$25</definedName>
    <definedName name="LMU_Data">DataMaster!$C$164:$AU$203</definedName>
  </definedNames>
  <calcPr calcId="191029" refMode="R1C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D7" i="1" l="1"/>
  <c r="AE7" i="1"/>
  <c r="AF7" i="1"/>
  <c r="AG7" i="1"/>
  <c r="AH7" i="1"/>
  <c r="AI7" i="1"/>
  <c r="AJ7" i="1"/>
  <c r="AK7" i="1"/>
  <c r="AL7" i="1"/>
  <c r="AM7" i="1"/>
  <c r="AN7" i="1"/>
  <c r="AO7" i="1"/>
  <c r="AP7" i="1"/>
  <c r="AQ7" i="1"/>
  <c r="AR7" i="1"/>
  <c r="AS7" i="1"/>
  <c r="AT7" i="1"/>
  <c r="AU7" i="1"/>
  <c r="AV7" i="1"/>
  <c r="AW7" i="1"/>
  <c r="AX7" i="1"/>
  <c r="AY7" i="1"/>
  <c r="AZ7" i="1"/>
  <c r="BA7" i="1"/>
  <c r="BB7" i="1"/>
  <c r="BC7" i="1"/>
  <c r="BD7" i="1"/>
  <c r="BE7" i="1"/>
  <c r="BF7" i="1"/>
  <c r="BG7" i="1"/>
  <c r="BH7" i="1"/>
  <c r="BI7" i="1"/>
  <c r="BJ7" i="1"/>
  <c r="BK7" i="1"/>
  <c r="BL7" i="1"/>
  <c r="BM7" i="1"/>
  <c r="BN7" i="1"/>
  <c r="BP7" i="1"/>
  <c r="BQ7" i="1"/>
  <c r="BR7" i="1"/>
  <c r="BS7" i="1"/>
  <c r="BT7" i="1"/>
  <c r="BU7" i="1"/>
  <c r="BV7" i="1"/>
  <c r="BW7" i="1"/>
  <c r="BX7" i="1"/>
  <c r="BY7" i="1"/>
  <c r="BZ7" i="1"/>
  <c r="CA7" i="1"/>
  <c r="CB7" i="1"/>
  <c r="CC7" i="1"/>
  <c r="CD7" i="1"/>
  <c r="CE7" i="1"/>
  <c r="CF7" i="1"/>
  <c r="CG7" i="1"/>
  <c r="CH7" i="1"/>
  <c r="CI7" i="1"/>
  <c r="CJ7" i="1"/>
  <c r="CK7" i="1"/>
  <c r="CL7" i="1"/>
  <c r="CM7" i="1"/>
  <c r="CN7" i="1"/>
  <c r="CO7" i="1"/>
  <c r="CP7" i="1"/>
  <c r="CQ7" i="1"/>
  <c r="CR7" i="1"/>
  <c r="CS7" i="1"/>
  <c r="CT7" i="1"/>
  <c r="CU7" i="1"/>
  <c r="CV7" i="1"/>
  <c r="CW7" i="1"/>
  <c r="AC7" i="1"/>
  <c r="AB7" i="1"/>
  <c r="AA7" i="1"/>
  <c r="W7" i="1"/>
  <c r="X7" i="1"/>
  <c r="V7" i="1"/>
  <c r="G210" i="4" l="1"/>
  <c r="F210" i="4"/>
  <c r="E210" i="4"/>
  <c r="D210" i="4"/>
  <c r="D216" i="4"/>
  <c r="D215" i="4"/>
  <c r="D214" i="4"/>
  <c r="D213" i="4"/>
  <c r="D212" i="4"/>
  <c r="D211" i="4"/>
  <c r="C224" i="4"/>
  <c r="C223" i="4"/>
  <c r="C222" i="4"/>
  <c r="O32" i="4"/>
  <c r="O33" i="4" s="1"/>
  <c r="O34" i="4" s="1"/>
  <c r="N32" i="4"/>
  <c r="N33" i="4" s="1"/>
  <c r="N34" i="4" s="1"/>
  <c r="M32" i="4"/>
  <c r="M33" i="4" s="1"/>
  <c r="M34" i="4" s="1"/>
  <c r="L32" i="4"/>
  <c r="L33" i="4" s="1"/>
  <c r="L34" i="4" s="1"/>
  <c r="BX8" i="1" l="1"/>
  <c r="AV8" i="1"/>
  <c r="AQ8" i="1" l="1"/>
  <c r="A155" i="4"/>
  <c r="AU201" i="4"/>
  <c r="AU202" i="4" s="1"/>
  <c r="AU203" i="4" s="1"/>
  <c r="AT201" i="4"/>
  <c r="AT202" i="4" s="1"/>
  <c r="AT203" i="4" s="1"/>
  <c r="AS201" i="4"/>
  <c r="AS202" i="4" s="1"/>
  <c r="AS203" i="4" s="1"/>
  <c r="AR201" i="4"/>
  <c r="AR202" i="4" s="1"/>
  <c r="AR203" i="4" s="1"/>
  <c r="AQ201" i="4"/>
  <c r="AQ202" i="4" s="1"/>
  <c r="AQ203" i="4" s="1"/>
  <c r="AP201" i="4"/>
  <c r="AP202" i="4" s="1"/>
  <c r="AP203" i="4" s="1"/>
  <c r="AO201" i="4"/>
  <c r="AO202" i="4" s="1"/>
  <c r="AO203" i="4" s="1"/>
  <c r="AN201" i="4"/>
  <c r="AN202" i="4" s="1"/>
  <c r="AN203" i="4" s="1"/>
  <c r="AM201" i="4"/>
  <c r="AM202" i="4" s="1"/>
  <c r="AM203" i="4" s="1"/>
  <c r="AL201" i="4"/>
  <c r="AL202" i="4" s="1"/>
  <c r="AL203" i="4" s="1"/>
  <c r="AK201" i="4"/>
  <c r="AK202" i="4" s="1"/>
  <c r="AK203" i="4" s="1"/>
  <c r="AJ201" i="4"/>
  <c r="AJ202" i="4" s="1"/>
  <c r="AJ203" i="4" s="1"/>
  <c r="AI201" i="4"/>
  <c r="AI202" i="4" s="1"/>
  <c r="AI203" i="4" s="1"/>
  <c r="AH201" i="4"/>
  <c r="AH202" i="4" s="1"/>
  <c r="AH203" i="4" s="1"/>
  <c r="AG201" i="4"/>
  <c r="AG202" i="4" s="1"/>
  <c r="AG203" i="4" s="1"/>
  <c r="AF201" i="4"/>
  <c r="AF202" i="4" s="1"/>
  <c r="AF203" i="4" s="1"/>
  <c r="AE201" i="4"/>
  <c r="AE202" i="4" s="1"/>
  <c r="AE203" i="4" s="1"/>
  <c r="AD201" i="4"/>
  <c r="AD202" i="4" s="1"/>
  <c r="AD203" i="4" s="1"/>
  <c r="AC201" i="4"/>
  <c r="AC202" i="4" s="1"/>
  <c r="AC203" i="4" s="1"/>
  <c r="AB201" i="4"/>
  <c r="AB202" i="4" s="1"/>
  <c r="AB203" i="4" s="1"/>
  <c r="AA201" i="4"/>
  <c r="AA202" i="4" s="1"/>
  <c r="AA203" i="4" s="1"/>
  <c r="Z201" i="4"/>
  <c r="Z202" i="4" s="1"/>
  <c r="Z203" i="4" s="1"/>
  <c r="Y201" i="4"/>
  <c r="Y202" i="4" s="1"/>
  <c r="Y203" i="4" s="1"/>
  <c r="X201" i="4"/>
  <c r="X202" i="4" s="1"/>
  <c r="X203" i="4" s="1"/>
  <c r="W201" i="4"/>
  <c r="W202" i="4" s="1"/>
  <c r="W203" i="4" s="1"/>
  <c r="V201" i="4"/>
  <c r="V202" i="4" s="1"/>
  <c r="V203" i="4" s="1"/>
  <c r="U201" i="4"/>
  <c r="U202" i="4" s="1"/>
  <c r="U203" i="4" s="1"/>
  <c r="T201" i="4"/>
  <c r="T202" i="4" s="1"/>
  <c r="T203" i="4" s="1"/>
  <c r="S201" i="4"/>
  <c r="S202" i="4" s="1"/>
  <c r="S203" i="4" s="1"/>
  <c r="R201" i="4"/>
  <c r="R202" i="4" s="1"/>
  <c r="R203" i="4" s="1"/>
  <c r="Q201" i="4"/>
  <c r="Q202" i="4" s="1"/>
  <c r="Q203" i="4" s="1"/>
  <c r="P201" i="4"/>
  <c r="P202" i="4" s="1"/>
  <c r="P203" i="4" s="1"/>
  <c r="O201" i="4"/>
  <c r="O202" i="4" s="1"/>
  <c r="O203" i="4" s="1"/>
  <c r="N201" i="4"/>
  <c r="N202" i="4" s="1"/>
  <c r="N203" i="4" s="1"/>
  <c r="M201" i="4"/>
  <c r="M202" i="4" s="1"/>
  <c r="M203" i="4" s="1"/>
  <c r="L201" i="4"/>
  <c r="L202" i="4" s="1"/>
  <c r="L203" i="4" s="1"/>
  <c r="K201" i="4"/>
  <c r="K202" i="4" s="1"/>
  <c r="K203" i="4" s="1"/>
  <c r="J201" i="4"/>
  <c r="J202" i="4" s="1"/>
  <c r="J203" i="4" s="1"/>
  <c r="I201" i="4"/>
  <c r="I202" i="4" s="1"/>
  <c r="I203" i="4" s="1"/>
  <c r="H201" i="4"/>
  <c r="H202" i="4" s="1"/>
  <c r="H203" i="4" s="1"/>
  <c r="G201" i="4"/>
  <c r="G202" i="4" s="1"/>
  <c r="G203" i="4" s="1"/>
  <c r="F201" i="4"/>
  <c r="F202" i="4" s="1"/>
  <c r="F203" i="4" s="1"/>
  <c r="E201" i="4"/>
  <c r="E202" i="4" s="1"/>
  <c r="E203" i="4" s="1"/>
  <c r="D201" i="4"/>
  <c r="D202" i="4" s="1"/>
  <c r="D203" i="4" s="1"/>
  <c r="C201" i="4"/>
  <c r="C202" i="4" s="1"/>
  <c r="C203" i="4" s="1"/>
  <c r="AU196" i="4"/>
  <c r="AU197" i="4" s="1"/>
  <c r="AU198" i="4" s="1"/>
  <c r="AT196" i="4"/>
  <c r="AT197" i="4" s="1"/>
  <c r="AT198" i="4" s="1"/>
  <c r="AS196" i="4"/>
  <c r="AS197" i="4" s="1"/>
  <c r="AS198" i="4" s="1"/>
  <c r="AR196" i="4"/>
  <c r="AR197" i="4" s="1"/>
  <c r="AR198" i="4" s="1"/>
  <c r="AQ196" i="4"/>
  <c r="AQ197" i="4" s="1"/>
  <c r="AQ198" i="4" s="1"/>
  <c r="AP196" i="4"/>
  <c r="AP197" i="4" s="1"/>
  <c r="AP198" i="4" s="1"/>
  <c r="AO196" i="4"/>
  <c r="AO197" i="4" s="1"/>
  <c r="AO198" i="4" s="1"/>
  <c r="AN196" i="4"/>
  <c r="AN197" i="4" s="1"/>
  <c r="AN198" i="4" s="1"/>
  <c r="AM196" i="4"/>
  <c r="AM197" i="4" s="1"/>
  <c r="AM198" i="4" s="1"/>
  <c r="AL196" i="4"/>
  <c r="AL197" i="4" s="1"/>
  <c r="AL198" i="4" s="1"/>
  <c r="AK196" i="4"/>
  <c r="AK197" i="4" s="1"/>
  <c r="AK198" i="4" s="1"/>
  <c r="AJ196" i="4"/>
  <c r="AJ197" i="4" s="1"/>
  <c r="AJ198" i="4" s="1"/>
  <c r="AI196" i="4"/>
  <c r="AI197" i="4" s="1"/>
  <c r="AI198" i="4" s="1"/>
  <c r="AH196" i="4"/>
  <c r="AH197" i="4" s="1"/>
  <c r="AH198" i="4" s="1"/>
  <c r="AG196" i="4"/>
  <c r="AG197" i="4" s="1"/>
  <c r="AG198" i="4" s="1"/>
  <c r="AF196" i="4"/>
  <c r="AF197" i="4" s="1"/>
  <c r="AF198" i="4" s="1"/>
  <c r="AE196" i="4"/>
  <c r="AE197" i="4" s="1"/>
  <c r="AE198" i="4" s="1"/>
  <c r="AD196" i="4"/>
  <c r="AD197" i="4" s="1"/>
  <c r="AD198" i="4" s="1"/>
  <c r="AC196" i="4"/>
  <c r="AC197" i="4" s="1"/>
  <c r="AC198" i="4" s="1"/>
  <c r="AB196" i="4"/>
  <c r="AB197" i="4" s="1"/>
  <c r="AB198" i="4" s="1"/>
  <c r="AA196" i="4"/>
  <c r="AA197" i="4" s="1"/>
  <c r="AA198" i="4" s="1"/>
  <c r="Z196" i="4"/>
  <c r="Z197" i="4" s="1"/>
  <c r="Z198" i="4" s="1"/>
  <c r="Y196" i="4"/>
  <c r="Y197" i="4" s="1"/>
  <c r="Y198" i="4" s="1"/>
  <c r="X196" i="4"/>
  <c r="X197" i="4" s="1"/>
  <c r="X198" i="4" s="1"/>
  <c r="W196" i="4"/>
  <c r="W197" i="4" s="1"/>
  <c r="W198" i="4" s="1"/>
  <c r="V196" i="4"/>
  <c r="V197" i="4" s="1"/>
  <c r="V198" i="4" s="1"/>
  <c r="U196" i="4"/>
  <c r="U197" i="4" s="1"/>
  <c r="U198" i="4" s="1"/>
  <c r="T196" i="4"/>
  <c r="T197" i="4" s="1"/>
  <c r="T198" i="4" s="1"/>
  <c r="S196" i="4"/>
  <c r="S197" i="4" s="1"/>
  <c r="S198" i="4" s="1"/>
  <c r="R196" i="4"/>
  <c r="R197" i="4" s="1"/>
  <c r="R198" i="4" s="1"/>
  <c r="Q196" i="4"/>
  <c r="Q197" i="4" s="1"/>
  <c r="Q198" i="4" s="1"/>
  <c r="P196" i="4"/>
  <c r="P197" i="4" s="1"/>
  <c r="P198" i="4" s="1"/>
  <c r="O196" i="4"/>
  <c r="O197" i="4" s="1"/>
  <c r="O198" i="4" s="1"/>
  <c r="N196" i="4"/>
  <c r="N197" i="4" s="1"/>
  <c r="N198" i="4" s="1"/>
  <c r="M196" i="4"/>
  <c r="M197" i="4" s="1"/>
  <c r="M198" i="4" s="1"/>
  <c r="L196" i="4"/>
  <c r="L197" i="4" s="1"/>
  <c r="L198" i="4" s="1"/>
  <c r="K196" i="4"/>
  <c r="K197" i="4" s="1"/>
  <c r="K198" i="4" s="1"/>
  <c r="J196" i="4"/>
  <c r="J197" i="4" s="1"/>
  <c r="J198" i="4" s="1"/>
  <c r="I196" i="4"/>
  <c r="I197" i="4" s="1"/>
  <c r="I198" i="4" s="1"/>
  <c r="H196" i="4"/>
  <c r="H197" i="4" s="1"/>
  <c r="H198" i="4" s="1"/>
  <c r="G196" i="4"/>
  <c r="G197" i="4" s="1"/>
  <c r="G198" i="4" s="1"/>
  <c r="F196" i="4"/>
  <c r="F197" i="4" s="1"/>
  <c r="F198" i="4" s="1"/>
  <c r="E196" i="4"/>
  <c r="E197" i="4" s="1"/>
  <c r="E198" i="4" s="1"/>
  <c r="D196" i="4"/>
  <c r="D197" i="4" s="1"/>
  <c r="D198" i="4" s="1"/>
  <c r="C196" i="4"/>
  <c r="C197" i="4" s="1"/>
  <c r="C198" i="4" s="1"/>
  <c r="AU191" i="4"/>
  <c r="AU192" i="4" s="1"/>
  <c r="AU193" i="4" s="1"/>
  <c r="AT191" i="4"/>
  <c r="AT192" i="4" s="1"/>
  <c r="AT193" i="4" s="1"/>
  <c r="AS191" i="4"/>
  <c r="AS192" i="4" s="1"/>
  <c r="AS193" i="4" s="1"/>
  <c r="AR191" i="4"/>
  <c r="AR192" i="4" s="1"/>
  <c r="AR193" i="4" s="1"/>
  <c r="AQ191" i="4"/>
  <c r="AQ192" i="4" s="1"/>
  <c r="AQ193" i="4" s="1"/>
  <c r="AP191" i="4"/>
  <c r="AP192" i="4" s="1"/>
  <c r="AP193" i="4" s="1"/>
  <c r="AO191" i="4"/>
  <c r="AO192" i="4" s="1"/>
  <c r="AO193" i="4" s="1"/>
  <c r="AN191" i="4"/>
  <c r="AN192" i="4" s="1"/>
  <c r="AN193" i="4" s="1"/>
  <c r="AM191" i="4"/>
  <c r="AM192" i="4" s="1"/>
  <c r="AM193" i="4" s="1"/>
  <c r="AL191" i="4"/>
  <c r="AL192" i="4" s="1"/>
  <c r="AL193" i="4" s="1"/>
  <c r="AK191" i="4"/>
  <c r="AK192" i="4" s="1"/>
  <c r="AK193" i="4" s="1"/>
  <c r="AJ191" i="4"/>
  <c r="AJ192" i="4" s="1"/>
  <c r="AJ193" i="4" s="1"/>
  <c r="AI191" i="4"/>
  <c r="AI192" i="4" s="1"/>
  <c r="AI193" i="4" s="1"/>
  <c r="AH191" i="4"/>
  <c r="AH192" i="4" s="1"/>
  <c r="AH193" i="4" s="1"/>
  <c r="AG191" i="4"/>
  <c r="AG192" i="4" s="1"/>
  <c r="AG193" i="4" s="1"/>
  <c r="AF191" i="4"/>
  <c r="AF192" i="4" s="1"/>
  <c r="AF193" i="4" s="1"/>
  <c r="AE191" i="4"/>
  <c r="AE192" i="4" s="1"/>
  <c r="AE193" i="4" s="1"/>
  <c r="AD191" i="4"/>
  <c r="AD192" i="4" s="1"/>
  <c r="AD193" i="4" s="1"/>
  <c r="AC191" i="4"/>
  <c r="AC192" i="4" s="1"/>
  <c r="AC193" i="4" s="1"/>
  <c r="AB191" i="4"/>
  <c r="AB192" i="4" s="1"/>
  <c r="AB193" i="4" s="1"/>
  <c r="AA191" i="4"/>
  <c r="AA192" i="4" s="1"/>
  <c r="AA193" i="4" s="1"/>
  <c r="Z191" i="4"/>
  <c r="Z192" i="4" s="1"/>
  <c r="Z193" i="4" s="1"/>
  <c r="Y191" i="4"/>
  <c r="Y192" i="4" s="1"/>
  <c r="Y193" i="4" s="1"/>
  <c r="X191" i="4"/>
  <c r="X192" i="4" s="1"/>
  <c r="X193" i="4" s="1"/>
  <c r="W191" i="4"/>
  <c r="W192" i="4" s="1"/>
  <c r="W193" i="4" s="1"/>
  <c r="V191" i="4"/>
  <c r="V192" i="4" s="1"/>
  <c r="V193" i="4" s="1"/>
  <c r="U191" i="4"/>
  <c r="U192" i="4" s="1"/>
  <c r="U193" i="4" s="1"/>
  <c r="T191" i="4"/>
  <c r="T192" i="4" s="1"/>
  <c r="T193" i="4" s="1"/>
  <c r="S191" i="4"/>
  <c r="S192" i="4" s="1"/>
  <c r="S193" i="4" s="1"/>
  <c r="R191" i="4"/>
  <c r="R192" i="4" s="1"/>
  <c r="R193" i="4" s="1"/>
  <c r="Q191" i="4"/>
  <c r="Q192" i="4" s="1"/>
  <c r="Q193" i="4" s="1"/>
  <c r="P191" i="4"/>
  <c r="P192" i="4" s="1"/>
  <c r="P193" i="4" s="1"/>
  <c r="O191" i="4"/>
  <c r="O192" i="4" s="1"/>
  <c r="O193" i="4" s="1"/>
  <c r="N191" i="4"/>
  <c r="N192" i="4" s="1"/>
  <c r="N193" i="4" s="1"/>
  <c r="M191" i="4"/>
  <c r="M192" i="4" s="1"/>
  <c r="M193" i="4" s="1"/>
  <c r="L191" i="4"/>
  <c r="L192" i="4" s="1"/>
  <c r="L193" i="4" s="1"/>
  <c r="K191" i="4"/>
  <c r="K192" i="4" s="1"/>
  <c r="K193" i="4" s="1"/>
  <c r="J191" i="4"/>
  <c r="J192" i="4" s="1"/>
  <c r="J193" i="4" s="1"/>
  <c r="I191" i="4"/>
  <c r="I192" i="4" s="1"/>
  <c r="I193" i="4" s="1"/>
  <c r="H191" i="4"/>
  <c r="H192" i="4" s="1"/>
  <c r="H193" i="4" s="1"/>
  <c r="G191" i="4"/>
  <c r="G192" i="4" s="1"/>
  <c r="G193" i="4" s="1"/>
  <c r="F191" i="4"/>
  <c r="F192" i="4" s="1"/>
  <c r="F193" i="4" s="1"/>
  <c r="E191" i="4"/>
  <c r="E192" i="4" s="1"/>
  <c r="E193" i="4" s="1"/>
  <c r="D191" i="4"/>
  <c r="D192" i="4" s="1"/>
  <c r="D193" i="4" s="1"/>
  <c r="C191" i="4"/>
  <c r="C192" i="4" s="1"/>
  <c r="C193" i="4" s="1"/>
  <c r="AU186" i="4"/>
  <c r="AU187" i="4" s="1"/>
  <c r="AU188" i="4" s="1"/>
  <c r="AT186" i="4"/>
  <c r="AT187" i="4" s="1"/>
  <c r="AT188" i="4" s="1"/>
  <c r="AS186" i="4"/>
  <c r="AS187" i="4" s="1"/>
  <c r="AS188" i="4" s="1"/>
  <c r="AR186" i="4"/>
  <c r="AR187" i="4" s="1"/>
  <c r="AR188" i="4" s="1"/>
  <c r="AQ186" i="4"/>
  <c r="AQ187" i="4" s="1"/>
  <c r="AQ188" i="4" s="1"/>
  <c r="AP186" i="4"/>
  <c r="AP187" i="4" s="1"/>
  <c r="AP188" i="4" s="1"/>
  <c r="AO186" i="4"/>
  <c r="AO187" i="4" s="1"/>
  <c r="AO188" i="4" s="1"/>
  <c r="AN186" i="4"/>
  <c r="AN187" i="4" s="1"/>
  <c r="AN188" i="4" s="1"/>
  <c r="AM186" i="4"/>
  <c r="AM187" i="4" s="1"/>
  <c r="AM188" i="4" s="1"/>
  <c r="AL186" i="4"/>
  <c r="AL187" i="4" s="1"/>
  <c r="AL188" i="4" s="1"/>
  <c r="AK186" i="4"/>
  <c r="AK187" i="4" s="1"/>
  <c r="AK188" i="4" s="1"/>
  <c r="AJ186" i="4"/>
  <c r="AJ187" i="4" s="1"/>
  <c r="AJ188" i="4" s="1"/>
  <c r="AI186" i="4"/>
  <c r="AI187" i="4" s="1"/>
  <c r="AI188" i="4" s="1"/>
  <c r="AH186" i="4"/>
  <c r="AH187" i="4" s="1"/>
  <c r="AH188" i="4" s="1"/>
  <c r="AG186" i="4"/>
  <c r="AG187" i="4" s="1"/>
  <c r="AG188" i="4" s="1"/>
  <c r="AF186" i="4"/>
  <c r="AF187" i="4" s="1"/>
  <c r="AF188" i="4" s="1"/>
  <c r="AE186" i="4"/>
  <c r="AE187" i="4" s="1"/>
  <c r="AE188" i="4" s="1"/>
  <c r="AD186" i="4"/>
  <c r="AD187" i="4" s="1"/>
  <c r="AD188" i="4" s="1"/>
  <c r="AC186" i="4"/>
  <c r="AC187" i="4" s="1"/>
  <c r="AC188" i="4" s="1"/>
  <c r="AB186" i="4"/>
  <c r="AB187" i="4" s="1"/>
  <c r="AB188" i="4" s="1"/>
  <c r="AA186" i="4"/>
  <c r="AA187" i="4" s="1"/>
  <c r="AA188" i="4" s="1"/>
  <c r="Z186" i="4"/>
  <c r="Z187" i="4" s="1"/>
  <c r="Z188" i="4" s="1"/>
  <c r="Y186" i="4"/>
  <c r="Y187" i="4" s="1"/>
  <c r="Y188" i="4" s="1"/>
  <c r="X186" i="4"/>
  <c r="X187" i="4" s="1"/>
  <c r="X188" i="4" s="1"/>
  <c r="W186" i="4"/>
  <c r="W187" i="4" s="1"/>
  <c r="W188" i="4" s="1"/>
  <c r="V186" i="4"/>
  <c r="V187" i="4" s="1"/>
  <c r="V188" i="4" s="1"/>
  <c r="U186" i="4"/>
  <c r="U187" i="4" s="1"/>
  <c r="U188" i="4" s="1"/>
  <c r="T186" i="4"/>
  <c r="T187" i="4" s="1"/>
  <c r="T188" i="4" s="1"/>
  <c r="S186" i="4"/>
  <c r="S187" i="4" s="1"/>
  <c r="S188" i="4" s="1"/>
  <c r="R186" i="4"/>
  <c r="R187" i="4" s="1"/>
  <c r="R188" i="4" s="1"/>
  <c r="Q186" i="4"/>
  <c r="Q187" i="4" s="1"/>
  <c r="Q188" i="4" s="1"/>
  <c r="P186" i="4"/>
  <c r="P187" i="4" s="1"/>
  <c r="P188" i="4" s="1"/>
  <c r="O186" i="4"/>
  <c r="O187" i="4" s="1"/>
  <c r="O188" i="4" s="1"/>
  <c r="N186" i="4"/>
  <c r="N187" i="4" s="1"/>
  <c r="N188" i="4" s="1"/>
  <c r="M186" i="4"/>
  <c r="M187" i="4" s="1"/>
  <c r="M188" i="4" s="1"/>
  <c r="L186" i="4"/>
  <c r="L187" i="4" s="1"/>
  <c r="L188" i="4" s="1"/>
  <c r="K186" i="4"/>
  <c r="K187" i="4" s="1"/>
  <c r="K188" i="4" s="1"/>
  <c r="J186" i="4"/>
  <c r="J187" i="4" s="1"/>
  <c r="J188" i="4" s="1"/>
  <c r="I186" i="4"/>
  <c r="I187" i="4" s="1"/>
  <c r="I188" i="4" s="1"/>
  <c r="H186" i="4"/>
  <c r="H187" i="4" s="1"/>
  <c r="H188" i="4" s="1"/>
  <c r="G186" i="4"/>
  <c r="G187" i="4" s="1"/>
  <c r="G188" i="4" s="1"/>
  <c r="F186" i="4"/>
  <c r="F187" i="4" s="1"/>
  <c r="F188" i="4" s="1"/>
  <c r="E186" i="4"/>
  <c r="E187" i="4" s="1"/>
  <c r="E188" i="4" s="1"/>
  <c r="D186" i="4"/>
  <c r="D187" i="4" s="1"/>
  <c r="D188" i="4" s="1"/>
  <c r="C186" i="4"/>
  <c r="C187" i="4" s="1"/>
  <c r="C188" i="4" s="1"/>
  <c r="AU181" i="4"/>
  <c r="AU182" i="4" s="1"/>
  <c r="AU183" i="4" s="1"/>
  <c r="AT181" i="4"/>
  <c r="AT182" i="4" s="1"/>
  <c r="AT183" i="4" s="1"/>
  <c r="AS181" i="4"/>
  <c r="AS182" i="4" s="1"/>
  <c r="AS183" i="4" s="1"/>
  <c r="AR181" i="4"/>
  <c r="AR182" i="4" s="1"/>
  <c r="AR183" i="4" s="1"/>
  <c r="AQ181" i="4"/>
  <c r="AQ182" i="4" s="1"/>
  <c r="AQ183" i="4" s="1"/>
  <c r="AP181" i="4"/>
  <c r="AP182" i="4" s="1"/>
  <c r="AP183" i="4" s="1"/>
  <c r="AO181" i="4"/>
  <c r="AO182" i="4" s="1"/>
  <c r="AO183" i="4" s="1"/>
  <c r="AN181" i="4"/>
  <c r="AN182" i="4" s="1"/>
  <c r="AN183" i="4" s="1"/>
  <c r="AM181" i="4"/>
  <c r="AM182" i="4" s="1"/>
  <c r="AM183" i="4" s="1"/>
  <c r="AL181" i="4"/>
  <c r="AL182" i="4" s="1"/>
  <c r="AL183" i="4" s="1"/>
  <c r="AK181" i="4"/>
  <c r="AK182" i="4" s="1"/>
  <c r="AK183" i="4" s="1"/>
  <c r="AJ181" i="4"/>
  <c r="AJ182" i="4" s="1"/>
  <c r="AJ183" i="4" s="1"/>
  <c r="AI181" i="4"/>
  <c r="AI182" i="4" s="1"/>
  <c r="AI183" i="4" s="1"/>
  <c r="AH181" i="4"/>
  <c r="AH182" i="4" s="1"/>
  <c r="AH183" i="4" s="1"/>
  <c r="AG181" i="4"/>
  <c r="AG182" i="4" s="1"/>
  <c r="AG183" i="4" s="1"/>
  <c r="AF181" i="4"/>
  <c r="AF182" i="4" s="1"/>
  <c r="AE181" i="4"/>
  <c r="AE182" i="4" s="1"/>
  <c r="AE183" i="4" s="1"/>
  <c r="AD181" i="4"/>
  <c r="AD182" i="4" s="1"/>
  <c r="AD183" i="4" s="1"/>
  <c r="AC181" i="4"/>
  <c r="AC182" i="4" s="1"/>
  <c r="AC183" i="4" s="1"/>
  <c r="AB181" i="4"/>
  <c r="AB182" i="4" s="1"/>
  <c r="AB183" i="4" s="1"/>
  <c r="AA181" i="4"/>
  <c r="AA182" i="4" s="1"/>
  <c r="AA183" i="4" s="1"/>
  <c r="Z181" i="4"/>
  <c r="Z182" i="4" s="1"/>
  <c r="Z183" i="4" s="1"/>
  <c r="Y181" i="4"/>
  <c r="Y182" i="4" s="1"/>
  <c r="Y183" i="4" s="1"/>
  <c r="X181" i="4"/>
  <c r="X182" i="4" s="1"/>
  <c r="X183" i="4" s="1"/>
  <c r="W181" i="4"/>
  <c r="W182" i="4" s="1"/>
  <c r="W183" i="4" s="1"/>
  <c r="V181" i="4"/>
  <c r="V182" i="4" s="1"/>
  <c r="V183" i="4" s="1"/>
  <c r="U181" i="4"/>
  <c r="U182" i="4" s="1"/>
  <c r="U183" i="4" s="1"/>
  <c r="T181" i="4"/>
  <c r="T182" i="4" s="1"/>
  <c r="T183" i="4" s="1"/>
  <c r="S181" i="4"/>
  <c r="S182" i="4" s="1"/>
  <c r="S183" i="4" s="1"/>
  <c r="R181" i="4"/>
  <c r="R182" i="4" s="1"/>
  <c r="R183" i="4" s="1"/>
  <c r="Q181" i="4"/>
  <c r="Q182" i="4" s="1"/>
  <c r="Q183" i="4" s="1"/>
  <c r="P181" i="4"/>
  <c r="P182" i="4" s="1"/>
  <c r="P183" i="4" s="1"/>
  <c r="O181" i="4"/>
  <c r="O182" i="4" s="1"/>
  <c r="O183" i="4" s="1"/>
  <c r="N181" i="4"/>
  <c r="N182" i="4" s="1"/>
  <c r="N183" i="4" s="1"/>
  <c r="M181" i="4"/>
  <c r="M182" i="4" s="1"/>
  <c r="M183" i="4" s="1"/>
  <c r="L181" i="4"/>
  <c r="L182" i="4" s="1"/>
  <c r="L183" i="4" s="1"/>
  <c r="K181" i="4"/>
  <c r="K182" i="4" s="1"/>
  <c r="K183" i="4" s="1"/>
  <c r="J181" i="4"/>
  <c r="J182" i="4" s="1"/>
  <c r="J183" i="4" s="1"/>
  <c r="I181" i="4"/>
  <c r="I182" i="4" s="1"/>
  <c r="I183" i="4" s="1"/>
  <c r="H181" i="4"/>
  <c r="H182" i="4" s="1"/>
  <c r="H183" i="4" s="1"/>
  <c r="G181" i="4"/>
  <c r="G182" i="4" s="1"/>
  <c r="G183" i="4" s="1"/>
  <c r="F181" i="4"/>
  <c r="F182" i="4" s="1"/>
  <c r="F183" i="4" s="1"/>
  <c r="E181" i="4"/>
  <c r="E182" i="4" s="1"/>
  <c r="E183" i="4" s="1"/>
  <c r="D181" i="4"/>
  <c r="D182" i="4" s="1"/>
  <c r="D183" i="4" s="1"/>
  <c r="C181" i="4"/>
  <c r="C182" i="4" s="1"/>
  <c r="C183" i="4" s="1"/>
  <c r="AU176" i="4"/>
  <c r="AU177" i="4" s="1"/>
  <c r="AU178" i="4" s="1"/>
  <c r="AT176" i="4"/>
  <c r="AT177" i="4" s="1"/>
  <c r="AT178" i="4" s="1"/>
  <c r="AS176" i="4"/>
  <c r="AS177" i="4" s="1"/>
  <c r="AS178" i="4" s="1"/>
  <c r="AR176" i="4"/>
  <c r="AR177" i="4" s="1"/>
  <c r="AR178" i="4" s="1"/>
  <c r="AQ176" i="4"/>
  <c r="AQ177" i="4" s="1"/>
  <c r="AQ178" i="4" s="1"/>
  <c r="AP176" i="4"/>
  <c r="AP177" i="4" s="1"/>
  <c r="AP178" i="4" s="1"/>
  <c r="AO176" i="4"/>
  <c r="AO177" i="4" s="1"/>
  <c r="AO178" i="4" s="1"/>
  <c r="AN176" i="4"/>
  <c r="AN177" i="4" s="1"/>
  <c r="AN178" i="4" s="1"/>
  <c r="AM176" i="4"/>
  <c r="AM177" i="4" s="1"/>
  <c r="AM178" i="4" s="1"/>
  <c r="AL176" i="4"/>
  <c r="AL177" i="4" s="1"/>
  <c r="AL178" i="4" s="1"/>
  <c r="AK176" i="4"/>
  <c r="AK177" i="4" s="1"/>
  <c r="AK178" i="4" s="1"/>
  <c r="AJ176" i="4"/>
  <c r="AJ177" i="4" s="1"/>
  <c r="AJ178" i="4" s="1"/>
  <c r="AI176" i="4"/>
  <c r="AI177" i="4" s="1"/>
  <c r="AI178" i="4" s="1"/>
  <c r="AH176" i="4"/>
  <c r="AH177" i="4" s="1"/>
  <c r="AH178" i="4" s="1"/>
  <c r="AG176" i="4"/>
  <c r="AG177" i="4" s="1"/>
  <c r="AG178" i="4" s="1"/>
  <c r="AF176" i="4"/>
  <c r="AF177" i="4" s="1"/>
  <c r="AF178" i="4" s="1"/>
  <c r="AE176" i="4"/>
  <c r="AE177" i="4" s="1"/>
  <c r="AE178" i="4" s="1"/>
  <c r="AD176" i="4"/>
  <c r="AD177" i="4" s="1"/>
  <c r="AD178" i="4" s="1"/>
  <c r="AC176" i="4"/>
  <c r="AC177" i="4" s="1"/>
  <c r="AC178" i="4" s="1"/>
  <c r="AB176" i="4"/>
  <c r="AB177" i="4" s="1"/>
  <c r="AB178" i="4" s="1"/>
  <c r="AA176" i="4"/>
  <c r="AA177" i="4" s="1"/>
  <c r="AA178" i="4" s="1"/>
  <c r="Z176" i="4"/>
  <c r="Z177" i="4" s="1"/>
  <c r="Z178" i="4" s="1"/>
  <c r="Y176" i="4"/>
  <c r="Y177" i="4" s="1"/>
  <c r="Y178" i="4" s="1"/>
  <c r="X176" i="4"/>
  <c r="X177" i="4" s="1"/>
  <c r="X178" i="4" s="1"/>
  <c r="W176" i="4"/>
  <c r="W177" i="4" s="1"/>
  <c r="W178" i="4" s="1"/>
  <c r="V176" i="4"/>
  <c r="V177" i="4" s="1"/>
  <c r="V178" i="4" s="1"/>
  <c r="U176" i="4"/>
  <c r="U177" i="4" s="1"/>
  <c r="U178" i="4" s="1"/>
  <c r="T176" i="4"/>
  <c r="T177" i="4" s="1"/>
  <c r="T178" i="4" s="1"/>
  <c r="S176" i="4"/>
  <c r="S177" i="4" s="1"/>
  <c r="S178" i="4" s="1"/>
  <c r="R176" i="4"/>
  <c r="R177" i="4" s="1"/>
  <c r="R178" i="4" s="1"/>
  <c r="Q176" i="4"/>
  <c r="Q177" i="4" s="1"/>
  <c r="Q178" i="4" s="1"/>
  <c r="P176" i="4"/>
  <c r="P177" i="4" s="1"/>
  <c r="P178" i="4" s="1"/>
  <c r="O176" i="4"/>
  <c r="O177" i="4" s="1"/>
  <c r="O178" i="4" s="1"/>
  <c r="N176" i="4"/>
  <c r="N177" i="4" s="1"/>
  <c r="N178" i="4" s="1"/>
  <c r="M176" i="4"/>
  <c r="M177" i="4" s="1"/>
  <c r="M178" i="4" s="1"/>
  <c r="L176" i="4"/>
  <c r="L177" i="4" s="1"/>
  <c r="L178" i="4" s="1"/>
  <c r="K176" i="4"/>
  <c r="K177" i="4" s="1"/>
  <c r="K178" i="4" s="1"/>
  <c r="J176" i="4"/>
  <c r="J177" i="4" s="1"/>
  <c r="J178" i="4" s="1"/>
  <c r="I176" i="4"/>
  <c r="I177" i="4" s="1"/>
  <c r="I178" i="4" s="1"/>
  <c r="H176" i="4"/>
  <c r="H177" i="4" s="1"/>
  <c r="H178" i="4" s="1"/>
  <c r="G176" i="4"/>
  <c r="G177" i="4" s="1"/>
  <c r="G178" i="4" s="1"/>
  <c r="F176" i="4"/>
  <c r="F177" i="4" s="1"/>
  <c r="F178" i="4" s="1"/>
  <c r="E176" i="4"/>
  <c r="E177" i="4" s="1"/>
  <c r="E178" i="4" s="1"/>
  <c r="D176" i="4"/>
  <c r="D177" i="4" s="1"/>
  <c r="D178" i="4" s="1"/>
  <c r="C176" i="4"/>
  <c r="C177" i="4" s="1"/>
  <c r="C178" i="4" s="1"/>
  <c r="AU171" i="4"/>
  <c r="AU172" i="4" s="1"/>
  <c r="AU173" i="4" s="1"/>
  <c r="AT171" i="4"/>
  <c r="AT172" i="4" s="1"/>
  <c r="AT173" i="4" s="1"/>
  <c r="AS171" i="4"/>
  <c r="AS172" i="4" s="1"/>
  <c r="AS173" i="4" s="1"/>
  <c r="AR171" i="4"/>
  <c r="AR172" i="4" s="1"/>
  <c r="AR173" i="4" s="1"/>
  <c r="AQ171" i="4"/>
  <c r="AQ172" i="4" s="1"/>
  <c r="AQ173" i="4" s="1"/>
  <c r="AP171" i="4"/>
  <c r="AP172" i="4" s="1"/>
  <c r="AP173" i="4" s="1"/>
  <c r="AO171" i="4"/>
  <c r="AO172" i="4" s="1"/>
  <c r="AO173" i="4" s="1"/>
  <c r="AN171" i="4"/>
  <c r="AN172" i="4" s="1"/>
  <c r="AN173" i="4" s="1"/>
  <c r="AM171" i="4"/>
  <c r="AM172" i="4" s="1"/>
  <c r="AM173" i="4" s="1"/>
  <c r="AL171" i="4"/>
  <c r="AL172" i="4" s="1"/>
  <c r="AL173" i="4" s="1"/>
  <c r="AK171" i="4"/>
  <c r="AK172" i="4" s="1"/>
  <c r="AK173" i="4" s="1"/>
  <c r="AJ171" i="4"/>
  <c r="AJ172" i="4" s="1"/>
  <c r="AJ173" i="4" s="1"/>
  <c r="AI171" i="4"/>
  <c r="AI172" i="4" s="1"/>
  <c r="AI173" i="4" s="1"/>
  <c r="AH171" i="4"/>
  <c r="AH172" i="4" s="1"/>
  <c r="AH173" i="4" s="1"/>
  <c r="AG171" i="4"/>
  <c r="AG172" i="4" s="1"/>
  <c r="AG173" i="4" s="1"/>
  <c r="AF171" i="4"/>
  <c r="AF172" i="4" s="1"/>
  <c r="AF173" i="4" s="1"/>
  <c r="AE171" i="4"/>
  <c r="AE172" i="4" s="1"/>
  <c r="AE173" i="4" s="1"/>
  <c r="AD171" i="4"/>
  <c r="AD172" i="4" s="1"/>
  <c r="AD173" i="4" s="1"/>
  <c r="AC171" i="4"/>
  <c r="AC172" i="4" s="1"/>
  <c r="AC173" i="4" s="1"/>
  <c r="AB171" i="4"/>
  <c r="AB172" i="4" s="1"/>
  <c r="AB173" i="4" s="1"/>
  <c r="AA171" i="4"/>
  <c r="AA172" i="4" s="1"/>
  <c r="AA173" i="4" s="1"/>
  <c r="Z171" i="4"/>
  <c r="Z172" i="4" s="1"/>
  <c r="Z173" i="4" s="1"/>
  <c r="Y171" i="4"/>
  <c r="Y172" i="4" s="1"/>
  <c r="Y173" i="4" s="1"/>
  <c r="X171" i="4"/>
  <c r="X172" i="4" s="1"/>
  <c r="X173" i="4" s="1"/>
  <c r="W171" i="4"/>
  <c r="W172" i="4" s="1"/>
  <c r="W173" i="4" s="1"/>
  <c r="V171" i="4"/>
  <c r="V172" i="4" s="1"/>
  <c r="V173" i="4" s="1"/>
  <c r="U171" i="4"/>
  <c r="U172" i="4" s="1"/>
  <c r="U173" i="4" s="1"/>
  <c r="T171" i="4"/>
  <c r="T172" i="4" s="1"/>
  <c r="T173" i="4" s="1"/>
  <c r="S171" i="4"/>
  <c r="R171" i="4"/>
  <c r="R172" i="4" s="1"/>
  <c r="R173" i="4" s="1"/>
  <c r="Q171" i="4"/>
  <c r="Q172" i="4" s="1"/>
  <c r="Q173" i="4" s="1"/>
  <c r="P171" i="4"/>
  <c r="P172" i="4" s="1"/>
  <c r="P173" i="4" s="1"/>
  <c r="O171" i="4"/>
  <c r="O172" i="4" s="1"/>
  <c r="O173" i="4" s="1"/>
  <c r="N171" i="4"/>
  <c r="N172" i="4" s="1"/>
  <c r="N173" i="4" s="1"/>
  <c r="M171" i="4"/>
  <c r="M172" i="4" s="1"/>
  <c r="M173" i="4" s="1"/>
  <c r="L171" i="4"/>
  <c r="L172" i="4" s="1"/>
  <c r="L173" i="4" s="1"/>
  <c r="K171" i="4"/>
  <c r="K172" i="4" s="1"/>
  <c r="K173" i="4" s="1"/>
  <c r="J171" i="4"/>
  <c r="J172" i="4" s="1"/>
  <c r="J173" i="4" s="1"/>
  <c r="I171" i="4"/>
  <c r="I172" i="4" s="1"/>
  <c r="I173" i="4" s="1"/>
  <c r="H171" i="4"/>
  <c r="H172" i="4" s="1"/>
  <c r="H173" i="4" s="1"/>
  <c r="G171" i="4"/>
  <c r="G172" i="4" s="1"/>
  <c r="G173" i="4" s="1"/>
  <c r="F171" i="4"/>
  <c r="F172" i="4" s="1"/>
  <c r="F173" i="4" s="1"/>
  <c r="E171" i="4"/>
  <c r="E172" i="4" s="1"/>
  <c r="E173" i="4" s="1"/>
  <c r="D171" i="4"/>
  <c r="D172" i="4" s="1"/>
  <c r="D173" i="4" s="1"/>
  <c r="C171" i="4"/>
  <c r="C172" i="4" s="1"/>
  <c r="C173" i="4" s="1"/>
  <c r="AU166" i="4"/>
  <c r="AU167" i="4" s="1"/>
  <c r="AU168" i="4" s="1"/>
  <c r="AT166" i="4"/>
  <c r="AT167" i="4" s="1"/>
  <c r="AT168" i="4" s="1"/>
  <c r="AS166" i="4"/>
  <c r="AS167" i="4" s="1"/>
  <c r="AS168" i="4" s="1"/>
  <c r="AR166" i="4"/>
  <c r="AR167" i="4" s="1"/>
  <c r="AR168" i="4" s="1"/>
  <c r="AQ166" i="4"/>
  <c r="AQ167" i="4" s="1"/>
  <c r="AQ168" i="4" s="1"/>
  <c r="AP166" i="4"/>
  <c r="AP167" i="4" s="1"/>
  <c r="AP168" i="4" s="1"/>
  <c r="AO166" i="4"/>
  <c r="AO167" i="4" s="1"/>
  <c r="AO168" i="4" s="1"/>
  <c r="AN166" i="4"/>
  <c r="AN167" i="4" s="1"/>
  <c r="AN168" i="4" s="1"/>
  <c r="AM166" i="4"/>
  <c r="AM167" i="4" s="1"/>
  <c r="AM168" i="4" s="1"/>
  <c r="AL166" i="4"/>
  <c r="AL167" i="4" s="1"/>
  <c r="AL168" i="4" s="1"/>
  <c r="AK166" i="4"/>
  <c r="AK167" i="4" s="1"/>
  <c r="AK168" i="4" s="1"/>
  <c r="AJ166" i="4"/>
  <c r="AJ167" i="4" s="1"/>
  <c r="AJ168" i="4" s="1"/>
  <c r="AI166" i="4"/>
  <c r="AI167" i="4" s="1"/>
  <c r="AI168" i="4" s="1"/>
  <c r="AH166" i="4"/>
  <c r="AH167" i="4" s="1"/>
  <c r="AH168" i="4" s="1"/>
  <c r="AG166" i="4"/>
  <c r="AG167" i="4" s="1"/>
  <c r="AG168" i="4" s="1"/>
  <c r="AF166" i="4"/>
  <c r="AF167" i="4" s="1"/>
  <c r="AF168" i="4" s="1"/>
  <c r="AE166" i="4"/>
  <c r="AE167" i="4" s="1"/>
  <c r="AE168" i="4" s="1"/>
  <c r="AD166" i="4"/>
  <c r="AD167" i="4" s="1"/>
  <c r="AD168" i="4" s="1"/>
  <c r="AC166" i="4"/>
  <c r="AC167" i="4" s="1"/>
  <c r="AC168" i="4" s="1"/>
  <c r="AB166" i="4"/>
  <c r="AB167" i="4" s="1"/>
  <c r="AB168" i="4" s="1"/>
  <c r="AA166" i="4"/>
  <c r="AA167" i="4" s="1"/>
  <c r="AA168" i="4" s="1"/>
  <c r="Z166" i="4"/>
  <c r="Z167" i="4" s="1"/>
  <c r="Z168" i="4" s="1"/>
  <c r="Y166" i="4"/>
  <c r="Y167" i="4" s="1"/>
  <c r="Y168" i="4" s="1"/>
  <c r="X166" i="4"/>
  <c r="X167" i="4" s="1"/>
  <c r="X168" i="4" s="1"/>
  <c r="W166" i="4"/>
  <c r="W167" i="4" s="1"/>
  <c r="W168" i="4" s="1"/>
  <c r="V166" i="4"/>
  <c r="V167" i="4" s="1"/>
  <c r="V168" i="4" s="1"/>
  <c r="U166" i="4"/>
  <c r="U167" i="4" s="1"/>
  <c r="U168" i="4" s="1"/>
  <c r="T166" i="4"/>
  <c r="T167" i="4" s="1"/>
  <c r="T168" i="4" s="1"/>
  <c r="S166" i="4"/>
  <c r="S167" i="4" s="1"/>
  <c r="S168" i="4" s="1"/>
  <c r="R166" i="4"/>
  <c r="R167" i="4" s="1"/>
  <c r="R168" i="4" s="1"/>
  <c r="EI75" i="4"/>
  <c r="DN75" i="4"/>
  <c r="D5" i="4"/>
  <c r="Q166" i="4"/>
  <c r="Q167" i="4" s="1"/>
  <c r="Q168" i="4" s="1"/>
  <c r="P166" i="4"/>
  <c r="P167" i="4" s="1"/>
  <c r="P168" i="4" s="1"/>
  <c r="O166" i="4"/>
  <c r="O167" i="4" s="1"/>
  <c r="O168" i="4" s="1"/>
  <c r="N166" i="4"/>
  <c r="N167" i="4" s="1"/>
  <c r="N168" i="4" s="1"/>
  <c r="M166" i="4"/>
  <c r="M167" i="4" s="1"/>
  <c r="M168" i="4" s="1"/>
  <c r="L166" i="4"/>
  <c r="L167" i="4" s="1"/>
  <c r="L168" i="4" s="1"/>
  <c r="K166" i="4"/>
  <c r="K167" i="4" s="1"/>
  <c r="K168" i="4" s="1"/>
  <c r="J166" i="4"/>
  <c r="J167" i="4" s="1"/>
  <c r="J168" i="4" s="1"/>
  <c r="I166" i="4"/>
  <c r="I167" i="4" s="1"/>
  <c r="I168" i="4" s="1"/>
  <c r="H166" i="4"/>
  <c r="H167" i="4" s="1"/>
  <c r="H168" i="4" s="1"/>
  <c r="G166" i="4"/>
  <c r="G167" i="4" s="1"/>
  <c r="G168" i="4" s="1"/>
  <c r="F166" i="4"/>
  <c r="F167" i="4" s="1"/>
  <c r="F168" i="4" s="1"/>
  <c r="E166" i="4"/>
  <c r="E167" i="4" s="1"/>
  <c r="E168" i="4" s="1"/>
  <c r="D166" i="4"/>
  <c r="D167" i="4" s="1"/>
  <c r="D168" i="4" s="1"/>
  <c r="C166" i="4"/>
  <c r="C167" i="4" s="1"/>
  <c r="C168" i="4" s="1"/>
  <c r="DE155" i="4"/>
  <c r="DF155" i="4" s="1"/>
  <c r="DG155" i="4" s="1"/>
  <c r="DH155" i="4" s="1"/>
  <c r="DI155" i="4" s="1"/>
  <c r="DJ155" i="4" s="1"/>
  <c r="DK155" i="4" s="1"/>
  <c r="DL155" i="4" s="1"/>
  <c r="DM155" i="4" s="1"/>
  <c r="DN155" i="4" s="1"/>
  <c r="DO155" i="4" s="1"/>
  <c r="DP155" i="4" s="1"/>
  <c r="DQ155" i="4" s="1"/>
  <c r="DR155" i="4" s="1"/>
  <c r="CP155" i="4"/>
  <c r="CQ155" i="4" s="1"/>
  <c r="CR155" i="4" s="1"/>
  <c r="CS155" i="4" s="1"/>
  <c r="CT155" i="4" s="1"/>
  <c r="CU155" i="4" s="1"/>
  <c r="CV155" i="4" s="1"/>
  <c r="CW155" i="4" s="1"/>
  <c r="CX155" i="4" s="1"/>
  <c r="CY155" i="4" s="1"/>
  <c r="CZ155" i="4" s="1"/>
  <c r="DA155" i="4" s="1"/>
  <c r="DB155" i="4" s="1"/>
  <c r="DC155" i="4" s="1"/>
  <c r="CA155" i="4"/>
  <c r="CB155" i="4" s="1"/>
  <c r="CC155" i="4" s="1"/>
  <c r="CD155" i="4" s="1"/>
  <c r="CE155" i="4" s="1"/>
  <c r="CF155" i="4" s="1"/>
  <c r="CG155" i="4" s="1"/>
  <c r="CH155" i="4" s="1"/>
  <c r="CI155" i="4" s="1"/>
  <c r="CJ155" i="4" s="1"/>
  <c r="CK155" i="4" s="1"/>
  <c r="CL155" i="4" s="1"/>
  <c r="CM155" i="4" s="1"/>
  <c r="CN155" i="4" s="1"/>
  <c r="BL155" i="4"/>
  <c r="BM155" i="4" s="1"/>
  <c r="BN155" i="4" s="1"/>
  <c r="BO155" i="4" s="1"/>
  <c r="BP155" i="4" s="1"/>
  <c r="BQ155" i="4" s="1"/>
  <c r="BR155" i="4" s="1"/>
  <c r="BS155" i="4" s="1"/>
  <c r="BT155" i="4" s="1"/>
  <c r="BU155" i="4" s="1"/>
  <c r="BV155" i="4" s="1"/>
  <c r="BW155" i="4" s="1"/>
  <c r="BX155" i="4" s="1"/>
  <c r="BY155" i="4" s="1"/>
  <c r="BY158" i="4" s="1"/>
  <c r="AW155" i="4"/>
  <c r="AX155" i="4" s="1"/>
  <c r="AY155" i="4" s="1"/>
  <c r="AZ155" i="4" s="1"/>
  <c r="BA155" i="4" s="1"/>
  <c r="BB155" i="4" s="1"/>
  <c r="BC155" i="4" s="1"/>
  <c r="BD155" i="4" s="1"/>
  <c r="BE155" i="4" s="1"/>
  <c r="BF155" i="4" s="1"/>
  <c r="BG155" i="4" s="1"/>
  <c r="BH155" i="4" s="1"/>
  <c r="BI155" i="4" s="1"/>
  <c r="BJ155" i="4" s="1"/>
  <c r="AH155" i="4"/>
  <c r="AI155" i="4" s="1"/>
  <c r="AJ155" i="4" s="1"/>
  <c r="AK155" i="4" s="1"/>
  <c r="AL155" i="4" s="1"/>
  <c r="AM155" i="4" s="1"/>
  <c r="AN155" i="4" s="1"/>
  <c r="AO155" i="4" s="1"/>
  <c r="AP155" i="4" s="1"/>
  <c r="AQ155" i="4" s="1"/>
  <c r="AR155" i="4" s="1"/>
  <c r="AS155" i="4" s="1"/>
  <c r="AT155" i="4" s="1"/>
  <c r="AU155" i="4" s="1"/>
  <c r="S155" i="4"/>
  <c r="T155" i="4" s="1"/>
  <c r="U155" i="4" s="1"/>
  <c r="V155" i="4" s="1"/>
  <c r="W155" i="4" s="1"/>
  <c r="X155" i="4" s="1"/>
  <c r="Y155" i="4" s="1"/>
  <c r="Z155" i="4" s="1"/>
  <c r="AA155" i="4" s="1"/>
  <c r="AB155" i="4" s="1"/>
  <c r="AC155" i="4" s="1"/>
  <c r="AD155" i="4" s="1"/>
  <c r="AE155" i="4" s="1"/>
  <c r="AF155" i="4" s="1"/>
  <c r="D155" i="4"/>
  <c r="E155" i="4" s="1"/>
  <c r="F155" i="4" s="1"/>
  <c r="G155" i="4" s="1"/>
  <c r="H155" i="4" s="1"/>
  <c r="I155" i="4" s="1"/>
  <c r="J155" i="4" s="1"/>
  <c r="K155" i="4" s="1"/>
  <c r="L155" i="4" s="1"/>
  <c r="M155" i="4" s="1"/>
  <c r="N155" i="4" s="1"/>
  <c r="O155" i="4" s="1"/>
  <c r="P155" i="4" s="1"/>
  <c r="Q155" i="4" s="1"/>
  <c r="Q158" i="4" s="1"/>
  <c r="BO136" i="4"/>
  <c r="BN136" i="4"/>
  <c r="BM136" i="4"/>
  <c r="BL136" i="4"/>
  <c r="BK136" i="4"/>
  <c r="BJ136" i="4"/>
  <c r="BI136" i="4"/>
  <c r="BH136" i="4"/>
  <c r="BG136" i="4"/>
  <c r="BF136" i="4"/>
  <c r="BE136" i="4"/>
  <c r="BD136" i="4"/>
  <c r="BC136" i="4"/>
  <c r="BB136" i="4"/>
  <c r="BO135" i="4"/>
  <c r="BN135" i="4"/>
  <c r="BM135" i="4"/>
  <c r="BL135" i="4"/>
  <c r="BK135" i="4"/>
  <c r="BJ135" i="4"/>
  <c r="BI135" i="4"/>
  <c r="BH135" i="4"/>
  <c r="BG135" i="4"/>
  <c r="BF135" i="4"/>
  <c r="BE135" i="4"/>
  <c r="BD135" i="4"/>
  <c r="BC135" i="4"/>
  <c r="BB135" i="4"/>
  <c r="BO134" i="4"/>
  <c r="BN134" i="4"/>
  <c r="BM134" i="4"/>
  <c r="BL134" i="4"/>
  <c r="BK134" i="4"/>
  <c r="BJ134" i="4"/>
  <c r="BI134" i="4"/>
  <c r="BH134" i="4"/>
  <c r="BG134" i="4"/>
  <c r="BF134" i="4"/>
  <c r="BE134" i="4"/>
  <c r="BD134" i="4"/>
  <c r="BC134" i="4"/>
  <c r="BB134" i="4"/>
  <c r="BO133" i="4"/>
  <c r="BN133" i="4"/>
  <c r="BM133" i="4"/>
  <c r="BL133" i="4"/>
  <c r="BK133" i="4"/>
  <c r="BJ133" i="4"/>
  <c r="BI133" i="4"/>
  <c r="BH133" i="4"/>
  <c r="BG133" i="4"/>
  <c r="BF133" i="4"/>
  <c r="BE133" i="4"/>
  <c r="BD133" i="4"/>
  <c r="BC133" i="4"/>
  <c r="BB133" i="4"/>
  <c r="BO132" i="4"/>
  <c r="BN132" i="4"/>
  <c r="BM132" i="4"/>
  <c r="BL132" i="4"/>
  <c r="BK132" i="4"/>
  <c r="BJ132" i="4"/>
  <c r="BI132" i="4"/>
  <c r="BH132" i="4"/>
  <c r="BG132" i="4"/>
  <c r="BF132" i="4"/>
  <c r="BE132" i="4"/>
  <c r="BD132" i="4"/>
  <c r="BC132" i="4"/>
  <c r="BB132" i="4"/>
  <c r="BO131" i="4"/>
  <c r="BN131" i="4"/>
  <c r="BM131" i="4"/>
  <c r="BL131" i="4"/>
  <c r="BK131" i="4"/>
  <c r="BJ131" i="4"/>
  <c r="BI131" i="4"/>
  <c r="BH131" i="4"/>
  <c r="BG131" i="4"/>
  <c r="BF131" i="4"/>
  <c r="BE131" i="4"/>
  <c r="BD131" i="4"/>
  <c r="BC131" i="4"/>
  <c r="BB131" i="4"/>
  <c r="BO130" i="4"/>
  <c r="BN130" i="4"/>
  <c r="BM130" i="4"/>
  <c r="BL130" i="4"/>
  <c r="BK130" i="4"/>
  <c r="BJ130" i="4"/>
  <c r="BI130" i="4"/>
  <c r="BH130" i="4"/>
  <c r="BG130" i="4"/>
  <c r="BF130" i="4"/>
  <c r="BE130" i="4"/>
  <c r="BD130" i="4"/>
  <c r="BC130" i="4"/>
  <c r="BB130" i="4"/>
  <c r="BO129" i="4"/>
  <c r="BN129" i="4"/>
  <c r="BM129" i="4"/>
  <c r="BL129" i="4"/>
  <c r="BK129" i="4"/>
  <c r="BJ129" i="4"/>
  <c r="BI129" i="4"/>
  <c r="BH129" i="4"/>
  <c r="BG129" i="4"/>
  <c r="BF129" i="4"/>
  <c r="BE129" i="4"/>
  <c r="BD129" i="4"/>
  <c r="BC129" i="4"/>
  <c r="BB129" i="4"/>
  <c r="BO128" i="4"/>
  <c r="BN128" i="4"/>
  <c r="BM128" i="4"/>
  <c r="BL128" i="4"/>
  <c r="BK128" i="4"/>
  <c r="BJ128" i="4"/>
  <c r="BI128" i="4"/>
  <c r="BH128" i="4"/>
  <c r="BG128" i="4"/>
  <c r="BF128" i="4"/>
  <c r="BE128" i="4"/>
  <c r="BD128" i="4"/>
  <c r="BC128" i="4"/>
  <c r="BB128" i="4"/>
  <c r="BO127" i="4"/>
  <c r="BN127" i="4"/>
  <c r="BM127" i="4"/>
  <c r="BL127" i="4"/>
  <c r="BK127" i="4"/>
  <c r="BJ127" i="4"/>
  <c r="BI127" i="4"/>
  <c r="BH127" i="4"/>
  <c r="BG127" i="4"/>
  <c r="BF127" i="4"/>
  <c r="BE127" i="4"/>
  <c r="BD127" i="4"/>
  <c r="BC127" i="4"/>
  <c r="BB127" i="4"/>
  <c r="BO126" i="4"/>
  <c r="BN126" i="4"/>
  <c r="BM126" i="4"/>
  <c r="BL126" i="4"/>
  <c r="BK126" i="4"/>
  <c r="BJ126" i="4"/>
  <c r="BI126" i="4"/>
  <c r="BH126" i="4"/>
  <c r="BG126" i="4"/>
  <c r="BF126" i="4"/>
  <c r="BE126" i="4"/>
  <c r="BD126" i="4"/>
  <c r="BC126" i="4"/>
  <c r="BB126" i="4"/>
  <c r="BO125" i="4"/>
  <c r="BN125" i="4"/>
  <c r="BM125" i="4"/>
  <c r="BL125" i="4"/>
  <c r="BK125" i="4"/>
  <c r="BJ125" i="4"/>
  <c r="BI125" i="4"/>
  <c r="BH125" i="4"/>
  <c r="BG125" i="4"/>
  <c r="BF125" i="4"/>
  <c r="BE125" i="4"/>
  <c r="BD125" i="4"/>
  <c r="BC125" i="4"/>
  <c r="BB125" i="4"/>
  <c r="BO124" i="4"/>
  <c r="BN124" i="4"/>
  <c r="BM124" i="4"/>
  <c r="BL124" i="4"/>
  <c r="BK124" i="4"/>
  <c r="BJ124" i="4"/>
  <c r="BI124" i="4"/>
  <c r="BH124" i="4"/>
  <c r="BG124" i="4"/>
  <c r="BF124" i="4"/>
  <c r="BE124" i="4"/>
  <c r="BD124" i="4"/>
  <c r="BC124" i="4"/>
  <c r="BB124" i="4"/>
  <c r="BO123" i="4"/>
  <c r="BN123" i="4"/>
  <c r="BM123" i="4"/>
  <c r="BL123" i="4"/>
  <c r="BK123" i="4"/>
  <c r="BJ123" i="4"/>
  <c r="BI123" i="4"/>
  <c r="BH123" i="4"/>
  <c r="BG123" i="4"/>
  <c r="BF123" i="4"/>
  <c r="BE123" i="4"/>
  <c r="BD123" i="4"/>
  <c r="BC123" i="4"/>
  <c r="BB123" i="4"/>
  <c r="BO122" i="4"/>
  <c r="BN122" i="4"/>
  <c r="BM122" i="4"/>
  <c r="BL122" i="4"/>
  <c r="BK122" i="4"/>
  <c r="BJ122" i="4"/>
  <c r="BI122" i="4"/>
  <c r="BH122" i="4"/>
  <c r="BG122" i="4"/>
  <c r="BF122" i="4"/>
  <c r="BE122" i="4"/>
  <c r="BD122" i="4"/>
  <c r="BC122" i="4"/>
  <c r="BB122" i="4"/>
  <c r="BO121" i="4"/>
  <c r="BN121" i="4"/>
  <c r="BM121" i="4"/>
  <c r="BL121" i="4"/>
  <c r="BK121" i="4"/>
  <c r="BJ121" i="4"/>
  <c r="BI121" i="4"/>
  <c r="BH121" i="4"/>
  <c r="BG121" i="4"/>
  <c r="BF121" i="4"/>
  <c r="BE121" i="4"/>
  <c r="BD121" i="4"/>
  <c r="BC121" i="4"/>
  <c r="BB121" i="4"/>
  <c r="BO120" i="4"/>
  <c r="BN120" i="4"/>
  <c r="BM120" i="4"/>
  <c r="BL120" i="4"/>
  <c r="BK120" i="4"/>
  <c r="BJ120" i="4"/>
  <c r="BI120" i="4"/>
  <c r="BH120" i="4"/>
  <c r="BG120" i="4"/>
  <c r="BF120" i="4"/>
  <c r="BE120" i="4"/>
  <c r="BD120" i="4"/>
  <c r="BC120" i="4"/>
  <c r="BB120" i="4"/>
  <c r="BO119" i="4"/>
  <c r="BN119" i="4"/>
  <c r="BM119" i="4"/>
  <c r="BL119" i="4"/>
  <c r="BK119" i="4"/>
  <c r="BJ119" i="4"/>
  <c r="BI119" i="4"/>
  <c r="BH119" i="4"/>
  <c r="BG119" i="4"/>
  <c r="BF119" i="4"/>
  <c r="BE119" i="4"/>
  <c r="BD119" i="4"/>
  <c r="BC119" i="4"/>
  <c r="BB119" i="4"/>
  <c r="BO118" i="4"/>
  <c r="BN118" i="4"/>
  <c r="BM118" i="4"/>
  <c r="BL118" i="4"/>
  <c r="BK118" i="4"/>
  <c r="BJ118" i="4"/>
  <c r="BI118" i="4"/>
  <c r="BH118" i="4"/>
  <c r="BG118" i="4"/>
  <c r="BF118" i="4"/>
  <c r="BE118" i="4"/>
  <c r="BD118" i="4"/>
  <c r="BC118" i="4"/>
  <c r="BB118" i="4"/>
  <c r="BO117" i="4"/>
  <c r="BN117" i="4"/>
  <c r="BM117" i="4"/>
  <c r="BL117" i="4"/>
  <c r="BK117" i="4"/>
  <c r="BJ117" i="4"/>
  <c r="BI117" i="4"/>
  <c r="BH117" i="4"/>
  <c r="BG117" i="4"/>
  <c r="BB117" i="4"/>
  <c r="BO116" i="4"/>
  <c r="BN116" i="4"/>
  <c r="BM116" i="4"/>
  <c r="BL116" i="4"/>
  <c r="BK116" i="4"/>
  <c r="BJ116" i="4"/>
  <c r="BI116" i="4"/>
  <c r="BH116" i="4"/>
  <c r="BG116" i="4"/>
  <c r="BF116" i="4"/>
  <c r="BE116" i="4"/>
  <c r="BD116" i="4"/>
  <c r="BC116" i="4"/>
  <c r="BB116" i="4"/>
  <c r="BO115" i="4"/>
  <c r="BN115" i="4"/>
  <c r="BM115" i="4"/>
  <c r="BL115" i="4"/>
  <c r="BK115" i="4"/>
  <c r="BJ115" i="4"/>
  <c r="BI115" i="4"/>
  <c r="BH115" i="4"/>
  <c r="BG115" i="4"/>
  <c r="BF115" i="4"/>
  <c r="BE115" i="4"/>
  <c r="BD115" i="4"/>
  <c r="BC115" i="4"/>
  <c r="BB115" i="4"/>
  <c r="BO114" i="4"/>
  <c r="BN114" i="4"/>
  <c r="BM114" i="4"/>
  <c r="BL114" i="4"/>
  <c r="BK114" i="4"/>
  <c r="BJ114" i="4"/>
  <c r="BI114" i="4"/>
  <c r="BH114" i="4"/>
  <c r="BG114" i="4"/>
  <c r="BF114" i="4"/>
  <c r="BE114" i="4"/>
  <c r="BD114" i="4"/>
  <c r="BC114" i="4"/>
  <c r="BB114" i="4"/>
  <c r="BO113" i="4"/>
  <c r="BN113" i="4"/>
  <c r="BM113" i="4"/>
  <c r="BL113" i="4"/>
  <c r="BK113" i="4"/>
  <c r="BJ113" i="4"/>
  <c r="BI113" i="4"/>
  <c r="BH113" i="4"/>
  <c r="BG113" i="4"/>
  <c r="BB113" i="4"/>
  <c r="BO112" i="4"/>
  <c r="BN112" i="4"/>
  <c r="BM112" i="4"/>
  <c r="BL112" i="4"/>
  <c r="BK112" i="4"/>
  <c r="BJ112" i="4"/>
  <c r="BI112" i="4"/>
  <c r="BH112" i="4"/>
  <c r="BG112" i="4"/>
  <c r="BF112" i="4"/>
  <c r="BE112" i="4"/>
  <c r="BD112" i="4"/>
  <c r="BC112" i="4"/>
  <c r="BB112" i="4"/>
  <c r="BO111" i="4"/>
  <c r="BN111" i="4"/>
  <c r="BM111" i="4"/>
  <c r="BL111" i="4"/>
  <c r="BK111" i="4"/>
  <c r="BJ111" i="4"/>
  <c r="BI111" i="4"/>
  <c r="BH111" i="4"/>
  <c r="BG111" i="4"/>
  <c r="BF111" i="4"/>
  <c r="BE111" i="4"/>
  <c r="BD111" i="4"/>
  <c r="BC111" i="4"/>
  <c r="BB111" i="4"/>
  <c r="BO110" i="4"/>
  <c r="BN110" i="4"/>
  <c r="BM110" i="4"/>
  <c r="BL110" i="4"/>
  <c r="BK110" i="4"/>
  <c r="BJ110" i="4"/>
  <c r="BI110" i="4"/>
  <c r="BH110" i="4"/>
  <c r="BG110" i="4"/>
  <c r="BF110" i="4"/>
  <c r="BE110" i="4"/>
  <c r="BD110" i="4"/>
  <c r="BC110" i="4"/>
  <c r="BB110" i="4"/>
  <c r="BO109" i="4"/>
  <c r="BN109" i="4"/>
  <c r="BM109" i="4"/>
  <c r="BL109" i="4"/>
  <c r="BK109" i="4"/>
  <c r="BJ109" i="4"/>
  <c r="BI109" i="4"/>
  <c r="BH109" i="4"/>
  <c r="BG109" i="4"/>
  <c r="BB109" i="4"/>
  <c r="BO108" i="4"/>
  <c r="BN108" i="4"/>
  <c r="BM108" i="4"/>
  <c r="BL108" i="4"/>
  <c r="BK108" i="4"/>
  <c r="BJ108" i="4"/>
  <c r="BI108" i="4"/>
  <c r="BH108" i="4"/>
  <c r="BG108" i="4"/>
  <c r="BF108" i="4"/>
  <c r="BE108" i="4"/>
  <c r="BD108" i="4"/>
  <c r="BC108" i="4"/>
  <c r="BB108" i="4"/>
  <c r="BO107" i="4"/>
  <c r="BN107" i="4"/>
  <c r="BM107" i="4"/>
  <c r="BL107" i="4"/>
  <c r="BK107" i="4"/>
  <c r="BJ107" i="4"/>
  <c r="BI107" i="4"/>
  <c r="BH107" i="4"/>
  <c r="BG107" i="4"/>
  <c r="BF107" i="4"/>
  <c r="BE107" i="4"/>
  <c r="BD107" i="4"/>
  <c r="BC107" i="4"/>
  <c r="BB107" i="4"/>
  <c r="BO106" i="4"/>
  <c r="BN106" i="4"/>
  <c r="BM106" i="4"/>
  <c r="BL106" i="4"/>
  <c r="BK106" i="4"/>
  <c r="BJ106" i="4"/>
  <c r="BI106" i="4"/>
  <c r="BH106" i="4"/>
  <c r="BG106" i="4"/>
  <c r="BF106" i="4"/>
  <c r="BE106" i="4"/>
  <c r="BD106" i="4"/>
  <c r="BC106" i="4"/>
  <c r="BB106" i="4"/>
  <c r="BO105" i="4"/>
  <c r="BN105" i="4"/>
  <c r="BM105" i="4"/>
  <c r="BL105" i="4"/>
  <c r="BK105" i="4"/>
  <c r="BJ105" i="4"/>
  <c r="BI105" i="4"/>
  <c r="BH105" i="4"/>
  <c r="BG105" i="4"/>
  <c r="BB105" i="4"/>
  <c r="BO104" i="4"/>
  <c r="BN104" i="4"/>
  <c r="BM104" i="4"/>
  <c r="BL104" i="4"/>
  <c r="BK104" i="4"/>
  <c r="BJ104" i="4"/>
  <c r="BI104" i="4"/>
  <c r="BH104" i="4"/>
  <c r="BG104" i="4"/>
  <c r="BF104" i="4"/>
  <c r="BE104" i="4"/>
  <c r="BD104" i="4"/>
  <c r="BC104" i="4"/>
  <c r="BB104" i="4"/>
  <c r="BO103" i="4"/>
  <c r="BN103" i="4"/>
  <c r="BM103" i="4"/>
  <c r="BL103" i="4"/>
  <c r="BK103" i="4"/>
  <c r="BJ103" i="4"/>
  <c r="BI103" i="4"/>
  <c r="BH103" i="4"/>
  <c r="BG103" i="4"/>
  <c r="BF103" i="4"/>
  <c r="BE103" i="4"/>
  <c r="BD103" i="4"/>
  <c r="BC103" i="4"/>
  <c r="BB103" i="4"/>
  <c r="BO102" i="4"/>
  <c r="BN102" i="4"/>
  <c r="BM102" i="4"/>
  <c r="BL102" i="4"/>
  <c r="BK102" i="4"/>
  <c r="BJ102" i="4"/>
  <c r="BI102" i="4"/>
  <c r="BH102" i="4"/>
  <c r="BG102" i="4"/>
  <c r="BF102" i="4"/>
  <c r="BE102" i="4"/>
  <c r="BD102" i="4"/>
  <c r="BC102" i="4"/>
  <c r="BB102" i="4"/>
  <c r="BO101" i="4"/>
  <c r="BN101" i="4"/>
  <c r="BM101" i="4"/>
  <c r="BL101" i="4"/>
  <c r="BK101" i="4"/>
  <c r="BJ101" i="4"/>
  <c r="BI101" i="4"/>
  <c r="BH101" i="4"/>
  <c r="BG101" i="4"/>
  <c r="BF101" i="4"/>
  <c r="BE101" i="4"/>
  <c r="BD101" i="4"/>
  <c r="BC101" i="4"/>
  <c r="BB101" i="4"/>
  <c r="BO100" i="4"/>
  <c r="BN100" i="4"/>
  <c r="BM100" i="4"/>
  <c r="BL100" i="4"/>
  <c r="BK100" i="4"/>
  <c r="BJ100" i="4"/>
  <c r="BI100" i="4"/>
  <c r="BH100" i="4"/>
  <c r="BG100" i="4"/>
  <c r="BF100" i="4"/>
  <c r="BE100" i="4"/>
  <c r="BD100" i="4"/>
  <c r="BC100" i="4"/>
  <c r="BB100" i="4"/>
  <c r="BO99" i="4"/>
  <c r="BN99" i="4"/>
  <c r="BM99" i="4"/>
  <c r="BL99" i="4"/>
  <c r="BK99" i="4"/>
  <c r="BJ99" i="4"/>
  <c r="BI99" i="4"/>
  <c r="BH99" i="4"/>
  <c r="BG99" i="4"/>
  <c r="BF99" i="4"/>
  <c r="BE99" i="4"/>
  <c r="BD99" i="4"/>
  <c r="BC99" i="4"/>
  <c r="BB99" i="4"/>
  <c r="BO98" i="4"/>
  <c r="BN98" i="4"/>
  <c r="BM98" i="4"/>
  <c r="BL98" i="4"/>
  <c r="BK98" i="4"/>
  <c r="BJ98" i="4"/>
  <c r="BI98" i="4"/>
  <c r="BH98" i="4"/>
  <c r="BG98" i="4"/>
  <c r="BF98" i="4"/>
  <c r="BE98" i="4"/>
  <c r="BD98" i="4"/>
  <c r="BC98" i="4"/>
  <c r="BB98" i="4"/>
  <c r="BO97" i="4"/>
  <c r="BN97" i="4"/>
  <c r="BM97" i="4"/>
  <c r="BL97" i="4"/>
  <c r="BK97" i="4"/>
  <c r="BJ97" i="4"/>
  <c r="BI97" i="4"/>
  <c r="BH97" i="4"/>
  <c r="BG97" i="4"/>
  <c r="BF97" i="4"/>
  <c r="BE97" i="4"/>
  <c r="BD97" i="4"/>
  <c r="BC97" i="4"/>
  <c r="BB97" i="4"/>
  <c r="BO96" i="4"/>
  <c r="BN96" i="4"/>
  <c r="BM96" i="4"/>
  <c r="BL96" i="4"/>
  <c r="BK96" i="4"/>
  <c r="BJ96" i="4"/>
  <c r="BI96" i="4"/>
  <c r="BH96" i="4"/>
  <c r="BG96" i="4"/>
  <c r="BF96" i="4"/>
  <c r="BE96" i="4"/>
  <c r="BD96" i="4"/>
  <c r="BC96" i="4"/>
  <c r="BB96" i="4"/>
  <c r="BO95" i="4"/>
  <c r="BN95" i="4"/>
  <c r="BM95" i="4"/>
  <c r="BL95" i="4"/>
  <c r="BK95" i="4"/>
  <c r="BJ95" i="4"/>
  <c r="BI95" i="4"/>
  <c r="BH95" i="4"/>
  <c r="BG95" i="4"/>
  <c r="BF95" i="4"/>
  <c r="BE95" i="4"/>
  <c r="BD95" i="4"/>
  <c r="BC95" i="4"/>
  <c r="BB95" i="4"/>
  <c r="BO94" i="4"/>
  <c r="BN94" i="4"/>
  <c r="BM94" i="4"/>
  <c r="BL94" i="4"/>
  <c r="BK94" i="4"/>
  <c r="BJ94" i="4"/>
  <c r="BI94" i="4"/>
  <c r="BH94" i="4"/>
  <c r="BG94" i="4"/>
  <c r="BF94" i="4"/>
  <c r="BE94" i="4"/>
  <c r="BD94" i="4"/>
  <c r="BC94" i="4"/>
  <c r="BB94" i="4"/>
  <c r="BO93" i="4"/>
  <c r="BN93" i="4"/>
  <c r="BM93" i="4"/>
  <c r="BL93" i="4"/>
  <c r="BK93" i="4"/>
  <c r="BJ93" i="4"/>
  <c r="BI93" i="4"/>
  <c r="BH93" i="4"/>
  <c r="BG93" i="4"/>
  <c r="BF93" i="4"/>
  <c r="BE93" i="4"/>
  <c r="BD93" i="4"/>
  <c r="BC93" i="4"/>
  <c r="BB93" i="4"/>
  <c r="BO92" i="4"/>
  <c r="BN92" i="4"/>
  <c r="BM92" i="4"/>
  <c r="BL92" i="4"/>
  <c r="BK92" i="4"/>
  <c r="BJ92" i="4"/>
  <c r="BI92" i="4"/>
  <c r="BH92" i="4"/>
  <c r="BG92" i="4"/>
  <c r="BF92" i="4"/>
  <c r="BE92" i="4"/>
  <c r="BD92" i="4"/>
  <c r="BC92" i="4"/>
  <c r="BB92" i="4"/>
  <c r="BO91" i="4"/>
  <c r="BN91" i="4"/>
  <c r="BM91" i="4"/>
  <c r="BL91" i="4"/>
  <c r="BK91" i="4"/>
  <c r="BJ91" i="4"/>
  <c r="BI91" i="4"/>
  <c r="BH91" i="4"/>
  <c r="BG91" i="4"/>
  <c r="BF91" i="4"/>
  <c r="BE91" i="4"/>
  <c r="BD91" i="4"/>
  <c r="BC91" i="4"/>
  <c r="BB91" i="4"/>
  <c r="BO90" i="4"/>
  <c r="BN90" i="4"/>
  <c r="BM90" i="4"/>
  <c r="BL90" i="4"/>
  <c r="BK90" i="4"/>
  <c r="BJ90" i="4"/>
  <c r="BI90" i="4"/>
  <c r="BH90" i="4"/>
  <c r="BG90" i="4"/>
  <c r="BF90" i="4"/>
  <c r="BE90" i="4"/>
  <c r="BD90" i="4"/>
  <c r="BC90" i="4"/>
  <c r="BB90" i="4"/>
  <c r="BO89" i="4"/>
  <c r="BN89" i="4"/>
  <c r="BM89" i="4"/>
  <c r="BL89" i="4"/>
  <c r="BK89" i="4"/>
  <c r="BJ89" i="4"/>
  <c r="BI89" i="4"/>
  <c r="BH89" i="4"/>
  <c r="BG89" i="4"/>
  <c r="BF89" i="4"/>
  <c r="BE89" i="4"/>
  <c r="BD89" i="4"/>
  <c r="BC89" i="4"/>
  <c r="BB89" i="4"/>
  <c r="BO88" i="4"/>
  <c r="BN88" i="4"/>
  <c r="BM88" i="4"/>
  <c r="BL88" i="4"/>
  <c r="BK88" i="4"/>
  <c r="BJ88" i="4"/>
  <c r="BI88" i="4"/>
  <c r="BH88" i="4"/>
  <c r="BG88" i="4"/>
  <c r="BF88" i="4"/>
  <c r="BE88" i="4"/>
  <c r="BD88" i="4"/>
  <c r="BC88" i="4"/>
  <c r="BB88" i="4"/>
  <c r="BO87" i="4"/>
  <c r="BN87" i="4"/>
  <c r="BM87" i="4"/>
  <c r="BL87" i="4"/>
  <c r="BK87" i="4"/>
  <c r="BJ87" i="4"/>
  <c r="BI87" i="4"/>
  <c r="BH87" i="4"/>
  <c r="BG87" i="4"/>
  <c r="BF87" i="4"/>
  <c r="BE87" i="4"/>
  <c r="BD87" i="4"/>
  <c r="BC87" i="4"/>
  <c r="BB87" i="4"/>
  <c r="AF136" i="4"/>
  <c r="AE136" i="4"/>
  <c r="AD136" i="4"/>
  <c r="AC136" i="4"/>
  <c r="AB136" i="4"/>
  <c r="AA136" i="4"/>
  <c r="Z136" i="4"/>
  <c r="Y136" i="4"/>
  <c r="X136" i="4"/>
  <c r="W136" i="4"/>
  <c r="V136" i="4"/>
  <c r="U136" i="4"/>
  <c r="T136" i="4"/>
  <c r="S136" i="4"/>
  <c r="AF135" i="4"/>
  <c r="AE135" i="4"/>
  <c r="AD135" i="4"/>
  <c r="AC135" i="4"/>
  <c r="AB135" i="4"/>
  <c r="AA135" i="4"/>
  <c r="Z135" i="4"/>
  <c r="Y135" i="4"/>
  <c r="X135" i="4"/>
  <c r="W135" i="4"/>
  <c r="V135" i="4"/>
  <c r="U135" i="4"/>
  <c r="T135" i="4"/>
  <c r="S135" i="4"/>
  <c r="AF134" i="4"/>
  <c r="AE134" i="4"/>
  <c r="AD134" i="4"/>
  <c r="AC134" i="4"/>
  <c r="AB134" i="4"/>
  <c r="AA134" i="4"/>
  <c r="Z134" i="4"/>
  <c r="Y134" i="4"/>
  <c r="X134" i="4"/>
  <c r="W134" i="4"/>
  <c r="V134" i="4"/>
  <c r="U134" i="4"/>
  <c r="T134" i="4"/>
  <c r="S134" i="4"/>
  <c r="AF133" i="4"/>
  <c r="AE133" i="4"/>
  <c r="AD133" i="4"/>
  <c r="AC133" i="4"/>
  <c r="AB133" i="4"/>
  <c r="AA133" i="4"/>
  <c r="Z133" i="4"/>
  <c r="Y133" i="4"/>
  <c r="X133" i="4"/>
  <c r="W133" i="4"/>
  <c r="V133" i="4"/>
  <c r="U133" i="4"/>
  <c r="T133" i="4"/>
  <c r="S133" i="4"/>
  <c r="AF132" i="4"/>
  <c r="AE132" i="4"/>
  <c r="AD132" i="4"/>
  <c r="AC132" i="4"/>
  <c r="AB132" i="4"/>
  <c r="AA132" i="4"/>
  <c r="Z132" i="4"/>
  <c r="Y132" i="4"/>
  <c r="X132" i="4"/>
  <c r="W132" i="4"/>
  <c r="V132" i="4"/>
  <c r="U132" i="4"/>
  <c r="T132" i="4"/>
  <c r="S132" i="4"/>
  <c r="AF131" i="4"/>
  <c r="AE131" i="4"/>
  <c r="AD131" i="4"/>
  <c r="AC131" i="4"/>
  <c r="AB131" i="4"/>
  <c r="AA131" i="4"/>
  <c r="Z131" i="4"/>
  <c r="Y131" i="4"/>
  <c r="X131" i="4"/>
  <c r="W131" i="4"/>
  <c r="V131" i="4"/>
  <c r="U131" i="4"/>
  <c r="T131" i="4"/>
  <c r="S131" i="4"/>
  <c r="AF130" i="4"/>
  <c r="AE130" i="4"/>
  <c r="AD130" i="4"/>
  <c r="AC130" i="4"/>
  <c r="AB130" i="4"/>
  <c r="AA130" i="4"/>
  <c r="Z130" i="4"/>
  <c r="Y130" i="4"/>
  <c r="X130" i="4"/>
  <c r="W130" i="4"/>
  <c r="V130" i="4"/>
  <c r="U130" i="4"/>
  <c r="T130" i="4"/>
  <c r="S130" i="4"/>
  <c r="AF129" i="4"/>
  <c r="AE129" i="4"/>
  <c r="AD129" i="4"/>
  <c r="AC129" i="4"/>
  <c r="AB129" i="4"/>
  <c r="AA129" i="4"/>
  <c r="Z129" i="4"/>
  <c r="Y129" i="4"/>
  <c r="X129" i="4"/>
  <c r="W129" i="4"/>
  <c r="V129" i="4"/>
  <c r="U129" i="4"/>
  <c r="T129" i="4"/>
  <c r="S129" i="4"/>
  <c r="AF128" i="4"/>
  <c r="AE128" i="4"/>
  <c r="AD128" i="4"/>
  <c r="AC128" i="4"/>
  <c r="AB128" i="4"/>
  <c r="AA128" i="4"/>
  <c r="Z128" i="4"/>
  <c r="Y128" i="4"/>
  <c r="X128" i="4"/>
  <c r="W128" i="4"/>
  <c r="V128" i="4"/>
  <c r="U128" i="4"/>
  <c r="T128" i="4"/>
  <c r="S128" i="4"/>
  <c r="AF127" i="4"/>
  <c r="AE127" i="4"/>
  <c r="AD127" i="4"/>
  <c r="AC127" i="4"/>
  <c r="AB127" i="4"/>
  <c r="AA127" i="4"/>
  <c r="Z127" i="4"/>
  <c r="Y127" i="4"/>
  <c r="X127" i="4"/>
  <c r="W127" i="4"/>
  <c r="V127" i="4"/>
  <c r="U127" i="4"/>
  <c r="T127" i="4"/>
  <c r="S127" i="4"/>
  <c r="AF126" i="4"/>
  <c r="AE126" i="4"/>
  <c r="AD126" i="4"/>
  <c r="AC126" i="4"/>
  <c r="AB126" i="4"/>
  <c r="AA126" i="4"/>
  <c r="Z126" i="4"/>
  <c r="Y126" i="4"/>
  <c r="X126" i="4"/>
  <c r="W126" i="4"/>
  <c r="V126" i="4"/>
  <c r="U126" i="4"/>
  <c r="T126" i="4"/>
  <c r="S126" i="4"/>
  <c r="AF125" i="4"/>
  <c r="AE125" i="4"/>
  <c r="AD125" i="4"/>
  <c r="AC125" i="4"/>
  <c r="AB125" i="4"/>
  <c r="AA125" i="4"/>
  <c r="Z125" i="4"/>
  <c r="Y125" i="4"/>
  <c r="X125" i="4"/>
  <c r="W125" i="4"/>
  <c r="V125" i="4"/>
  <c r="U125" i="4"/>
  <c r="T125" i="4"/>
  <c r="S125" i="4"/>
  <c r="AF124" i="4"/>
  <c r="AE124" i="4"/>
  <c r="AD124" i="4"/>
  <c r="AC124" i="4"/>
  <c r="AB124" i="4"/>
  <c r="AA124" i="4"/>
  <c r="Z124" i="4"/>
  <c r="Y124" i="4"/>
  <c r="X124" i="4"/>
  <c r="W124" i="4"/>
  <c r="V124" i="4"/>
  <c r="U124" i="4"/>
  <c r="T124" i="4"/>
  <c r="S124" i="4"/>
  <c r="AF123" i="4"/>
  <c r="AE123" i="4"/>
  <c r="AD123" i="4"/>
  <c r="AC123" i="4"/>
  <c r="AB123" i="4"/>
  <c r="AA123" i="4"/>
  <c r="Z123" i="4"/>
  <c r="Y123" i="4"/>
  <c r="X123" i="4"/>
  <c r="W123" i="4"/>
  <c r="V123" i="4"/>
  <c r="U123" i="4"/>
  <c r="T123" i="4"/>
  <c r="S123" i="4"/>
  <c r="AF122" i="4"/>
  <c r="AE122" i="4"/>
  <c r="AD122" i="4"/>
  <c r="AC122" i="4"/>
  <c r="AB122" i="4"/>
  <c r="AA122" i="4"/>
  <c r="Z122" i="4"/>
  <c r="Y122" i="4"/>
  <c r="X122" i="4"/>
  <c r="W122" i="4"/>
  <c r="V122" i="4"/>
  <c r="U122" i="4"/>
  <c r="T122" i="4"/>
  <c r="S122" i="4"/>
  <c r="AF121" i="4"/>
  <c r="AE121" i="4"/>
  <c r="AD121" i="4"/>
  <c r="AC121" i="4"/>
  <c r="AB121" i="4"/>
  <c r="AA121" i="4"/>
  <c r="Z121" i="4"/>
  <c r="Y121" i="4"/>
  <c r="X121" i="4"/>
  <c r="W121" i="4"/>
  <c r="V121" i="4"/>
  <c r="U121" i="4"/>
  <c r="T121" i="4"/>
  <c r="S121" i="4"/>
  <c r="AF120" i="4"/>
  <c r="AE120" i="4"/>
  <c r="AD120" i="4"/>
  <c r="AC120" i="4"/>
  <c r="AB120" i="4"/>
  <c r="AA120" i="4"/>
  <c r="Z120" i="4"/>
  <c r="Y120" i="4"/>
  <c r="X120" i="4"/>
  <c r="W120" i="4"/>
  <c r="V120" i="4"/>
  <c r="U120" i="4"/>
  <c r="T120" i="4"/>
  <c r="S120" i="4"/>
  <c r="AF119" i="4"/>
  <c r="AE119" i="4"/>
  <c r="AD119" i="4"/>
  <c r="AC119" i="4"/>
  <c r="AB119" i="4"/>
  <c r="AA119" i="4"/>
  <c r="Z119" i="4"/>
  <c r="Y119" i="4"/>
  <c r="X119" i="4"/>
  <c r="W119" i="4"/>
  <c r="V119" i="4"/>
  <c r="U119" i="4"/>
  <c r="T119" i="4"/>
  <c r="S119" i="4"/>
  <c r="AF118" i="4"/>
  <c r="AE118" i="4"/>
  <c r="AD118" i="4"/>
  <c r="AC118" i="4"/>
  <c r="AB118" i="4"/>
  <c r="AA118" i="4"/>
  <c r="Z118" i="4"/>
  <c r="Y118" i="4"/>
  <c r="X118" i="4"/>
  <c r="W118" i="4"/>
  <c r="V118" i="4"/>
  <c r="U118" i="4"/>
  <c r="T118" i="4"/>
  <c r="S118" i="4"/>
  <c r="AF117" i="4"/>
  <c r="AE117" i="4"/>
  <c r="AD117" i="4"/>
  <c r="AC117" i="4"/>
  <c r="AB117" i="4"/>
  <c r="AA117" i="4"/>
  <c r="Z117" i="4"/>
  <c r="Y117" i="4"/>
  <c r="X117" i="4"/>
  <c r="W117" i="4"/>
  <c r="V117" i="4"/>
  <c r="U117" i="4"/>
  <c r="T117" i="4"/>
  <c r="S117" i="4"/>
  <c r="AF116" i="4"/>
  <c r="AE116" i="4"/>
  <c r="AD116" i="4"/>
  <c r="AC116" i="4"/>
  <c r="AB116" i="4"/>
  <c r="AA116" i="4"/>
  <c r="Z116" i="4"/>
  <c r="Y116" i="4"/>
  <c r="X116" i="4"/>
  <c r="W116" i="4"/>
  <c r="V116" i="4"/>
  <c r="U116" i="4"/>
  <c r="T116" i="4"/>
  <c r="S116" i="4"/>
  <c r="AF115" i="4"/>
  <c r="AE115" i="4"/>
  <c r="AD115" i="4"/>
  <c r="AC115" i="4"/>
  <c r="AB115" i="4"/>
  <c r="AA115" i="4"/>
  <c r="Z115" i="4"/>
  <c r="Y115" i="4"/>
  <c r="X115" i="4"/>
  <c r="W115" i="4"/>
  <c r="V115" i="4"/>
  <c r="U115" i="4"/>
  <c r="T115" i="4"/>
  <c r="S115" i="4"/>
  <c r="AF114" i="4"/>
  <c r="AE114" i="4"/>
  <c r="AD114" i="4"/>
  <c r="AC114" i="4"/>
  <c r="AB114" i="4"/>
  <c r="AA114" i="4"/>
  <c r="Z114" i="4"/>
  <c r="Y114" i="4"/>
  <c r="X114" i="4"/>
  <c r="W114" i="4"/>
  <c r="V114" i="4"/>
  <c r="U114" i="4"/>
  <c r="T114" i="4"/>
  <c r="S114" i="4"/>
  <c r="AF113" i="4"/>
  <c r="AE113" i="4"/>
  <c r="AD113" i="4"/>
  <c r="AC113" i="4"/>
  <c r="AB113" i="4"/>
  <c r="AA113" i="4"/>
  <c r="Z113" i="4"/>
  <c r="Y113" i="4"/>
  <c r="X113" i="4"/>
  <c r="W113" i="4"/>
  <c r="V113" i="4"/>
  <c r="U113" i="4"/>
  <c r="T113" i="4"/>
  <c r="S113" i="4"/>
  <c r="AF112" i="4"/>
  <c r="AE112" i="4"/>
  <c r="AD112" i="4"/>
  <c r="AC112" i="4"/>
  <c r="AB112" i="4"/>
  <c r="AA112" i="4"/>
  <c r="Z112" i="4"/>
  <c r="Y112" i="4"/>
  <c r="X112" i="4"/>
  <c r="W112" i="4"/>
  <c r="V112" i="4"/>
  <c r="U112" i="4"/>
  <c r="T112" i="4"/>
  <c r="S112" i="4"/>
  <c r="AF111" i="4"/>
  <c r="AE111" i="4"/>
  <c r="AD111" i="4"/>
  <c r="AC111" i="4"/>
  <c r="AB111" i="4"/>
  <c r="AA111" i="4"/>
  <c r="Z111" i="4"/>
  <c r="Y111" i="4"/>
  <c r="X111" i="4"/>
  <c r="W111" i="4"/>
  <c r="V111" i="4"/>
  <c r="U111" i="4"/>
  <c r="T111" i="4"/>
  <c r="S111" i="4"/>
  <c r="AF110" i="4"/>
  <c r="AE110" i="4"/>
  <c r="AD110" i="4"/>
  <c r="AC110" i="4"/>
  <c r="AB110" i="4"/>
  <c r="AA110" i="4"/>
  <c r="Z110" i="4"/>
  <c r="Y110" i="4"/>
  <c r="X110" i="4"/>
  <c r="W110" i="4"/>
  <c r="V110" i="4"/>
  <c r="U110" i="4"/>
  <c r="T110" i="4"/>
  <c r="S110" i="4"/>
  <c r="AF109" i="4"/>
  <c r="AE109" i="4"/>
  <c r="AD109" i="4"/>
  <c r="AC109" i="4"/>
  <c r="AB109" i="4"/>
  <c r="AA109" i="4"/>
  <c r="Z109" i="4"/>
  <c r="Y109" i="4"/>
  <c r="X109" i="4"/>
  <c r="W109" i="4"/>
  <c r="V109" i="4"/>
  <c r="U109" i="4"/>
  <c r="T109" i="4"/>
  <c r="S109" i="4"/>
  <c r="AF108" i="4"/>
  <c r="AE108" i="4"/>
  <c r="AD108" i="4"/>
  <c r="AC108" i="4"/>
  <c r="AB108" i="4"/>
  <c r="AA108" i="4"/>
  <c r="Z108" i="4"/>
  <c r="Y108" i="4"/>
  <c r="X108" i="4"/>
  <c r="W108" i="4"/>
  <c r="V108" i="4"/>
  <c r="U108" i="4"/>
  <c r="T108" i="4"/>
  <c r="S108" i="4"/>
  <c r="AF107" i="4"/>
  <c r="AE107" i="4"/>
  <c r="AD107" i="4"/>
  <c r="AC107" i="4"/>
  <c r="AB107" i="4"/>
  <c r="AA107" i="4"/>
  <c r="Z107" i="4"/>
  <c r="Y107" i="4"/>
  <c r="X107" i="4"/>
  <c r="W107" i="4"/>
  <c r="V107" i="4"/>
  <c r="U107" i="4"/>
  <c r="T107" i="4"/>
  <c r="S107" i="4"/>
  <c r="AF106" i="4"/>
  <c r="AE106" i="4"/>
  <c r="AD106" i="4"/>
  <c r="AC106" i="4"/>
  <c r="AB106" i="4"/>
  <c r="AA106" i="4"/>
  <c r="Z106" i="4"/>
  <c r="Y106" i="4"/>
  <c r="X106" i="4"/>
  <c r="W106" i="4"/>
  <c r="V106" i="4"/>
  <c r="U106" i="4"/>
  <c r="T106" i="4"/>
  <c r="S106" i="4"/>
  <c r="AF105" i="4"/>
  <c r="AE105" i="4"/>
  <c r="AD105" i="4"/>
  <c r="AC105" i="4"/>
  <c r="AB105" i="4"/>
  <c r="AA105" i="4"/>
  <c r="Z105" i="4"/>
  <c r="Y105" i="4"/>
  <c r="X105" i="4"/>
  <c r="W105" i="4"/>
  <c r="V105" i="4"/>
  <c r="U105" i="4"/>
  <c r="T105" i="4"/>
  <c r="S105" i="4"/>
  <c r="AF104" i="4"/>
  <c r="AE104" i="4"/>
  <c r="AD104" i="4"/>
  <c r="AC104" i="4"/>
  <c r="AB104" i="4"/>
  <c r="AA104" i="4"/>
  <c r="Z104" i="4"/>
  <c r="Y104" i="4"/>
  <c r="X104" i="4"/>
  <c r="W104" i="4"/>
  <c r="V104" i="4"/>
  <c r="U104" i="4"/>
  <c r="T104" i="4"/>
  <c r="S104" i="4"/>
  <c r="AF103" i="4"/>
  <c r="AE103" i="4"/>
  <c r="AD103" i="4"/>
  <c r="AC103" i="4"/>
  <c r="AB103" i="4"/>
  <c r="AA103" i="4"/>
  <c r="Z103" i="4"/>
  <c r="Y103" i="4"/>
  <c r="X103" i="4"/>
  <c r="W103" i="4"/>
  <c r="V103" i="4"/>
  <c r="U103" i="4"/>
  <c r="T103" i="4"/>
  <c r="S103" i="4"/>
  <c r="AF102" i="4"/>
  <c r="AE102" i="4"/>
  <c r="AD102" i="4"/>
  <c r="AC102" i="4"/>
  <c r="AB102" i="4"/>
  <c r="AA102" i="4"/>
  <c r="Z102" i="4"/>
  <c r="Y102" i="4"/>
  <c r="X102" i="4"/>
  <c r="W102" i="4"/>
  <c r="V102" i="4"/>
  <c r="U102" i="4"/>
  <c r="T102" i="4"/>
  <c r="S102" i="4"/>
  <c r="AF101" i="4"/>
  <c r="AE101" i="4"/>
  <c r="AD101" i="4"/>
  <c r="AC101" i="4"/>
  <c r="AB101" i="4"/>
  <c r="AA101" i="4"/>
  <c r="Z101" i="4"/>
  <c r="Y101" i="4"/>
  <c r="X101" i="4"/>
  <c r="W101" i="4"/>
  <c r="V101" i="4"/>
  <c r="U101" i="4"/>
  <c r="T101" i="4"/>
  <c r="S101" i="4"/>
  <c r="AF100" i="4"/>
  <c r="AE100" i="4"/>
  <c r="AD100" i="4"/>
  <c r="AC100" i="4"/>
  <c r="AB100" i="4"/>
  <c r="AA100" i="4"/>
  <c r="Z100" i="4"/>
  <c r="Y100" i="4"/>
  <c r="X100" i="4"/>
  <c r="W100" i="4"/>
  <c r="V100" i="4"/>
  <c r="U100" i="4"/>
  <c r="T100" i="4"/>
  <c r="S100" i="4"/>
  <c r="AF99" i="4"/>
  <c r="AE99" i="4"/>
  <c r="AD99" i="4"/>
  <c r="AC99" i="4"/>
  <c r="AB99" i="4"/>
  <c r="AA99" i="4"/>
  <c r="Z99" i="4"/>
  <c r="Y99" i="4"/>
  <c r="X99" i="4"/>
  <c r="W99" i="4"/>
  <c r="V99" i="4"/>
  <c r="U99" i="4"/>
  <c r="T99" i="4"/>
  <c r="S99" i="4"/>
  <c r="AF98" i="4"/>
  <c r="AE98" i="4"/>
  <c r="AD98" i="4"/>
  <c r="AC98" i="4"/>
  <c r="AB98" i="4"/>
  <c r="AA98" i="4"/>
  <c r="Z98" i="4"/>
  <c r="Y98" i="4"/>
  <c r="X98" i="4"/>
  <c r="W98" i="4"/>
  <c r="V98" i="4"/>
  <c r="U98" i="4"/>
  <c r="T98" i="4"/>
  <c r="S98" i="4"/>
  <c r="AF97" i="4"/>
  <c r="AE97" i="4"/>
  <c r="AD97" i="4"/>
  <c r="AC97" i="4"/>
  <c r="AB97" i="4"/>
  <c r="AA97" i="4"/>
  <c r="Z97" i="4"/>
  <c r="Y97" i="4"/>
  <c r="X97" i="4"/>
  <c r="W97" i="4"/>
  <c r="V97" i="4"/>
  <c r="U97" i="4"/>
  <c r="T97" i="4"/>
  <c r="S97" i="4"/>
  <c r="AF96" i="4"/>
  <c r="AE96" i="4"/>
  <c r="AD96" i="4"/>
  <c r="AC96" i="4"/>
  <c r="AB96" i="4"/>
  <c r="AA96" i="4"/>
  <c r="Z96" i="4"/>
  <c r="Y96" i="4"/>
  <c r="X96" i="4"/>
  <c r="W96" i="4"/>
  <c r="V96" i="4"/>
  <c r="U96" i="4"/>
  <c r="T96" i="4"/>
  <c r="S96" i="4"/>
  <c r="AF95" i="4"/>
  <c r="AE95" i="4"/>
  <c r="AD95" i="4"/>
  <c r="AC95" i="4"/>
  <c r="AB95" i="4"/>
  <c r="AA95" i="4"/>
  <c r="Z95" i="4"/>
  <c r="Y95" i="4"/>
  <c r="X95" i="4"/>
  <c r="W95" i="4"/>
  <c r="V95" i="4"/>
  <c r="U95" i="4"/>
  <c r="T95" i="4"/>
  <c r="S95" i="4"/>
  <c r="AF94" i="4"/>
  <c r="AE94" i="4"/>
  <c r="AD94" i="4"/>
  <c r="AC94" i="4"/>
  <c r="AB94" i="4"/>
  <c r="AA94" i="4"/>
  <c r="Z94" i="4"/>
  <c r="Y94" i="4"/>
  <c r="X94" i="4"/>
  <c r="W94" i="4"/>
  <c r="V94" i="4"/>
  <c r="U94" i="4"/>
  <c r="T94" i="4"/>
  <c r="S94" i="4"/>
  <c r="AF93" i="4"/>
  <c r="AE93" i="4"/>
  <c r="AD93" i="4"/>
  <c r="AC93" i="4"/>
  <c r="AB93" i="4"/>
  <c r="AA93" i="4"/>
  <c r="Z93" i="4"/>
  <c r="Y93" i="4"/>
  <c r="X93" i="4"/>
  <c r="W93" i="4"/>
  <c r="V93" i="4"/>
  <c r="U93" i="4"/>
  <c r="T93" i="4"/>
  <c r="S93" i="4"/>
  <c r="AF92" i="4"/>
  <c r="AE92" i="4"/>
  <c r="AD92" i="4"/>
  <c r="AC92" i="4"/>
  <c r="AB92" i="4"/>
  <c r="AA92" i="4"/>
  <c r="Z92" i="4"/>
  <c r="Y92" i="4"/>
  <c r="X92" i="4"/>
  <c r="W92" i="4"/>
  <c r="V92" i="4"/>
  <c r="U92" i="4"/>
  <c r="T92" i="4"/>
  <c r="S92" i="4"/>
  <c r="AF91" i="4"/>
  <c r="AE91" i="4"/>
  <c r="AD91" i="4"/>
  <c r="AC91" i="4"/>
  <c r="AB91" i="4"/>
  <c r="AA91" i="4"/>
  <c r="Z91" i="4"/>
  <c r="Y91" i="4"/>
  <c r="X91" i="4"/>
  <c r="W91" i="4"/>
  <c r="V91" i="4"/>
  <c r="U91" i="4"/>
  <c r="T91" i="4"/>
  <c r="S91" i="4"/>
  <c r="AF90" i="4"/>
  <c r="AE90" i="4"/>
  <c r="AD90" i="4"/>
  <c r="AC90" i="4"/>
  <c r="AB90" i="4"/>
  <c r="AA90" i="4"/>
  <c r="Z90" i="4"/>
  <c r="Y90" i="4"/>
  <c r="X90" i="4"/>
  <c r="W90" i="4"/>
  <c r="V90" i="4"/>
  <c r="U90" i="4"/>
  <c r="T90" i="4"/>
  <c r="S90" i="4"/>
  <c r="AF89" i="4"/>
  <c r="AE89" i="4"/>
  <c r="AD89" i="4"/>
  <c r="AC89" i="4"/>
  <c r="AB89" i="4"/>
  <c r="AA89" i="4"/>
  <c r="Z89" i="4"/>
  <c r="Y89" i="4"/>
  <c r="X89" i="4"/>
  <c r="W89" i="4"/>
  <c r="V89" i="4"/>
  <c r="U89" i="4"/>
  <c r="T89" i="4"/>
  <c r="S89" i="4"/>
  <c r="AF88" i="4"/>
  <c r="AE88" i="4"/>
  <c r="AD88" i="4"/>
  <c r="AC88" i="4"/>
  <c r="AB88" i="4"/>
  <c r="AA88" i="4"/>
  <c r="Z88" i="4"/>
  <c r="Y88" i="4"/>
  <c r="X88" i="4"/>
  <c r="W88" i="4"/>
  <c r="V88" i="4"/>
  <c r="U88" i="4"/>
  <c r="T88" i="4"/>
  <c r="S88" i="4"/>
  <c r="AF87" i="4"/>
  <c r="AE87" i="4"/>
  <c r="AD87" i="4"/>
  <c r="AC87" i="4"/>
  <c r="AB87" i="4"/>
  <c r="AA87" i="4"/>
  <c r="Z87" i="4"/>
  <c r="Y87" i="4"/>
  <c r="X87" i="4"/>
  <c r="W87" i="4"/>
  <c r="V87" i="4"/>
  <c r="U87" i="4"/>
  <c r="T87" i="4"/>
  <c r="S87" i="4"/>
  <c r="CV8" i="1"/>
  <c r="BB81" i="4"/>
  <c r="BB80" i="4"/>
  <c r="T80" i="4"/>
  <c r="U80" i="4" s="1"/>
  <c r="V80" i="4" s="1"/>
  <c r="W80" i="4" s="1"/>
  <c r="X80" i="4" s="1"/>
  <c r="Y80" i="4" s="1"/>
  <c r="T81" i="4"/>
  <c r="U81" i="4" s="1"/>
  <c r="V81" i="4" s="1"/>
  <c r="W81" i="4" s="1"/>
  <c r="X81" i="4" s="1"/>
  <c r="Y81" i="4" s="1"/>
  <c r="BH81" i="4" s="1"/>
  <c r="CO161" i="4" l="1"/>
  <c r="BI161" i="4"/>
  <c r="BK161" i="4"/>
  <c r="AV161" i="4"/>
  <c r="R156" i="4"/>
  <c r="R157" i="4" s="1"/>
  <c r="AV156" i="4"/>
  <c r="AV157" i="4" s="1"/>
  <c r="CO156" i="4"/>
  <c r="CO157" i="4" s="1"/>
  <c r="BK158" i="4"/>
  <c r="AF156" i="4"/>
  <c r="AU158" i="4"/>
  <c r="AG161" i="4"/>
  <c r="BJ158" i="4"/>
  <c r="CN156" i="4"/>
  <c r="DC156" i="4"/>
  <c r="DC157" i="4" s="1"/>
  <c r="DD161" i="4"/>
  <c r="DR158" i="4"/>
  <c r="C161" i="4"/>
  <c r="BZ161" i="4"/>
  <c r="BD156" i="4"/>
  <c r="DK156" i="4"/>
  <c r="CH158" i="4"/>
  <c r="BS159" i="4"/>
  <c r="DE161" i="4"/>
  <c r="BE156" i="4"/>
  <c r="BE157" i="4" s="1"/>
  <c r="DL156" i="4"/>
  <c r="CI158" i="4"/>
  <c r="BV159" i="4"/>
  <c r="DF161" i="4"/>
  <c r="BF156" i="4"/>
  <c r="BF157" i="4" s="1"/>
  <c r="DM156" i="4"/>
  <c r="DM157" i="4" s="1"/>
  <c r="CJ158" i="4"/>
  <c r="BW159" i="4"/>
  <c r="DG161" i="4"/>
  <c r="BH156" i="4"/>
  <c r="BH157" i="4" s="1"/>
  <c r="DN156" i="4"/>
  <c r="CK158" i="4"/>
  <c r="O160" i="4"/>
  <c r="CL158" i="4"/>
  <c r="CN158" i="4"/>
  <c r="I161" i="4"/>
  <c r="CB161" i="4"/>
  <c r="DJ161" i="4"/>
  <c r="BK156" i="4"/>
  <c r="BK157" i="4" s="1"/>
  <c r="DR156" i="4"/>
  <c r="CO158" i="4"/>
  <c r="AG160" i="4"/>
  <c r="P160" i="4"/>
  <c r="DQ156" i="4"/>
  <c r="CC161" i="4"/>
  <c r="DK161" i="4"/>
  <c r="BL156" i="4"/>
  <c r="C158" i="4"/>
  <c r="CP158" i="4"/>
  <c r="AH160" i="4"/>
  <c r="DO161" i="4"/>
  <c r="K161" i="4"/>
  <c r="CD161" i="4"/>
  <c r="DL161" i="4"/>
  <c r="BY156" i="4"/>
  <c r="U158" i="4"/>
  <c r="CR158" i="4"/>
  <c r="AJ160" i="4"/>
  <c r="U160" i="4"/>
  <c r="CE161" i="4"/>
  <c r="DM161" i="4"/>
  <c r="BZ156" i="4"/>
  <c r="BZ157" i="4" s="1"/>
  <c r="V158" i="4"/>
  <c r="CS158" i="4"/>
  <c r="AL160" i="4"/>
  <c r="BJ156" i="4"/>
  <c r="AU161" i="4"/>
  <c r="CF161" i="4"/>
  <c r="DN161" i="4"/>
  <c r="CA156" i="4"/>
  <c r="X158" i="4"/>
  <c r="CT158" i="4"/>
  <c r="AN160" i="4"/>
  <c r="BI156" i="4"/>
  <c r="BI157" i="4" s="1"/>
  <c r="CG161" i="4"/>
  <c r="CB156" i="4"/>
  <c r="AG158" i="4"/>
  <c r="CV158" i="4"/>
  <c r="BK160" i="4"/>
  <c r="CH161" i="4"/>
  <c r="DP161" i="4"/>
  <c r="CC156" i="4"/>
  <c r="AH158" i="4"/>
  <c r="CY158" i="4"/>
  <c r="BL160" i="4"/>
  <c r="H161" i="4"/>
  <c r="DI161" i="4"/>
  <c r="R161" i="4"/>
  <c r="CI161" i="4"/>
  <c r="DQ159" i="4"/>
  <c r="CD156" i="4"/>
  <c r="CD157" i="4" s="1"/>
  <c r="AJ158" i="4"/>
  <c r="CZ158" i="4"/>
  <c r="BM160" i="4"/>
  <c r="BY161" i="4"/>
  <c r="S159" i="4"/>
  <c r="BA161" i="4"/>
  <c r="CJ161" i="4"/>
  <c r="DR161" i="4"/>
  <c r="CE156" i="4"/>
  <c r="AM158" i="4"/>
  <c r="DM158" i="4"/>
  <c r="BN160" i="4"/>
  <c r="DQ161" i="4"/>
  <c r="BB161" i="4"/>
  <c r="CK161" i="4"/>
  <c r="CF156" i="4"/>
  <c r="AN158" i="4"/>
  <c r="DN158" i="4"/>
  <c r="BP160" i="4"/>
  <c r="DH161" i="4"/>
  <c r="U161" i="4"/>
  <c r="CL161" i="4"/>
  <c r="CG156" i="4"/>
  <c r="CG157" i="4" s="1"/>
  <c r="BA158" i="4"/>
  <c r="DO158" i="4"/>
  <c r="BR160" i="4"/>
  <c r="V161" i="4"/>
  <c r="BD161" i="4"/>
  <c r="CM161" i="4"/>
  <c r="M156" i="4"/>
  <c r="M157" i="4" s="1"/>
  <c r="CH156" i="4"/>
  <c r="CH157" i="4" s="1"/>
  <c r="BB158" i="4"/>
  <c r="DP158" i="4"/>
  <c r="BT160" i="4"/>
  <c r="W161" i="4"/>
  <c r="CN161" i="4"/>
  <c r="N156" i="4"/>
  <c r="CJ156" i="4"/>
  <c r="CJ157" i="4" s="1"/>
  <c r="BC158" i="4"/>
  <c r="DQ158" i="4"/>
  <c r="BV160" i="4"/>
  <c r="DP156" i="4"/>
  <c r="BF161" i="4"/>
  <c r="CP161" i="4"/>
  <c r="P156" i="4"/>
  <c r="CK156" i="4"/>
  <c r="CK157" i="4" s="1"/>
  <c r="BD158" i="4"/>
  <c r="BW160" i="4"/>
  <c r="Y161" i="4"/>
  <c r="CQ161" i="4"/>
  <c r="CL156" i="4"/>
  <c r="CL157" i="4" s="1"/>
  <c r="BE158" i="4"/>
  <c r="AG159" i="4"/>
  <c r="AH161" i="4"/>
  <c r="Z161" i="4"/>
  <c r="BH161" i="4"/>
  <c r="CR161" i="4"/>
  <c r="AE156" i="4"/>
  <c r="BF158" i="4"/>
  <c r="AH159" i="4"/>
  <c r="AI161" i="4"/>
  <c r="AS156" i="4"/>
  <c r="AS157" i="4" s="1"/>
  <c r="BH158" i="4"/>
  <c r="AI159" i="4"/>
  <c r="AW161" i="4"/>
  <c r="AB161" i="4"/>
  <c r="AT156" i="4"/>
  <c r="AT157" i="4" s="1"/>
  <c r="CP156" i="4"/>
  <c r="AK159" i="4"/>
  <c r="AX161" i="4"/>
  <c r="AU156" i="4"/>
  <c r="AU157" i="4" s="1"/>
  <c r="CQ156" i="4"/>
  <c r="CQ157" i="4" s="1"/>
  <c r="AN159" i="4"/>
  <c r="AZ161" i="4"/>
  <c r="CR156" i="4"/>
  <c r="BL158" i="4"/>
  <c r="BC159" i="4"/>
  <c r="BM161" i="4"/>
  <c r="AW156" i="4"/>
  <c r="DE156" i="4"/>
  <c r="DE157" i="4" s="1"/>
  <c r="BM158" i="4"/>
  <c r="BD159" i="4"/>
  <c r="BP161" i="4"/>
  <c r="AX156" i="4"/>
  <c r="DF156" i="4"/>
  <c r="BN158" i="4"/>
  <c r="BF159" i="4"/>
  <c r="BQ161" i="4"/>
  <c r="AY156" i="4"/>
  <c r="AY157" i="4" s="1"/>
  <c r="DG156" i="4"/>
  <c r="BP158" i="4"/>
  <c r="BM159" i="4"/>
  <c r="AZ156" i="4"/>
  <c r="DH156" i="4"/>
  <c r="DH157" i="4" s="1"/>
  <c r="BS158" i="4"/>
  <c r="BO159" i="4"/>
  <c r="BA156" i="4"/>
  <c r="BA157" i="4" s="1"/>
  <c r="DI156" i="4"/>
  <c r="BT158" i="4"/>
  <c r="BP159" i="4"/>
  <c r="BB156" i="4"/>
  <c r="BB157" i="4" s="1"/>
  <c r="DJ156" i="4"/>
  <c r="DJ157" i="4" s="1"/>
  <c r="CG158" i="4"/>
  <c r="BQ159" i="4"/>
  <c r="J161" i="4"/>
  <c r="O156" i="4"/>
  <c r="O157" i="4" s="1"/>
  <c r="W158" i="4"/>
  <c r="BE159" i="4"/>
  <c r="Q160" i="4"/>
  <c r="AY161" i="4"/>
  <c r="L161" i="4"/>
  <c r="Q156" i="4"/>
  <c r="Q157" i="4" s="1"/>
  <c r="Y158" i="4"/>
  <c r="BG159" i="4"/>
  <c r="BO160" i="4"/>
  <c r="M161" i="4"/>
  <c r="Z158" i="4"/>
  <c r="BH159" i="4"/>
  <c r="N161" i="4"/>
  <c r="S156" i="4"/>
  <c r="S157" i="4" s="1"/>
  <c r="AA158" i="4"/>
  <c r="BG158" i="4"/>
  <c r="CM158" i="4"/>
  <c r="K159" i="4"/>
  <c r="BI159" i="4"/>
  <c r="AI160" i="4"/>
  <c r="BQ160" i="4"/>
  <c r="BC161" i="4"/>
  <c r="O161" i="4"/>
  <c r="S172" i="4"/>
  <c r="S173" i="4" s="1"/>
  <c r="S161" i="4" s="1"/>
  <c r="T156" i="4"/>
  <c r="AB158" i="4"/>
  <c r="L159" i="4"/>
  <c r="BK159" i="4"/>
  <c r="P161" i="4"/>
  <c r="U156" i="4"/>
  <c r="U157" i="4" s="1"/>
  <c r="AC158" i="4"/>
  <c r="BI158" i="4"/>
  <c r="M159" i="4"/>
  <c r="BL159" i="4"/>
  <c r="AK160" i="4"/>
  <c r="BS160" i="4"/>
  <c r="BE161" i="4"/>
  <c r="Q161" i="4"/>
  <c r="V156" i="4"/>
  <c r="V157" i="4" s="1"/>
  <c r="AD158" i="4"/>
  <c r="N159" i="4"/>
  <c r="T161" i="4"/>
  <c r="W156" i="4"/>
  <c r="BC156" i="4"/>
  <c r="CI156" i="4"/>
  <c r="CI157" i="4" s="1"/>
  <c r="DO156" i="4"/>
  <c r="DO157" i="4" s="1"/>
  <c r="AE158" i="4"/>
  <c r="CQ158" i="4"/>
  <c r="O159" i="4"/>
  <c r="BN159" i="4"/>
  <c r="AM160" i="4"/>
  <c r="BU160" i="4"/>
  <c r="BG161" i="4"/>
  <c r="X156" i="4"/>
  <c r="X157" i="4" s="1"/>
  <c r="AF158" i="4"/>
  <c r="Y156" i="4"/>
  <c r="Y157" i="4" s="1"/>
  <c r="AO160" i="4"/>
  <c r="Z156" i="4"/>
  <c r="AP160" i="4"/>
  <c r="BX160" i="4"/>
  <c r="X161" i="4"/>
  <c r="AA156" i="4"/>
  <c r="AA157" i="4" s="1"/>
  <c r="BG156" i="4"/>
  <c r="BG157" i="4" s="1"/>
  <c r="CM156" i="4"/>
  <c r="CM157" i="4" s="1"/>
  <c r="AI158" i="4"/>
  <c r="BO158" i="4"/>
  <c r="CU158" i="4"/>
  <c r="AJ159" i="4"/>
  <c r="BR159" i="4"/>
  <c r="AQ160" i="4"/>
  <c r="BZ160" i="4"/>
  <c r="BL161" i="4"/>
  <c r="AB156" i="4"/>
  <c r="AB157" i="4" s="1"/>
  <c r="D158" i="4"/>
  <c r="AR160" i="4"/>
  <c r="CI160" i="4"/>
  <c r="AC156" i="4"/>
  <c r="AC157" i="4" s="1"/>
  <c r="E158" i="4"/>
  <c r="AK158" i="4"/>
  <c r="BQ158" i="4"/>
  <c r="CW158" i="4"/>
  <c r="AL159" i="4"/>
  <c r="BT159" i="4"/>
  <c r="AS160" i="4"/>
  <c r="DN160" i="4"/>
  <c r="BN161" i="4"/>
  <c r="AA161" i="4"/>
  <c r="AD156" i="4"/>
  <c r="AD157" i="4" s="1"/>
  <c r="F158" i="4"/>
  <c r="AL158" i="4"/>
  <c r="BR158" i="4"/>
  <c r="CX158" i="4"/>
  <c r="AM159" i="4"/>
  <c r="BU159" i="4"/>
  <c r="AT160" i="4"/>
  <c r="BO161" i="4"/>
  <c r="G158" i="4"/>
  <c r="AV160" i="4"/>
  <c r="AO159" i="4"/>
  <c r="AW160" i="4"/>
  <c r="AD161" i="4"/>
  <c r="CS161" i="4"/>
  <c r="AG156" i="4"/>
  <c r="AG157" i="4" s="1"/>
  <c r="BM156" i="4"/>
  <c r="CS156" i="4"/>
  <c r="I158" i="4"/>
  <c r="AO158" i="4"/>
  <c r="BU158" i="4"/>
  <c r="DA158" i="4"/>
  <c r="AP159" i="4"/>
  <c r="BX159" i="4"/>
  <c r="AX160" i="4"/>
  <c r="AJ161" i="4"/>
  <c r="BR161" i="4"/>
  <c r="AE161" i="4"/>
  <c r="CT161" i="4"/>
  <c r="AH156" i="4"/>
  <c r="AH157" i="4" s="1"/>
  <c r="BN156" i="4"/>
  <c r="BN157" i="4" s="1"/>
  <c r="CT156" i="4"/>
  <c r="CT157" i="4" s="1"/>
  <c r="J158" i="4"/>
  <c r="AP158" i="4"/>
  <c r="BV158" i="4"/>
  <c r="DB158" i="4"/>
  <c r="AQ159" i="4"/>
  <c r="CW159" i="4"/>
  <c r="AY160" i="4"/>
  <c r="AK161" i="4"/>
  <c r="BS161" i="4"/>
  <c r="H158" i="4"/>
  <c r="AF161" i="4"/>
  <c r="CU161" i="4"/>
  <c r="C156" i="4"/>
  <c r="AI156" i="4"/>
  <c r="AI157" i="4" s="1"/>
  <c r="BO156" i="4"/>
  <c r="BO157" i="4" s="1"/>
  <c r="CU156" i="4"/>
  <c r="CU157" i="4" s="1"/>
  <c r="K158" i="4"/>
  <c r="AQ158" i="4"/>
  <c r="BW158" i="4"/>
  <c r="DC158" i="4"/>
  <c r="AR159" i="4"/>
  <c r="CX159" i="4"/>
  <c r="AZ160" i="4"/>
  <c r="AL161" i="4"/>
  <c r="BT161" i="4"/>
  <c r="CV161" i="4"/>
  <c r="D156" i="4"/>
  <c r="D157" i="4" s="1"/>
  <c r="AJ156" i="4"/>
  <c r="AJ157" i="4" s="1"/>
  <c r="BP156" i="4"/>
  <c r="BP157" i="4" s="1"/>
  <c r="CV156" i="4"/>
  <c r="CV157" i="4" s="1"/>
  <c r="L158" i="4"/>
  <c r="AR158" i="4"/>
  <c r="BX158" i="4"/>
  <c r="DD158" i="4"/>
  <c r="AS159" i="4"/>
  <c r="CY159" i="4"/>
  <c r="BA160" i="4"/>
  <c r="AM161" i="4"/>
  <c r="BU161" i="4"/>
  <c r="E156" i="4"/>
  <c r="AK156" i="4"/>
  <c r="AK157" i="4" s="1"/>
  <c r="BQ156" i="4"/>
  <c r="CW156" i="4"/>
  <c r="M158" i="4"/>
  <c r="AS158" i="4"/>
  <c r="DE158" i="4"/>
  <c r="AT159" i="4"/>
  <c r="CZ159" i="4"/>
  <c r="BB160" i="4"/>
  <c r="AN161" i="4"/>
  <c r="BV161" i="4"/>
  <c r="CX161" i="4"/>
  <c r="F156" i="4"/>
  <c r="F157" i="4" s="1"/>
  <c r="AL156" i="4"/>
  <c r="AL157" i="4" s="1"/>
  <c r="BR156" i="4"/>
  <c r="BR157" i="4" s="1"/>
  <c r="CX156" i="4"/>
  <c r="CX157" i="4" s="1"/>
  <c r="N158" i="4"/>
  <c r="AT158" i="4"/>
  <c r="BZ158" i="4"/>
  <c r="DF158" i="4"/>
  <c r="AV159" i="4"/>
  <c r="DA159" i="4"/>
  <c r="BC160" i="4"/>
  <c r="AO161" i="4"/>
  <c r="BW161" i="4"/>
  <c r="AC161" i="4"/>
  <c r="CY161" i="4"/>
  <c r="G156" i="4"/>
  <c r="AM156" i="4"/>
  <c r="AM157" i="4" s="1"/>
  <c r="BS156" i="4"/>
  <c r="BS157" i="4" s="1"/>
  <c r="CY156" i="4"/>
  <c r="CY157" i="4" s="1"/>
  <c r="O158" i="4"/>
  <c r="CA158" i="4"/>
  <c r="DG158" i="4"/>
  <c r="AW159" i="4"/>
  <c r="DB159" i="4"/>
  <c r="BD160" i="4"/>
  <c r="AP161" i="4"/>
  <c r="BX161" i="4"/>
  <c r="H156" i="4"/>
  <c r="H157" i="4" s="1"/>
  <c r="AN156" i="4"/>
  <c r="AN157" i="4" s="1"/>
  <c r="BT156" i="4"/>
  <c r="BT157" i="4" s="1"/>
  <c r="CZ156" i="4"/>
  <c r="CZ157" i="4" s="1"/>
  <c r="P158" i="4"/>
  <c r="AV158" i="4"/>
  <c r="CB158" i="4"/>
  <c r="DH158" i="4"/>
  <c r="AX159" i="4"/>
  <c r="DO159" i="4"/>
  <c r="BE160" i="4"/>
  <c r="AQ161" i="4"/>
  <c r="CA161" i="4"/>
  <c r="D161" i="4"/>
  <c r="I156" i="4"/>
  <c r="I157" i="4" s="1"/>
  <c r="AO156" i="4"/>
  <c r="AO157" i="4" s="1"/>
  <c r="BU156" i="4"/>
  <c r="BU157" i="4" s="1"/>
  <c r="DA156" i="4"/>
  <c r="DA157" i="4" s="1"/>
  <c r="AW158" i="4"/>
  <c r="CC158" i="4"/>
  <c r="DI158" i="4"/>
  <c r="AY159" i="4"/>
  <c r="DP159" i="4"/>
  <c r="BF160" i="4"/>
  <c r="AR161" i="4"/>
  <c r="CW161" i="4"/>
  <c r="E161" i="4"/>
  <c r="DB161" i="4"/>
  <c r="J156" i="4"/>
  <c r="AP156" i="4"/>
  <c r="BV156" i="4"/>
  <c r="DB156" i="4"/>
  <c r="R158" i="4"/>
  <c r="AX158" i="4"/>
  <c r="CD158" i="4"/>
  <c r="DJ158" i="4"/>
  <c r="AZ159" i="4"/>
  <c r="L160" i="4"/>
  <c r="BG160" i="4"/>
  <c r="AS161" i="4"/>
  <c r="CZ161" i="4"/>
  <c r="F161" i="4"/>
  <c r="DC161" i="4"/>
  <c r="K156" i="4"/>
  <c r="K157" i="4" s="1"/>
  <c r="AQ156" i="4"/>
  <c r="AQ157" i="4" s="1"/>
  <c r="BW156" i="4"/>
  <c r="BW157" i="4" s="1"/>
  <c r="S158" i="4"/>
  <c r="AY158" i="4"/>
  <c r="CE158" i="4"/>
  <c r="DK158" i="4"/>
  <c r="BA159" i="4"/>
  <c r="M160" i="4"/>
  <c r="BH160" i="4"/>
  <c r="AT161" i="4"/>
  <c r="DA161" i="4"/>
  <c r="G161" i="4"/>
  <c r="L156" i="4"/>
  <c r="L157" i="4" s="1"/>
  <c r="AR156" i="4"/>
  <c r="AR157" i="4" s="1"/>
  <c r="BX156" i="4"/>
  <c r="DD156" i="4"/>
  <c r="DD157" i="4" s="1"/>
  <c r="T158" i="4"/>
  <c r="AZ158" i="4"/>
  <c r="CF158" i="4"/>
  <c r="DL158" i="4"/>
  <c r="BB159" i="4"/>
  <c r="N160" i="4"/>
  <c r="BI160" i="4"/>
  <c r="AF183" i="4"/>
  <c r="BJ161" i="4" s="1"/>
  <c r="BJ160" i="4"/>
  <c r="AC159" i="4"/>
  <c r="CO159" i="4"/>
  <c r="DF160" i="4"/>
  <c r="AD159" i="4"/>
  <c r="BJ159" i="4"/>
  <c r="CP159" i="4"/>
  <c r="AU160" i="4"/>
  <c r="CA160" i="4"/>
  <c r="DG160" i="4"/>
  <c r="AE159" i="4"/>
  <c r="CQ159" i="4"/>
  <c r="CB160" i="4"/>
  <c r="DH160" i="4"/>
  <c r="AF159" i="4"/>
  <c r="CR159" i="4"/>
  <c r="CC160" i="4"/>
  <c r="DI160" i="4"/>
  <c r="CS159" i="4"/>
  <c r="R160" i="4"/>
  <c r="CD160" i="4"/>
  <c r="DJ160" i="4"/>
  <c r="CT159" i="4"/>
  <c r="CE160" i="4"/>
  <c r="DK160" i="4"/>
  <c r="CU159" i="4"/>
  <c r="T160" i="4"/>
  <c r="CF160" i="4"/>
  <c r="DL160" i="4"/>
  <c r="CV159" i="4"/>
  <c r="CG160" i="4"/>
  <c r="DM160" i="4"/>
  <c r="V160" i="4"/>
  <c r="CH160" i="4"/>
  <c r="W160" i="4"/>
  <c r="DO160" i="4"/>
  <c r="X160" i="4"/>
  <c r="CJ160" i="4"/>
  <c r="DP160" i="4"/>
  <c r="Y160" i="4"/>
  <c r="CK160" i="4"/>
  <c r="DQ160" i="4"/>
  <c r="Z160" i="4"/>
  <c r="CL160" i="4"/>
  <c r="DR160" i="4"/>
  <c r="AA160" i="4"/>
  <c r="CM160" i="4"/>
  <c r="DC159" i="4"/>
  <c r="AB160" i="4"/>
  <c r="CN160" i="4"/>
  <c r="DD159" i="4"/>
  <c r="AC160" i="4"/>
  <c r="CO160" i="4"/>
  <c r="BY159" i="4"/>
  <c r="DE159" i="4"/>
  <c r="AD160" i="4"/>
  <c r="CP160" i="4"/>
  <c r="BZ159" i="4"/>
  <c r="DF159" i="4"/>
  <c r="AE160" i="4"/>
  <c r="CQ160" i="4"/>
  <c r="AU159" i="4"/>
  <c r="CA159" i="4"/>
  <c r="DG159" i="4"/>
  <c r="AF160" i="4"/>
  <c r="CR160" i="4"/>
  <c r="CB159" i="4"/>
  <c r="DH159" i="4"/>
  <c r="CS160" i="4"/>
  <c r="CC159" i="4"/>
  <c r="DI159" i="4"/>
  <c r="CT160" i="4"/>
  <c r="R159" i="4"/>
  <c r="CD159" i="4"/>
  <c r="DJ159" i="4"/>
  <c r="CU160" i="4"/>
  <c r="CE159" i="4"/>
  <c r="DK159" i="4"/>
  <c r="CV160" i="4"/>
  <c r="T159" i="4"/>
  <c r="CF159" i="4"/>
  <c r="DL159" i="4"/>
  <c r="CW160" i="4"/>
  <c r="U159" i="4"/>
  <c r="CG159" i="4"/>
  <c r="DM159" i="4"/>
  <c r="CX160" i="4"/>
  <c r="V159" i="4"/>
  <c r="CH159" i="4"/>
  <c r="DN159" i="4"/>
  <c r="CY160" i="4"/>
  <c r="W159" i="4"/>
  <c r="CI159" i="4"/>
  <c r="CZ160" i="4"/>
  <c r="X159" i="4"/>
  <c r="CJ159" i="4"/>
  <c r="DA160" i="4"/>
  <c r="Y159" i="4"/>
  <c r="CK159" i="4"/>
  <c r="DB160" i="4"/>
  <c r="Z159" i="4"/>
  <c r="CL159" i="4"/>
  <c r="DR159" i="4"/>
  <c r="DC160" i="4"/>
  <c r="AA159" i="4"/>
  <c r="CM159" i="4"/>
  <c r="DD160" i="4"/>
  <c r="AB159" i="4"/>
  <c r="CN159" i="4"/>
  <c r="BY160" i="4"/>
  <c r="DE160" i="4"/>
  <c r="J160" i="4"/>
  <c r="K160" i="4"/>
  <c r="C159" i="4"/>
  <c r="G159" i="4"/>
  <c r="H159" i="4"/>
  <c r="I159" i="4"/>
  <c r="J159" i="4"/>
  <c r="P159" i="4"/>
  <c r="Q159" i="4"/>
  <c r="C157" i="4"/>
  <c r="G160" i="4"/>
  <c r="H160" i="4"/>
  <c r="I160" i="4"/>
  <c r="D159" i="4"/>
  <c r="E159" i="4"/>
  <c r="F159" i="4"/>
  <c r="C160" i="4"/>
  <c r="AF157" i="4"/>
  <c r="D160" i="4"/>
  <c r="E160" i="4"/>
  <c r="F160" i="4"/>
  <c r="BJ157" i="4"/>
  <c r="CN157" i="4"/>
  <c r="CP157" i="4"/>
  <c r="AE157" i="4"/>
  <c r="BL157" i="4"/>
  <c r="CR157" i="4"/>
  <c r="BM157" i="4"/>
  <c r="CS157" i="4"/>
  <c r="E157" i="4"/>
  <c r="BQ157" i="4"/>
  <c r="CW157" i="4"/>
  <c r="G157" i="4"/>
  <c r="J157" i="4"/>
  <c r="AP157" i="4"/>
  <c r="BV157" i="4"/>
  <c r="DB157" i="4"/>
  <c r="BX157" i="4"/>
  <c r="BY157" i="4"/>
  <c r="N157" i="4"/>
  <c r="DF157" i="4"/>
  <c r="CA157" i="4"/>
  <c r="DG157" i="4"/>
  <c r="P157" i="4"/>
  <c r="CB157" i="4"/>
  <c r="AW157" i="4"/>
  <c r="CC157" i="4"/>
  <c r="DI157" i="4"/>
  <c r="AX157" i="4"/>
  <c r="CE157" i="4"/>
  <c r="DK157" i="4"/>
  <c r="T157" i="4"/>
  <c r="AZ157" i="4"/>
  <c r="CF157" i="4"/>
  <c r="DL157" i="4"/>
  <c r="DN157" i="4"/>
  <c r="W157" i="4"/>
  <c r="BC157" i="4"/>
  <c r="BD157" i="4"/>
  <c r="DP157" i="4"/>
  <c r="DQ157" i="4"/>
  <c r="Z157" i="4"/>
  <c r="DR157" i="4"/>
  <c r="BC81" i="4"/>
  <c r="BC80" i="4"/>
  <c r="BD80" i="4"/>
  <c r="BE80" i="4"/>
  <c r="BF80" i="4"/>
  <c r="BG80" i="4"/>
  <c r="BH80" i="4"/>
  <c r="BE81" i="4"/>
  <c r="BG81" i="4"/>
  <c r="BD81" i="4"/>
  <c r="BF81" i="4"/>
  <c r="CW8" i="1"/>
  <c r="S160" i="4" l="1"/>
  <c r="BS8" i="1"/>
  <c r="B86" i="4"/>
  <c r="B85" i="4"/>
  <c r="B84" i="4"/>
  <c r="B83" i="4"/>
  <c r="D86" i="4"/>
  <c r="C86" i="4"/>
  <c r="D85" i="4"/>
  <c r="C85" i="4"/>
  <c r="D84" i="4"/>
  <c r="C84" i="4"/>
  <c r="D83" i="4"/>
  <c r="C83" i="4"/>
  <c r="BV136" i="4" l="1"/>
  <c r="BZ135" i="4"/>
  <c r="BY135" i="4"/>
  <c r="BX135" i="4"/>
  <c r="BW135" i="4"/>
  <c r="BU135" i="4"/>
  <c r="BT135" i="4"/>
  <c r="BS135" i="4"/>
  <c r="BR135" i="4"/>
  <c r="BQ135" i="4"/>
  <c r="BP135" i="4"/>
  <c r="CC134" i="4"/>
  <c r="CB134" i="4"/>
  <c r="CA134" i="4"/>
  <c r="BZ134" i="4"/>
  <c r="BU134" i="4"/>
  <c r="BY133" i="4"/>
  <c r="BW133" i="4"/>
  <c r="CJ133" i="4"/>
  <c r="CI133" i="4"/>
  <c r="CH133" i="4"/>
  <c r="CG133" i="4"/>
  <c r="CE133" i="4"/>
  <c r="CD133" i="4"/>
  <c r="CC132" i="4"/>
  <c r="CB132" i="4"/>
  <c r="CA132" i="4"/>
  <c r="BZ132" i="4"/>
  <c r="BY132" i="4"/>
  <c r="BX132" i="4"/>
  <c r="BW132" i="4"/>
  <c r="BV132" i="4"/>
  <c r="CI131" i="4"/>
  <c r="CG131" i="4"/>
  <c r="BR131" i="4"/>
  <c r="BP131" i="4"/>
  <c r="CC130" i="4"/>
  <c r="CB130" i="4"/>
  <c r="CA130" i="4"/>
  <c r="BZ130" i="4"/>
  <c r="BY130" i="4"/>
  <c r="BX130" i="4"/>
  <c r="BW130" i="4"/>
  <c r="CJ130" i="4"/>
  <c r="CI130" i="4"/>
  <c r="CH130" i="4"/>
  <c r="CG130" i="4"/>
  <c r="CF130" i="4"/>
  <c r="CG129" i="4"/>
  <c r="BQ129" i="4"/>
  <c r="BP129" i="4"/>
  <c r="CC128" i="4"/>
  <c r="CA128" i="4"/>
  <c r="BZ128" i="4"/>
  <c r="BY128" i="4"/>
  <c r="BX128" i="4"/>
  <c r="BW128" i="4"/>
  <c r="CJ128" i="4"/>
  <c r="CI128" i="4"/>
  <c r="CH128" i="4"/>
  <c r="CG128" i="4"/>
  <c r="CF128" i="4"/>
  <c r="CE128" i="4"/>
  <c r="CD128" i="4"/>
  <c r="CC127" i="4"/>
  <c r="CB127" i="4"/>
  <c r="CC126" i="4"/>
  <c r="CB126" i="4"/>
  <c r="CA126" i="4"/>
  <c r="BZ126" i="4"/>
  <c r="BY126" i="4"/>
  <c r="BX126" i="4"/>
  <c r="BW126" i="4"/>
  <c r="BV126" i="4"/>
  <c r="BU126" i="4"/>
  <c r="BT126" i="4"/>
  <c r="CG126" i="4"/>
  <c r="BR126" i="4"/>
  <c r="BQ126" i="4"/>
  <c r="BP126" i="4"/>
  <c r="BZ125" i="4"/>
  <c r="BY125" i="4"/>
  <c r="BX125" i="4"/>
  <c r="CF125" i="4"/>
  <c r="BX124" i="4"/>
  <c r="BW124" i="4"/>
  <c r="BV124" i="4"/>
  <c r="BU124" i="4"/>
  <c r="CH124" i="4"/>
  <c r="CG124" i="4"/>
  <c r="CF124" i="4"/>
  <c r="CE124" i="4"/>
  <c r="CD124" i="4"/>
  <c r="CA123" i="4"/>
  <c r="BZ123" i="4"/>
  <c r="BY123" i="4"/>
  <c r="BX123" i="4"/>
  <c r="BW123" i="4"/>
  <c r="BV123" i="4"/>
  <c r="BU123" i="4"/>
  <c r="BT123" i="4"/>
  <c r="CG122" i="4"/>
  <c r="CF122" i="4"/>
  <c r="BQ122" i="4"/>
  <c r="BP122" i="4"/>
  <c r="CC121" i="4"/>
  <c r="CB121" i="4"/>
  <c r="CA121" i="4"/>
  <c r="BZ121" i="4"/>
  <c r="BY121" i="4"/>
  <c r="BX121" i="4"/>
  <c r="BW121" i="4"/>
  <c r="BV121" i="4"/>
  <c r="BU121" i="4"/>
  <c r="CH121" i="4"/>
  <c r="CG121" i="4"/>
  <c r="CF121" i="4"/>
  <c r="CE121" i="4"/>
  <c r="CD121" i="4"/>
  <c r="CE120" i="4"/>
  <c r="CD120" i="4"/>
  <c r="CC119" i="4"/>
  <c r="CB119" i="4"/>
  <c r="BZ119" i="4"/>
  <c r="BY119" i="4"/>
  <c r="BX119" i="4"/>
  <c r="BW119" i="4"/>
  <c r="CJ119" i="4"/>
  <c r="CI119" i="4"/>
  <c r="CH119" i="4"/>
  <c r="CG119" i="4"/>
  <c r="CF119" i="4"/>
  <c r="CE119" i="4"/>
  <c r="CD119" i="4"/>
  <c r="CC118" i="4"/>
  <c r="CB118" i="4"/>
  <c r="CA118" i="4"/>
  <c r="BZ118" i="4"/>
  <c r="CA117" i="4"/>
  <c r="BZ117" i="4"/>
  <c r="BY117" i="4"/>
  <c r="BX117" i="4"/>
  <c r="BW117" i="4"/>
  <c r="CC116" i="4"/>
  <c r="CB116" i="4"/>
  <c r="CA116" i="4"/>
  <c r="BZ116" i="4"/>
  <c r="BY116" i="4"/>
  <c r="BX116" i="4"/>
  <c r="BW116" i="4"/>
  <c r="BV116" i="4"/>
  <c r="BU116" i="4"/>
  <c r="CH116" i="4"/>
  <c r="BS116" i="4"/>
  <c r="BR116" i="4"/>
  <c r="BU115" i="4"/>
  <c r="BT115" i="4"/>
  <c r="BS115" i="4"/>
  <c r="BR115" i="4"/>
  <c r="BQ115" i="4"/>
  <c r="BP115" i="4"/>
  <c r="CA114" i="4"/>
  <c r="BY114" i="4"/>
  <c r="BX114" i="4"/>
  <c r="BW114" i="4"/>
  <c r="CJ114" i="4"/>
  <c r="CI114" i="4"/>
  <c r="CH114" i="4"/>
  <c r="CG114" i="4"/>
  <c r="CF114" i="4"/>
  <c r="BQ114" i="4"/>
  <c r="BP114" i="4"/>
  <c r="CC113" i="4"/>
  <c r="CB113" i="4"/>
  <c r="CC112" i="4"/>
  <c r="CB112" i="4"/>
  <c r="CA112" i="4"/>
  <c r="BZ112" i="4"/>
  <c r="CJ112" i="4"/>
  <c r="CI112" i="4"/>
  <c r="CH112" i="4"/>
  <c r="CG112" i="4"/>
  <c r="CF112" i="4"/>
  <c r="CE112" i="4"/>
  <c r="CD112" i="4"/>
  <c r="CC111" i="4"/>
  <c r="CB111" i="4"/>
  <c r="CA111" i="4"/>
  <c r="BZ111" i="4"/>
  <c r="BY111" i="4"/>
  <c r="BX111" i="4"/>
  <c r="BW111" i="4"/>
  <c r="BV111" i="4"/>
  <c r="CI111" i="4"/>
  <c r="BT111" i="4"/>
  <c r="BW110" i="4"/>
  <c r="BV110" i="4"/>
  <c r="BU110" i="4"/>
  <c r="BT110" i="4"/>
  <c r="BS110" i="4"/>
  <c r="BR110" i="4"/>
  <c r="BQ110" i="4"/>
  <c r="BP110" i="4"/>
  <c r="CC109" i="4"/>
  <c r="CB109" i="4"/>
  <c r="CA109" i="4"/>
  <c r="BZ109" i="4"/>
  <c r="BY109" i="4"/>
  <c r="BX109" i="4"/>
  <c r="BW109" i="4"/>
  <c r="CB108" i="4"/>
  <c r="CA108" i="4"/>
  <c r="BZ108" i="4"/>
  <c r="BX108" i="4"/>
  <c r="BW108" i="4"/>
  <c r="BV108" i="4"/>
  <c r="BU108" i="4"/>
  <c r="BT108" i="4"/>
  <c r="BS108" i="4"/>
  <c r="BR108" i="4"/>
  <c r="BQ108" i="4"/>
  <c r="BP108" i="4"/>
  <c r="BZ107" i="4"/>
  <c r="BY107" i="4"/>
  <c r="BX107" i="4"/>
  <c r="BW107" i="4"/>
  <c r="CJ107" i="4"/>
  <c r="CI107" i="4"/>
  <c r="CH107" i="4"/>
  <c r="CG107" i="4"/>
  <c r="CF107" i="4"/>
  <c r="CE107" i="4"/>
  <c r="CD107" i="4"/>
  <c r="CC106" i="4"/>
  <c r="CB106" i="4"/>
  <c r="BX106" i="4"/>
  <c r="BW106" i="4"/>
  <c r="BV106" i="4"/>
  <c r="BQ106" i="4"/>
  <c r="BX105" i="4"/>
  <c r="BW105" i="4"/>
  <c r="CC104" i="4"/>
  <c r="CB104" i="4"/>
  <c r="CA104" i="4"/>
  <c r="BZ104" i="4"/>
  <c r="BY104" i="4"/>
  <c r="BX104" i="4"/>
  <c r="BW104" i="4"/>
  <c r="CJ104" i="4"/>
  <c r="CI104" i="4"/>
  <c r="CH104" i="4"/>
  <c r="CG104" i="4"/>
  <c r="CF104" i="4"/>
  <c r="CE104" i="4"/>
  <c r="CD104" i="4"/>
  <c r="CC103" i="4"/>
  <c r="CB103" i="4"/>
  <c r="BZ103" i="4"/>
  <c r="BY103" i="4"/>
  <c r="BX103" i="4"/>
  <c r="BW103" i="4"/>
  <c r="CJ103" i="4"/>
  <c r="CG103" i="4"/>
  <c r="CD103" i="4"/>
  <c r="CC102" i="4"/>
  <c r="CA102" i="4"/>
  <c r="BZ102" i="4"/>
  <c r="BY102" i="4"/>
  <c r="BX102" i="4"/>
  <c r="BW102" i="4"/>
  <c r="CJ102" i="4"/>
  <c r="BU102" i="4"/>
  <c r="BT102" i="4"/>
  <c r="BS102" i="4"/>
  <c r="BR102" i="4"/>
  <c r="BQ102" i="4"/>
  <c r="CD102" i="4"/>
  <c r="CC101" i="4"/>
  <c r="CB101" i="4"/>
  <c r="CA101" i="4"/>
  <c r="BZ101" i="4"/>
  <c r="BY101" i="4"/>
  <c r="BX101" i="4"/>
  <c r="BW101" i="4"/>
  <c r="CJ101" i="4"/>
  <c r="CI101" i="4"/>
  <c r="CH101" i="4"/>
  <c r="CG101" i="4"/>
  <c r="CF101" i="4"/>
  <c r="CE101" i="4"/>
  <c r="CD101" i="4"/>
  <c r="CC100" i="4"/>
  <c r="CB100" i="4"/>
  <c r="CA100" i="4"/>
  <c r="BZ100" i="4"/>
  <c r="BY100" i="4"/>
  <c r="BX100" i="4"/>
  <c r="BW100" i="4"/>
  <c r="BV100" i="4"/>
  <c r="CI100" i="4"/>
  <c r="CH100" i="4"/>
  <c r="CG100" i="4"/>
  <c r="BR100" i="4"/>
  <c r="CE100" i="4"/>
  <c r="BP100" i="4"/>
  <c r="CC99" i="4"/>
  <c r="CB99" i="4"/>
  <c r="CA99" i="4"/>
  <c r="BZ99" i="4"/>
  <c r="BY99" i="4"/>
  <c r="BX99" i="4"/>
  <c r="BW99" i="4"/>
  <c r="BV99" i="4"/>
  <c r="CI99" i="4"/>
  <c r="CH99" i="4"/>
  <c r="CG99" i="4"/>
  <c r="BP99" i="4"/>
  <c r="CC98" i="4"/>
  <c r="CB98" i="4"/>
  <c r="CA98" i="4"/>
  <c r="BZ98" i="4"/>
  <c r="BY98" i="4"/>
  <c r="BX98" i="4"/>
  <c r="BW98" i="4"/>
  <c r="BV98" i="4"/>
  <c r="CI98" i="4"/>
  <c r="CH98" i="4"/>
  <c r="CG98" i="4"/>
  <c r="CF98" i="4"/>
  <c r="CE98" i="4"/>
  <c r="CD98" i="4"/>
  <c r="BZ97" i="4"/>
  <c r="BW97" i="4"/>
  <c r="BU97" i="4"/>
  <c r="BT97" i="4"/>
  <c r="BS97" i="4"/>
  <c r="BR97" i="4"/>
  <c r="BQ97" i="4"/>
  <c r="BP97" i="4"/>
  <c r="CC96" i="4"/>
  <c r="CB96" i="4"/>
  <c r="CA96" i="4"/>
  <c r="BZ96" i="4"/>
  <c r="BY96" i="4"/>
  <c r="BX96" i="4"/>
  <c r="BW96" i="4"/>
  <c r="CJ96" i="4"/>
  <c r="CI96" i="4"/>
  <c r="CH96" i="4"/>
  <c r="CG96" i="4"/>
  <c r="CF96" i="4"/>
  <c r="BQ96" i="4"/>
  <c r="BP96" i="4"/>
  <c r="CC95" i="4"/>
  <c r="CB95" i="4"/>
  <c r="CA95" i="4"/>
  <c r="BZ95" i="4"/>
  <c r="BY95" i="4"/>
  <c r="BX95" i="4"/>
  <c r="BW95" i="4"/>
  <c r="CJ95" i="4"/>
  <c r="CI95" i="4"/>
  <c r="CH95" i="4"/>
  <c r="CG95" i="4"/>
  <c r="CF95" i="4"/>
  <c r="CE95" i="4"/>
  <c r="CD95" i="4"/>
  <c r="CC94" i="4"/>
  <c r="CB94" i="4"/>
  <c r="CA94" i="4"/>
  <c r="BZ94" i="4"/>
  <c r="BY94" i="4"/>
  <c r="BW94" i="4"/>
  <c r="BV94" i="4"/>
  <c r="BU94" i="4"/>
  <c r="BT94" i="4"/>
  <c r="BS94" i="4"/>
  <c r="BR94" i="4"/>
  <c r="BQ94" i="4"/>
  <c r="BP94" i="4"/>
  <c r="CC93" i="4"/>
  <c r="CB93" i="4"/>
  <c r="CA93" i="4"/>
  <c r="BZ93" i="4"/>
  <c r="BY93" i="4"/>
  <c r="BX93" i="4"/>
  <c r="BW93" i="4"/>
  <c r="BV93" i="4"/>
  <c r="BU93" i="4"/>
  <c r="BT93" i="4"/>
  <c r="BS93" i="4"/>
  <c r="BR93" i="4"/>
  <c r="CE93" i="4"/>
  <c r="CD93" i="4"/>
  <c r="CC92" i="4"/>
  <c r="CB92" i="4"/>
  <c r="CA92" i="4"/>
  <c r="BZ92" i="4"/>
  <c r="BY92" i="4"/>
  <c r="BX92" i="4"/>
  <c r="BW92" i="4"/>
  <c r="BV92" i="4"/>
  <c r="BU92" i="4"/>
  <c r="BT92" i="4"/>
  <c r="CG92" i="4"/>
  <c r="CF92" i="4"/>
  <c r="CE92" i="4"/>
  <c r="CD92" i="4"/>
  <c r="CA91" i="4"/>
  <c r="BZ91" i="4"/>
  <c r="BY91" i="4"/>
  <c r="BX91" i="4"/>
  <c r="BW91" i="4"/>
  <c r="BV91" i="4"/>
  <c r="BU91" i="4"/>
  <c r="BT91" i="4"/>
  <c r="BS91" i="4"/>
  <c r="BR91" i="4"/>
  <c r="CE91" i="4"/>
  <c r="BP91" i="4"/>
  <c r="CC90" i="4"/>
  <c r="CB90" i="4"/>
  <c r="CA90" i="4"/>
  <c r="BZ90" i="4"/>
  <c r="BY90" i="4"/>
  <c r="CJ90" i="4"/>
  <c r="CI90" i="4"/>
  <c r="CH90" i="4"/>
  <c r="CG90" i="4"/>
  <c r="CF90" i="4"/>
  <c r="CE90" i="4"/>
  <c r="CD90" i="4"/>
  <c r="CC89" i="4"/>
  <c r="CB89" i="4"/>
  <c r="CA89" i="4"/>
  <c r="BZ89" i="4"/>
  <c r="BY89" i="4"/>
  <c r="BX89" i="4"/>
  <c r="BW89" i="4"/>
  <c r="BV89" i="4"/>
  <c r="BU89" i="4"/>
  <c r="BT89" i="4"/>
  <c r="BS89" i="4"/>
  <c r="CF89" i="4"/>
  <c r="CE89" i="4"/>
  <c r="CD89" i="4"/>
  <c r="CC88" i="4"/>
  <c r="CB88" i="4"/>
  <c r="CA88" i="4"/>
  <c r="BZ88" i="4"/>
  <c r="BY88" i="4"/>
  <c r="BX88" i="4"/>
  <c r="BW88" i="4"/>
  <c r="BV88" i="4"/>
  <c r="CI88" i="4"/>
  <c r="CH88" i="4"/>
  <c r="CG88" i="4"/>
  <c r="CF88" i="4"/>
  <c r="CE88" i="4"/>
  <c r="CD88" i="4"/>
  <c r="CC87" i="4"/>
  <c r="CB87" i="4"/>
  <c r="CA87" i="4"/>
  <c r="CJ87" i="4"/>
  <c r="CI87" i="4"/>
  <c r="CH87" i="4"/>
  <c r="CG87" i="4"/>
  <c r="CF87" i="4"/>
  <c r="CE87" i="4"/>
  <c r="DM75" i="4"/>
  <c r="DL75" i="4"/>
  <c r="DK75" i="4"/>
  <c r="DJ75" i="4"/>
  <c r="DI75" i="4"/>
  <c r="DH75" i="4"/>
  <c r="DG75" i="4"/>
  <c r="CZ75" i="4"/>
  <c r="BP87" i="4"/>
  <c r="CL75" i="4"/>
  <c r="EJ75" i="4" s="1"/>
  <c r="CD75" i="4"/>
  <c r="BP75" i="4"/>
  <c r="BP109" i="4" s="1"/>
  <c r="BM8" i="1"/>
  <c r="BL8" i="1"/>
  <c r="BK8" i="1"/>
  <c r="BI8" i="1"/>
  <c r="BH8" i="1"/>
  <c r="BG8" i="1"/>
  <c r="BB76" i="4"/>
  <c r="CJ136" i="4"/>
  <c r="CI136" i="4"/>
  <c r="CH136" i="4"/>
  <c r="CG136" i="4"/>
  <c r="CF136" i="4"/>
  <c r="CE136" i="4"/>
  <c r="CD136" i="4"/>
  <c r="CC136" i="4"/>
  <c r="CB136" i="4"/>
  <c r="CA136" i="4"/>
  <c r="BZ136" i="4"/>
  <c r="BY136" i="4"/>
  <c r="BX136" i="4"/>
  <c r="BW136" i="4"/>
  <c r="BU136" i="4"/>
  <c r="BT136" i="4"/>
  <c r="BS136" i="4"/>
  <c r="BR136" i="4"/>
  <c r="BQ136" i="4"/>
  <c r="BP136" i="4"/>
  <c r="CJ135" i="4"/>
  <c r="CI135" i="4"/>
  <c r="CH135" i="4"/>
  <c r="CF135" i="4"/>
  <c r="CC135" i="4"/>
  <c r="CB135" i="4"/>
  <c r="CA135" i="4"/>
  <c r="BV135" i="4"/>
  <c r="CJ134" i="4"/>
  <c r="CI134" i="4"/>
  <c r="CH134" i="4"/>
  <c r="CG134" i="4"/>
  <c r="CF134" i="4"/>
  <c r="CE134" i="4"/>
  <c r="CD134" i="4"/>
  <c r="BY134" i="4"/>
  <c r="BX134" i="4"/>
  <c r="BW134" i="4"/>
  <c r="BV134" i="4"/>
  <c r="BT134" i="4"/>
  <c r="BS134" i="4"/>
  <c r="BR134" i="4"/>
  <c r="BQ134" i="4"/>
  <c r="BP134" i="4"/>
  <c r="CF133" i="4"/>
  <c r="CC133" i="4"/>
  <c r="CB133" i="4"/>
  <c r="CA133" i="4"/>
  <c r="BZ133" i="4"/>
  <c r="BX133" i="4"/>
  <c r="BU133" i="4"/>
  <c r="BS133" i="4"/>
  <c r="BR133" i="4"/>
  <c r="BP133" i="4"/>
  <c r="CI132" i="4"/>
  <c r="CH132" i="4"/>
  <c r="CG132" i="4"/>
  <c r="CF132" i="4"/>
  <c r="CE132" i="4"/>
  <c r="CD132" i="4"/>
  <c r="BU132" i="4"/>
  <c r="BT132" i="4"/>
  <c r="BS132" i="4"/>
  <c r="BR132" i="4"/>
  <c r="BQ132" i="4"/>
  <c r="BP132" i="4"/>
  <c r="CJ131" i="4"/>
  <c r="CH131" i="4"/>
  <c r="CE131" i="4"/>
  <c r="CC131" i="4"/>
  <c r="CB131" i="4"/>
  <c r="CA131" i="4"/>
  <c r="BZ131" i="4"/>
  <c r="BY131" i="4"/>
  <c r="BX131" i="4"/>
  <c r="BW131" i="4"/>
  <c r="BV131" i="4"/>
  <c r="BT131" i="4"/>
  <c r="BS131" i="4"/>
  <c r="BQ131" i="4"/>
  <c r="CE130" i="4"/>
  <c r="CD130" i="4"/>
  <c r="BQ130" i="4"/>
  <c r="BP130" i="4"/>
  <c r="CJ129" i="4"/>
  <c r="CI129" i="4"/>
  <c r="CH129" i="4"/>
  <c r="CF129" i="4"/>
  <c r="CD129" i="4"/>
  <c r="CC129" i="4"/>
  <c r="CB129" i="4"/>
  <c r="CA129" i="4"/>
  <c r="BZ129" i="4"/>
  <c r="BY129" i="4"/>
  <c r="BX129" i="4"/>
  <c r="BW129" i="4"/>
  <c r="BV129" i="4"/>
  <c r="BU129" i="4"/>
  <c r="BT129" i="4"/>
  <c r="BS129" i="4"/>
  <c r="BR129" i="4"/>
  <c r="CB128" i="4"/>
  <c r="BV128" i="4"/>
  <c r="BT128" i="4"/>
  <c r="CJ127" i="4"/>
  <c r="CI127" i="4"/>
  <c r="CH127" i="4"/>
  <c r="CG127" i="4"/>
  <c r="CF127" i="4"/>
  <c r="CE127" i="4"/>
  <c r="CD127" i="4"/>
  <c r="CA127" i="4"/>
  <c r="BZ127" i="4"/>
  <c r="BY127" i="4"/>
  <c r="BX127" i="4"/>
  <c r="BW127" i="4"/>
  <c r="BV127" i="4"/>
  <c r="BU127" i="4"/>
  <c r="BT127" i="4"/>
  <c r="BS127" i="4"/>
  <c r="BR127" i="4"/>
  <c r="BQ127" i="4"/>
  <c r="BP127" i="4"/>
  <c r="CJ125" i="4"/>
  <c r="CI125" i="4"/>
  <c r="CH125" i="4"/>
  <c r="CG125" i="4"/>
  <c r="CE125" i="4"/>
  <c r="CD125" i="4"/>
  <c r="CC125" i="4"/>
  <c r="CB125" i="4"/>
  <c r="CA125" i="4"/>
  <c r="BW125" i="4"/>
  <c r="BV125" i="4"/>
  <c r="BU125" i="4"/>
  <c r="BT125" i="4"/>
  <c r="BS125" i="4"/>
  <c r="BR125" i="4"/>
  <c r="BQ125" i="4"/>
  <c r="BP125" i="4"/>
  <c r="CJ124" i="4"/>
  <c r="CI124" i="4"/>
  <c r="CC124" i="4"/>
  <c r="CB124" i="4"/>
  <c r="CA124" i="4"/>
  <c r="BZ124" i="4"/>
  <c r="BY124" i="4"/>
  <c r="CG123" i="4"/>
  <c r="CF123" i="4"/>
  <c r="CE123" i="4"/>
  <c r="CD123" i="4"/>
  <c r="CC123" i="4"/>
  <c r="CB123" i="4"/>
  <c r="BS123" i="4"/>
  <c r="BR123" i="4"/>
  <c r="BQ123" i="4"/>
  <c r="BP123" i="4"/>
  <c r="CJ122" i="4"/>
  <c r="CI122" i="4"/>
  <c r="CH122" i="4"/>
  <c r="CE122" i="4"/>
  <c r="CD122" i="4"/>
  <c r="CC122" i="4"/>
  <c r="CB122" i="4"/>
  <c r="CA122" i="4"/>
  <c r="BZ122" i="4"/>
  <c r="BY122" i="4"/>
  <c r="BX122" i="4"/>
  <c r="BW122" i="4"/>
  <c r="BV122" i="4"/>
  <c r="BU122" i="4"/>
  <c r="BT122" i="4"/>
  <c r="CJ120" i="4"/>
  <c r="CI120" i="4"/>
  <c r="CH120" i="4"/>
  <c r="CG120" i="4"/>
  <c r="CF120" i="4"/>
  <c r="CC120" i="4"/>
  <c r="CB120" i="4"/>
  <c r="CA120" i="4"/>
  <c r="BZ120" i="4"/>
  <c r="BY120" i="4"/>
  <c r="BX120" i="4"/>
  <c r="BW120" i="4"/>
  <c r="BV120" i="4"/>
  <c r="BU120" i="4"/>
  <c r="BT120" i="4"/>
  <c r="BS120" i="4"/>
  <c r="BR120" i="4"/>
  <c r="BQ120" i="4"/>
  <c r="BP120" i="4"/>
  <c r="CA119" i="4"/>
  <c r="CJ118" i="4"/>
  <c r="CI118" i="4"/>
  <c r="CH118" i="4"/>
  <c r="CG118" i="4"/>
  <c r="CF118" i="4"/>
  <c r="CE118" i="4"/>
  <c r="CD118" i="4"/>
  <c r="BY118" i="4"/>
  <c r="BX118" i="4"/>
  <c r="BW118" i="4"/>
  <c r="BV118" i="4"/>
  <c r="BU118" i="4"/>
  <c r="BT118" i="4"/>
  <c r="BS118" i="4"/>
  <c r="BR118" i="4"/>
  <c r="BQ118" i="4"/>
  <c r="BP118" i="4"/>
  <c r="CC117" i="4"/>
  <c r="CB117" i="4"/>
  <c r="CJ116" i="4"/>
  <c r="CE116" i="4"/>
  <c r="CD116" i="4"/>
  <c r="BQ116" i="4"/>
  <c r="BP116" i="4"/>
  <c r="CJ115" i="4"/>
  <c r="CI115" i="4"/>
  <c r="CH115" i="4"/>
  <c r="CG115" i="4"/>
  <c r="CC115" i="4"/>
  <c r="CB115" i="4"/>
  <c r="CA115" i="4"/>
  <c r="BZ115" i="4"/>
  <c r="BY115" i="4"/>
  <c r="BX115" i="4"/>
  <c r="BW115" i="4"/>
  <c r="BV115" i="4"/>
  <c r="CE114" i="4"/>
  <c r="CD114" i="4"/>
  <c r="CC114" i="4"/>
  <c r="CB114" i="4"/>
  <c r="BZ114" i="4"/>
  <c r="CJ113" i="4"/>
  <c r="CA113" i="4"/>
  <c r="BZ113" i="4"/>
  <c r="BY113" i="4"/>
  <c r="BX113" i="4"/>
  <c r="BW113" i="4"/>
  <c r="BV113" i="4"/>
  <c r="BU113" i="4"/>
  <c r="BY112" i="4"/>
  <c r="BX112" i="4"/>
  <c r="BW112" i="4"/>
  <c r="BV112" i="4"/>
  <c r="BU112" i="4"/>
  <c r="BT112" i="4"/>
  <c r="BR112" i="4"/>
  <c r="BQ112" i="4"/>
  <c r="BP112" i="4"/>
  <c r="CG111" i="4"/>
  <c r="CF111" i="4"/>
  <c r="CE111" i="4"/>
  <c r="CD111" i="4"/>
  <c r="BU111" i="4"/>
  <c r="BS111" i="4"/>
  <c r="BR111" i="4"/>
  <c r="BQ111" i="4"/>
  <c r="BP111" i="4"/>
  <c r="CC110" i="4"/>
  <c r="CB110" i="4"/>
  <c r="CA110" i="4"/>
  <c r="BZ110" i="4"/>
  <c r="BY110" i="4"/>
  <c r="BX110" i="4"/>
  <c r="BU109" i="4"/>
  <c r="CC108" i="4"/>
  <c r="BY108" i="4"/>
  <c r="CC107" i="4"/>
  <c r="CB107" i="4"/>
  <c r="CA107" i="4"/>
  <c r="CI106" i="4"/>
  <c r="CA106" i="4"/>
  <c r="BZ106" i="4"/>
  <c r="BY106" i="4"/>
  <c r="BU106" i="4"/>
  <c r="BS106" i="4"/>
  <c r="BR106" i="4"/>
  <c r="BP106" i="4"/>
  <c r="CC105" i="4"/>
  <c r="CB105" i="4"/>
  <c r="CA105" i="4"/>
  <c r="BZ105" i="4"/>
  <c r="BY105" i="4"/>
  <c r="BR104" i="4"/>
  <c r="CI103" i="4"/>
  <c r="CH103" i="4"/>
  <c r="CF103" i="4"/>
  <c r="CE103" i="4"/>
  <c r="CA103" i="4"/>
  <c r="CI102" i="4"/>
  <c r="CH102" i="4"/>
  <c r="CF102" i="4"/>
  <c r="CB102" i="4"/>
  <c r="BV101" i="4"/>
  <c r="BU101" i="4"/>
  <c r="BT101" i="4"/>
  <c r="BS101" i="4"/>
  <c r="BR101" i="4"/>
  <c r="BQ101" i="4"/>
  <c r="BP101" i="4"/>
  <c r="CF100" i="4"/>
  <c r="CF99" i="4"/>
  <c r="CE99" i="4"/>
  <c r="CD99" i="4"/>
  <c r="BS99" i="4"/>
  <c r="BR99" i="4"/>
  <c r="BQ99" i="4"/>
  <c r="BR98" i="4"/>
  <c r="CJ97" i="4"/>
  <c r="CI97" i="4"/>
  <c r="CH97" i="4"/>
  <c r="CG97" i="4"/>
  <c r="CC97" i="4"/>
  <c r="CB97" i="4"/>
  <c r="CA97" i="4"/>
  <c r="BY97" i="4"/>
  <c r="BX97" i="4"/>
  <c r="BV97" i="4"/>
  <c r="BP95" i="4"/>
  <c r="BX94" i="4"/>
  <c r="BR92" i="4"/>
  <c r="BQ92" i="4"/>
  <c r="BP92" i="4"/>
  <c r="CJ91" i="4"/>
  <c r="CC91" i="4"/>
  <c r="CB91" i="4"/>
  <c r="BX90" i="4"/>
  <c r="BW90" i="4"/>
  <c r="BV90" i="4"/>
  <c r="BU90" i="4"/>
  <c r="BQ90" i="4"/>
  <c r="BP90" i="4"/>
  <c r="CJ89" i="4"/>
  <c r="CI89" i="4"/>
  <c r="BZ87" i="4"/>
  <c r="BY87" i="4"/>
  <c r="BX87" i="4"/>
  <c r="BW87" i="4"/>
  <c r="BV87" i="4"/>
  <c r="BU87" i="4"/>
  <c r="BT87" i="4"/>
  <c r="BR87" i="4"/>
  <c r="BC78" i="4"/>
  <c r="BD78" i="4" s="1"/>
  <c r="BC75" i="4"/>
  <c r="BD75" i="4" s="1"/>
  <c r="BE75" i="4" s="1"/>
  <c r="BF75" i="4" s="1"/>
  <c r="BG75" i="4" s="1"/>
  <c r="BH75" i="4" s="1"/>
  <c r="DF75" i="4" s="1"/>
  <c r="AV75" i="4"/>
  <c r="AH75" i="4"/>
  <c r="AI75" i="4" s="1"/>
  <c r="AJ75" i="4" s="1"/>
  <c r="AK75" i="4" s="1"/>
  <c r="AL75" i="4" s="1"/>
  <c r="AM75" i="4" s="1"/>
  <c r="AN75" i="4" s="1"/>
  <c r="AO75" i="4" s="1"/>
  <c r="AP75" i="4" s="1"/>
  <c r="AQ75" i="4" s="1"/>
  <c r="AR75" i="4" s="1"/>
  <c r="AS75" i="4" s="1"/>
  <c r="AT75" i="4" s="1"/>
  <c r="T78" i="4"/>
  <c r="U78" i="4" s="1"/>
  <c r="V78" i="4" s="1"/>
  <c r="W78" i="4" s="1"/>
  <c r="X78" i="4" s="1"/>
  <c r="Y78" i="4" s="1"/>
  <c r="S77" i="4"/>
  <c r="S79" i="4" s="1"/>
  <c r="AZ4" i="1" s="1"/>
  <c r="T75" i="4"/>
  <c r="U75" i="4" s="1"/>
  <c r="V75" i="4" s="1"/>
  <c r="W75" i="4" s="1"/>
  <c r="X75" i="4" s="1"/>
  <c r="Y75" i="4" s="1"/>
  <c r="Y77" i="4" s="1"/>
  <c r="BH77" i="4" s="1"/>
  <c r="T76" i="4"/>
  <c r="U76" i="4" s="1"/>
  <c r="V76" i="4" s="1"/>
  <c r="W76" i="4" s="1"/>
  <c r="X76" i="4" s="1"/>
  <c r="Y76" i="4" s="1"/>
  <c r="BH76" i="4" s="1"/>
  <c r="AW75" i="4" l="1"/>
  <c r="DO75" i="4"/>
  <c r="CD109" i="4"/>
  <c r="EB75" i="4"/>
  <c r="BC113" i="4"/>
  <c r="BD117" i="4"/>
  <c r="BC117" i="4"/>
  <c r="BC105" i="4"/>
  <c r="BC109" i="4"/>
  <c r="BR90" i="4"/>
  <c r="BS112" i="4"/>
  <c r="BT90" i="4"/>
  <c r="CI105" i="4"/>
  <c r="BP93" i="4"/>
  <c r="CI109" i="4"/>
  <c r="CG116" i="4"/>
  <c r="CF131" i="4"/>
  <c r="BQ93" i="4"/>
  <c r="BS104" i="4"/>
  <c r="CJ109" i="4"/>
  <c r="CJ111" i="4"/>
  <c r="BQ100" i="4"/>
  <c r="CF97" i="4"/>
  <c r="BU104" i="4"/>
  <c r="BU99" i="4"/>
  <c r="BS100" i="4"/>
  <c r="BT100" i="4"/>
  <c r="CH111" i="4"/>
  <c r="CD97" i="4"/>
  <c r="BT104" i="4"/>
  <c r="CF93" i="4"/>
  <c r="CG93" i="4"/>
  <c r="BU100" i="4"/>
  <c r="CI93" i="4"/>
  <c r="CD100" i="4"/>
  <c r="BV109" i="4"/>
  <c r="CH110" i="4"/>
  <c r="BQ104" i="4"/>
  <c r="CJ88" i="4"/>
  <c r="CJ123" i="4"/>
  <c r="BS90" i="4"/>
  <c r="CE97" i="4"/>
  <c r="CJ105" i="4"/>
  <c r="CJ93" i="4"/>
  <c r="CI123" i="4"/>
  <c r="BQ89" i="4"/>
  <c r="BP104" i="4"/>
  <c r="CG89" i="4"/>
  <c r="CG102" i="4"/>
  <c r="BV104" i="4"/>
  <c r="BQ95" i="4"/>
  <c r="BR121" i="4"/>
  <c r="BT95" i="4"/>
  <c r="BP102" i="4"/>
  <c r="CJ106" i="4"/>
  <c r="BR130" i="4"/>
  <c r="BP98" i="4"/>
  <c r="CE110" i="4"/>
  <c r="BQ91" i="4"/>
  <c r="CF110" i="4"/>
  <c r="BQ124" i="4"/>
  <c r="BU95" i="4"/>
  <c r="BT99" i="4"/>
  <c r="BP107" i="4"/>
  <c r="BR124" i="4"/>
  <c r="BS126" i="4"/>
  <c r="BP128" i="4"/>
  <c r="BT130" i="4"/>
  <c r="CD87" i="4"/>
  <c r="BV95" i="4"/>
  <c r="BQ107" i="4"/>
  <c r="BR122" i="4"/>
  <c r="BS124" i="4"/>
  <c r="BQ128" i="4"/>
  <c r="BS95" i="4"/>
  <c r="BP124" i="4"/>
  <c r="BP88" i="4"/>
  <c r="BR107" i="4"/>
  <c r="BS122" i="4"/>
  <c r="BT124" i="4"/>
  <c r="BR128" i="4"/>
  <c r="BQ88" i="4"/>
  <c r="CF91" i="4"/>
  <c r="BS107" i="4"/>
  <c r="BT116" i="4"/>
  <c r="BS128" i="4"/>
  <c r="CJ132" i="4"/>
  <c r="BV102" i="4"/>
  <c r="BR95" i="4"/>
  <c r="BR88" i="4"/>
  <c r="CG91" i="4"/>
  <c r="BT107" i="4"/>
  <c r="BP119" i="4"/>
  <c r="BS88" i="4"/>
  <c r="CH91" i="4"/>
  <c r="BU107" i="4"/>
  <c r="BR119" i="4"/>
  <c r="BU128" i="4"/>
  <c r="BQ133" i="4"/>
  <c r="BT88" i="4"/>
  <c r="BR114" i="4"/>
  <c r="CD126" i="4"/>
  <c r="BS114" i="4"/>
  <c r="CF116" i="4"/>
  <c r="CE126" i="4"/>
  <c r="BU131" i="4"/>
  <c r="BT133" i="4"/>
  <c r="CD135" i="4"/>
  <c r="CD110" i="4"/>
  <c r="BT114" i="4"/>
  <c r="CF126" i="4"/>
  <c r="CJ99" i="4"/>
  <c r="BU114" i="4"/>
  <c r="BV133" i="4"/>
  <c r="CE102" i="4"/>
  <c r="BU105" i="4"/>
  <c r="BV114" i="4"/>
  <c r="CI116" i="4"/>
  <c r="CH126" i="4"/>
  <c r="BS87" i="4"/>
  <c r="BR89" i="4"/>
  <c r="CD91" i="4"/>
  <c r="CH93" i="4"/>
  <c r="BQ98" i="4"/>
  <c r="BV105" i="4"/>
  <c r="BV107" i="4"/>
  <c r="CG110" i="4"/>
  <c r="CE135" i="4"/>
  <c r="BT98" i="4"/>
  <c r="CJ100" i="4"/>
  <c r="CI110" i="4"/>
  <c r="CG135" i="4"/>
  <c r="CD131" i="4"/>
  <c r="BU88" i="4"/>
  <c r="CD96" i="4"/>
  <c r="BP121" i="4"/>
  <c r="CE129" i="4"/>
  <c r="CE96" i="4"/>
  <c r="CD105" i="4"/>
  <c r="CD113" i="4"/>
  <c r="CH123" i="4"/>
  <c r="CI113" i="4"/>
  <c r="CJ121" i="4"/>
  <c r="BQ87" i="4"/>
  <c r="BP103" i="4"/>
  <c r="BQ103" i="4"/>
  <c r="BR103" i="4"/>
  <c r="BS103" i="4"/>
  <c r="BT103" i="4"/>
  <c r="BB77" i="4"/>
  <c r="BB79" i="4" s="1"/>
  <c r="BG4" i="1" s="1"/>
  <c r="BU103" i="4"/>
  <c r="BC76" i="4"/>
  <c r="BV103" i="4"/>
  <c r="BD76" i="4"/>
  <c r="BE76" i="4"/>
  <c r="BF76" i="4"/>
  <c r="CD106" i="4"/>
  <c r="CE106" i="4"/>
  <c r="CF106" i="4"/>
  <c r="CG106" i="4"/>
  <c r="BT106" i="4"/>
  <c r="CJ110" i="4"/>
  <c r="BP117" i="4"/>
  <c r="BQ119" i="4"/>
  <c r="CQ75" i="4"/>
  <c r="EO75" i="4" s="1"/>
  <c r="BU117" i="4"/>
  <c r="CR75" i="4"/>
  <c r="T77" i="4"/>
  <c r="BC77" i="4" s="1"/>
  <c r="V77" i="4"/>
  <c r="BE77" i="4" s="1"/>
  <c r="CN75" i="4"/>
  <c r="EL75" i="4" s="1"/>
  <c r="BS92" i="4"/>
  <c r="BS96" i="4"/>
  <c r="BV117" i="4"/>
  <c r="BS119" i="4"/>
  <c r="BS130" i="4"/>
  <c r="X77" i="4"/>
  <c r="BG77" i="4" s="1"/>
  <c r="BT96" i="4"/>
  <c r="BT119" i="4"/>
  <c r="U77" i="4"/>
  <c r="BD77" i="4" s="1"/>
  <c r="CO75" i="4"/>
  <c r="EM75" i="4" s="1"/>
  <c r="CD94" i="4"/>
  <c r="BU96" i="4"/>
  <c r="BU119" i="4"/>
  <c r="BQ121" i="4"/>
  <c r="CI126" i="4"/>
  <c r="BU130" i="4"/>
  <c r="CE94" i="4"/>
  <c r="BV96" i="4"/>
  <c r="BS98" i="4"/>
  <c r="BV119" i="4"/>
  <c r="CJ126" i="4"/>
  <c r="BV130" i="4"/>
  <c r="DA75" i="4"/>
  <c r="CH92" i="4"/>
  <c r="CF94" i="4"/>
  <c r="CD108" i="4"/>
  <c r="BS121" i="4"/>
  <c r="DB75" i="4"/>
  <c r="CI92" i="4"/>
  <c r="CG94" i="4"/>
  <c r="BU98" i="4"/>
  <c r="CE108" i="4"/>
  <c r="BT121" i="4"/>
  <c r="DC75" i="4"/>
  <c r="CJ92" i="4"/>
  <c r="CH94" i="4"/>
  <c r="CF108" i="4"/>
  <c r="DD75" i="4"/>
  <c r="CI94" i="4"/>
  <c r="CG108" i="4"/>
  <c r="DE75" i="4"/>
  <c r="BQ75" i="4"/>
  <c r="CJ94" i="4"/>
  <c r="CH106" i="4"/>
  <c r="CH108" i="4"/>
  <c r="CD115" i="4"/>
  <c r="CD117" i="4"/>
  <c r="W77" i="4"/>
  <c r="BF77" i="4" s="1"/>
  <c r="BG76" i="4"/>
  <c r="CE75" i="4"/>
  <c r="CJ98" i="4"/>
  <c r="CI108" i="4"/>
  <c r="CE115" i="4"/>
  <c r="CI117" i="4"/>
  <c r="CI91" i="4"/>
  <c r="CP75" i="4"/>
  <c r="EN75" i="4" s="1"/>
  <c r="BR96" i="4"/>
  <c r="CJ108" i="4"/>
  <c r="CF115" i="4"/>
  <c r="CJ117" i="4"/>
  <c r="CI121" i="4"/>
  <c r="CM75" i="4"/>
  <c r="EK75" i="4" s="1"/>
  <c r="CH89" i="4"/>
  <c r="BP89" i="4"/>
  <c r="BP113" i="4"/>
  <c r="BP105" i="4"/>
  <c r="BJ8" i="1"/>
  <c r="BE78" i="4"/>
  <c r="BF78" i="4" s="1"/>
  <c r="BG78" i="4" s="1"/>
  <c r="Y79" i="4"/>
  <c r="BF4" i="1" s="1"/>
  <c r="AM136" i="4"/>
  <c r="AL136" i="4"/>
  <c r="AK136" i="4"/>
  <c r="AJ136" i="4"/>
  <c r="AI136" i="4"/>
  <c r="AM135" i="4"/>
  <c r="AL135" i="4"/>
  <c r="AK135" i="4"/>
  <c r="AJ135" i="4"/>
  <c r="AI135" i="4"/>
  <c r="AM134" i="4"/>
  <c r="AL134" i="4"/>
  <c r="AK134" i="4"/>
  <c r="AJ134" i="4"/>
  <c r="AI134" i="4"/>
  <c r="AM133" i="4"/>
  <c r="AL133" i="4"/>
  <c r="AK133" i="4"/>
  <c r="AJ133" i="4"/>
  <c r="AI133" i="4"/>
  <c r="AM132" i="4"/>
  <c r="AL132" i="4"/>
  <c r="AK132" i="4"/>
  <c r="AJ132" i="4"/>
  <c r="AI132" i="4"/>
  <c r="AM131" i="4"/>
  <c r="AL131" i="4"/>
  <c r="AK131" i="4"/>
  <c r="AJ131" i="4"/>
  <c r="AI131" i="4"/>
  <c r="AM130" i="4"/>
  <c r="AL130" i="4"/>
  <c r="AK130" i="4"/>
  <c r="AJ130" i="4"/>
  <c r="AI130" i="4"/>
  <c r="AM129" i="4"/>
  <c r="AL129" i="4"/>
  <c r="AK129" i="4"/>
  <c r="AJ129" i="4"/>
  <c r="AI129" i="4"/>
  <c r="AM128" i="4"/>
  <c r="AL128" i="4"/>
  <c r="AK128" i="4"/>
  <c r="AJ128" i="4"/>
  <c r="AI128" i="4"/>
  <c r="AM127" i="4"/>
  <c r="AL127" i="4"/>
  <c r="AK127" i="4"/>
  <c r="AJ127" i="4"/>
  <c r="AI127" i="4"/>
  <c r="AM126" i="4"/>
  <c r="AL126" i="4"/>
  <c r="AK126" i="4"/>
  <c r="AJ126" i="4"/>
  <c r="AI126" i="4"/>
  <c r="AM125" i="4"/>
  <c r="AL125" i="4"/>
  <c r="AK125" i="4"/>
  <c r="AJ125" i="4"/>
  <c r="AI125" i="4"/>
  <c r="AM124" i="4"/>
  <c r="AL124" i="4"/>
  <c r="AK124" i="4"/>
  <c r="AJ124" i="4"/>
  <c r="AI124" i="4"/>
  <c r="AM123" i="4"/>
  <c r="AL123" i="4"/>
  <c r="AK123" i="4"/>
  <c r="AJ123" i="4"/>
  <c r="AI123" i="4"/>
  <c r="AM122" i="4"/>
  <c r="AL122" i="4"/>
  <c r="AK122" i="4"/>
  <c r="AJ122" i="4"/>
  <c r="AI122" i="4"/>
  <c r="AM121" i="4"/>
  <c r="AL121" i="4"/>
  <c r="AK121" i="4"/>
  <c r="AJ121" i="4"/>
  <c r="AI121" i="4"/>
  <c r="AM120" i="4"/>
  <c r="AL120" i="4"/>
  <c r="AK120" i="4"/>
  <c r="AJ120" i="4"/>
  <c r="AI120" i="4"/>
  <c r="AM119" i="4"/>
  <c r="AL119" i="4"/>
  <c r="AK119" i="4"/>
  <c r="AJ119" i="4"/>
  <c r="AI119" i="4"/>
  <c r="AM118" i="4"/>
  <c r="AL118" i="4"/>
  <c r="AK118" i="4"/>
  <c r="AJ118" i="4"/>
  <c r="AI118" i="4"/>
  <c r="AM117" i="4"/>
  <c r="AL117" i="4"/>
  <c r="AK117" i="4"/>
  <c r="AJ117" i="4"/>
  <c r="AI117" i="4"/>
  <c r="AM116" i="4"/>
  <c r="AL116" i="4"/>
  <c r="AK116" i="4"/>
  <c r="AJ116" i="4"/>
  <c r="AI116" i="4"/>
  <c r="AM115" i="4"/>
  <c r="AL115" i="4"/>
  <c r="AK115" i="4"/>
  <c r="AJ115" i="4"/>
  <c r="AI115" i="4"/>
  <c r="AM114" i="4"/>
  <c r="AL114" i="4"/>
  <c r="AK114" i="4"/>
  <c r="AJ114" i="4"/>
  <c r="AI114" i="4"/>
  <c r="AM113" i="4"/>
  <c r="AL113" i="4"/>
  <c r="AK113" i="4"/>
  <c r="AJ113" i="4"/>
  <c r="AI113" i="4"/>
  <c r="AM112" i="4"/>
  <c r="AL112" i="4"/>
  <c r="AK112" i="4"/>
  <c r="AJ112" i="4"/>
  <c r="AI112" i="4"/>
  <c r="AM111" i="4"/>
  <c r="AL111" i="4"/>
  <c r="AK111" i="4"/>
  <c r="AJ111" i="4"/>
  <c r="AI111" i="4"/>
  <c r="AM110" i="4"/>
  <c r="AL110" i="4"/>
  <c r="AK110" i="4"/>
  <c r="AJ110" i="4"/>
  <c r="AI110" i="4"/>
  <c r="AM109" i="4"/>
  <c r="AL109" i="4"/>
  <c r="AK109" i="4"/>
  <c r="AJ109" i="4"/>
  <c r="AI109" i="4"/>
  <c r="AM108" i="4"/>
  <c r="AL108" i="4"/>
  <c r="AK108" i="4"/>
  <c r="AJ108" i="4"/>
  <c r="AI108" i="4"/>
  <c r="AM107" i="4"/>
  <c r="AL107" i="4"/>
  <c r="AK107" i="4"/>
  <c r="AJ107" i="4"/>
  <c r="AI107" i="4"/>
  <c r="AM106" i="4"/>
  <c r="AL106" i="4"/>
  <c r="AK106" i="4"/>
  <c r="AJ106" i="4"/>
  <c r="AI106" i="4"/>
  <c r="AM105" i="4"/>
  <c r="AL105" i="4"/>
  <c r="AK105" i="4"/>
  <c r="AJ105" i="4"/>
  <c r="AI105" i="4"/>
  <c r="AM104" i="4"/>
  <c r="AL104" i="4"/>
  <c r="AK104" i="4"/>
  <c r="AJ104" i="4"/>
  <c r="AI104" i="4"/>
  <c r="AM103" i="4"/>
  <c r="AL103" i="4"/>
  <c r="AK103" i="4"/>
  <c r="AJ103" i="4"/>
  <c r="AI103" i="4"/>
  <c r="AM102" i="4"/>
  <c r="AL102" i="4"/>
  <c r="AK102" i="4"/>
  <c r="AJ102" i="4"/>
  <c r="AI102" i="4"/>
  <c r="AM101" i="4"/>
  <c r="AL101" i="4"/>
  <c r="AK101" i="4"/>
  <c r="AJ101" i="4"/>
  <c r="AI101" i="4"/>
  <c r="AM100" i="4"/>
  <c r="AL100" i="4"/>
  <c r="AK100" i="4"/>
  <c r="AJ100" i="4"/>
  <c r="AI100" i="4"/>
  <c r="AM99" i="4"/>
  <c r="AL99" i="4"/>
  <c r="AK99" i="4"/>
  <c r="AJ99" i="4"/>
  <c r="AI99" i="4"/>
  <c r="AM98" i="4"/>
  <c r="AL98" i="4"/>
  <c r="AK98" i="4"/>
  <c r="AJ98" i="4"/>
  <c r="AI98" i="4"/>
  <c r="AM97" i="4"/>
  <c r="AL97" i="4"/>
  <c r="AK97" i="4"/>
  <c r="AJ97" i="4"/>
  <c r="AI97" i="4"/>
  <c r="AM96" i="4"/>
  <c r="AL96" i="4"/>
  <c r="AK96" i="4"/>
  <c r="AJ96" i="4"/>
  <c r="AI96" i="4"/>
  <c r="AM95" i="4"/>
  <c r="AL95" i="4"/>
  <c r="AK95" i="4"/>
  <c r="AJ95" i="4"/>
  <c r="AI95" i="4"/>
  <c r="AM94" i="4"/>
  <c r="AL94" i="4"/>
  <c r="AK94" i="4"/>
  <c r="AJ94" i="4"/>
  <c r="AI94" i="4"/>
  <c r="AM93" i="4"/>
  <c r="AL93" i="4"/>
  <c r="AK93" i="4"/>
  <c r="AJ93" i="4"/>
  <c r="AI93" i="4"/>
  <c r="AM92" i="4"/>
  <c r="AL92" i="4"/>
  <c r="AK92" i="4"/>
  <c r="AJ92" i="4"/>
  <c r="AI92" i="4"/>
  <c r="AM91" i="4"/>
  <c r="AL91" i="4"/>
  <c r="AK91" i="4"/>
  <c r="AJ91" i="4"/>
  <c r="AI91" i="4"/>
  <c r="AM90" i="4"/>
  <c r="AL90" i="4"/>
  <c r="AK90" i="4"/>
  <c r="AJ90" i="4"/>
  <c r="AI90" i="4"/>
  <c r="AM89" i="4"/>
  <c r="AL89" i="4"/>
  <c r="AK89" i="4"/>
  <c r="AJ89" i="4"/>
  <c r="AI89" i="4"/>
  <c r="AM88" i="4"/>
  <c r="AL88" i="4"/>
  <c r="AK88" i="4"/>
  <c r="AJ88" i="4"/>
  <c r="AI88" i="4"/>
  <c r="AM87" i="4"/>
  <c r="AL87" i="4"/>
  <c r="AK87" i="4"/>
  <c r="AJ87" i="4"/>
  <c r="AI87" i="4"/>
  <c r="AT136" i="4"/>
  <c r="AS136" i="4"/>
  <c r="AR136" i="4"/>
  <c r="AQ136" i="4"/>
  <c r="AP136" i="4"/>
  <c r="AT135" i="4"/>
  <c r="AS135" i="4"/>
  <c r="AR135" i="4"/>
  <c r="AQ135" i="4"/>
  <c r="AP135" i="4"/>
  <c r="AT134" i="4"/>
  <c r="AS134" i="4"/>
  <c r="AR134" i="4"/>
  <c r="AQ134" i="4"/>
  <c r="AP134" i="4"/>
  <c r="AT133" i="4"/>
  <c r="AS133" i="4"/>
  <c r="AR133" i="4"/>
  <c r="AQ133" i="4"/>
  <c r="AP133" i="4"/>
  <c r="AT132" i="4"/>
  <c r="AS132" i="4"/>
  <c r="AR132" i="4"/>
  <c r="AQ132" i="4"/>
  <c r="AP132" i="4"/>
  <c r="AT131" i="4"/>
  <c r="AS131" i="4"/>
  <c r="AR131" i="4"/>
  <c r="AQ131" i="4"/>
  <c r="AP131" i="4"/>
  <c r="AT130" i="4"/>
  <c r="AS130" i="4"/>
  <c r="AR130" i="4"/>
  <c r="AQ130" i="4"/>
  <c r="AP130" i="4"/>
  <c r="AT129" i="4"/>
  <c r="AS129" i="4"/>
  <c r="AR129" i="4"/>
  <c r="AQ129" i="4"/>
  <c r="AP129" i="4"/>
  <c r="AT128" i="4"/>
  <c r="AS128" i="4"/>
  <c r="AR128" i="4"/>
  <c r="AQ128" i="4"/>
  <c r="AP128" i="4"/>
  <c r="AT127" i="4"/>
  <c r="AS127" i="4"/>
  <c r="AR127" i="4"/>
  <c r="AQ127" i="4"/>
  <c r="AP127" i="4"/>
  <c r="AT126" i="4"/>
  <c r="AS126" i="4"/>
  <c r="AR126" i="4"/>
  <c r="AQ126" i="4"/>
  <c r="AP126" i="4"/>
  <c r="AT125" i="4"/>
  <c r="AS125" i="4"/>
  <c r="AR125" i="4"/>
  <c r="AQ125" i="4"/>
  <c r="AP125" i="4"/>
  <c r="AT124" i="4"/>
  <c r="AS124" i="4"/>
  <c r="AR124" i="4"/>
  <c r="AQ124" i="4"/>
  <c r="AP124" i="4"/>
  <c r="AT123" i="4"/>
  <c r="AS123" i="4"/>
  <c r="AR123" i="4"/>
  <c r="AQ123" i="4"/>
  <c r="AP123" i="4"/>
  <c r="AT122" i="4"/>
  <c r="AS122" i="4"/>
  <c r="AR122" i="4"/>
  <c r="AQ122" i="4"/>
  <c r="AP122" i="4"/>
  <c r="AT121" i="4"/>
  <c r="AS121" i="4"/>
  <c r="AR121" i="4"/>
  <c r="AQ121" i="4"/>
  <c r="AP121" i="4"/>
  <c r="AT120" i="4"/>
  <c r="AS120" i="4"/>
  <c r="AR120" i="4"/>
  <c r="AQ120" i="4"/>
  <c r="AP120" i="4"/>
  <c r="AT119" i="4"/>
  <c r="AS119" i="4"/>
  <c r="AR119" i="4"/>
  <c r="AQ119" i="4"/>
  <c r="AP119" i="4"/>
  <c r="AT118" i="4"/>
  <c r="AS118" i="4"/>
  <c r="AR118" i="4"/>
  <c r="AQ118" i="4"/>
  <c r="AP118" i="4"/>
  <c r="AT117" i="4"/>
  <c r="AS117" i="4"/>
  <c r="AR117" i="4"/>
  <c r="AQ117" i="4"/>
  <c r="AP117" i="4"/>
  <c r="AT116" i="4"/>
  <c r="AS116" i="4"/>
  <c r="AR116" i="4"/>
  <c r="AQ116" i="4"/>
  <c r="AP116" i="4"/>
  <c r="AT115" i="4"/>
  <c r="AS115" i="4"/>
  <c r="AR115" i="4"/>
  <c r="AQ115" i="4"/>
  <c r="AP115" i="4"/>
  <c r="AT114" i="4"/>
  <c r="AS114" i="4"/>
  <c r="AR114" i="4"/>
  <c r="AQ114" i="4"/>
  <c r="AP114" i="4"/>
  <c r="AT113" i="4"/>
  <c r="AS113" i="4"/>
  <c r="AR113" i="4"/>
  <c r="AQ113" i="4"/>
  <c r="AP113" i="4"/>
  <c r="AT112" i="4"/>
  <c r="AS112" i="4"/>
  <c r="AR112" i="4"/>
  <c r="AQ112" i="4"/>
  <c r="AP112" i="4"/>
  <c r="AT111" i="4"/>
  <c r="AS111" i="4"/>
  <c r="AR111" i="4"/>
  <c r="AQ111" i="4"/>
  <c r="AP111" i="4"/>
  <c r="AT110" i="4"/>
  <c r="AS110" i="4"/>
  <c r="AR110" i="4"/>
  <c r="AQ110" i="4"/>
  <c r="AP110" i="4"/>
  <c r="AT109" i="4"/>
  <c r="AS109" i="4"/>
  <c r="AR109" i="4"/>
  <c r="AQ109" i="4"/>
  <c r="AP109" i="4"/>
  <c r="AT108" i="4"/>
  <c r="AS108" i="4"/>
  <c r="AR108" i="4"/>
  <c r="AQ108" i="4"/>
  <c r="AP108" i="4"/>
  <c r="AT107" i="4"/>
  <c r="AS107" i="4"/>
  <c r="AR107" i="4"/>
  <c r="AQ107" i="4"/>
  <c r="AP107" i="4"/>
  <c r="AT106" i="4"/>
  <c r="AS106" i="4"/>
  <c r="AR106" i="4"/>
  <c r="AQ106" i="4"/>
  <c r="AP106" i="4"/>
  <c r="AT105" i="4"/>
  <c r="AS105" i="4"/>
  <c r="AR105" i="4"/>
  <c r="AQ105" i="4"/>
  <c r="AP105" i="4"/>
  <c r="AT104" i="4"/>
  <c r="AS104" i="4"/>
  <c r="AR104" i="4"/>
  <c r="AQ104" i="4"/>
  <c r="AP104" i="4"/>
  <c r="AT103" i="4"/>
  <c r="AS103" i="4"/>
  <c r="AR103" i="4"/>
  <c r="AQ103" i="4"/>
  <c r="AP103" i="4"/>
  <c r="AT102" i="4"/>
  <c r="AS102" i="4"/>
  <c r="AR102" i="4"/>
  <c r="AQ102" i="4"/>
  <c r="AP102" i="4"/>
  <c r="AT101" i="4"/>
  <c r="AS101" i="4"/>
  <c r="AR101" i="4"/>
  <c r="AQ101" i="4"/>
  <c r="AP101" i="4"/>
  <c r="AT100" i="4"/>
  <c r="AS100" i="4"/>
  <c r="AR100" i="4"/>
  <c r="AQ100" i="4"/>
  <c r="AP100" i="4"/>
  <c r="AT99" i="4"/>
  <c r="AS99" i="4"/>
  <c r="AR99" i="4"/>
  <c r="AQ99" i="4"/>
  <c r="AP99" i="4"/>
  <c r="AT98" i="4"/>
  <c r="AS98" i="4"/>
  <c r="AR98" i="4"/>
  <c r="AQ98" i="4"/>
  <c r="AP98" i="4"/>
  <c r="AT97" i="4"/>
  <c r="AS97" i="4"/>
  <c r="AR97" i="4"/>
  <c r="AQ97" i="4"/>
  <c r="AP97" i="4"/>
  <c r="AT96" i="4"/>
  <c r="AS96" i="4"/>
  <c r="AR96" i="4"/>
  <c r="AQ96" i="4"/>
  <c r="AP96" i="4"/>
  <c r="AT95" i="4"/>
  <c r="AS95" i="4"/>
  <c r="AR95" i="4"/>
  <c r="AQ95" i="4"/>
  <c r="AP95" i="4"/>
  <c r="AT94" i="4"/>
  <c r="AS94" i="4"/>
  <c r="AR94" i="4"/>
  <c r="AQ94" i="4"/>
  <c r="AP94" i="4"/>
  <c r="AT93" i="4"/>
  <c r="AS93" i="4"/>
  <c r="AR93" i="4"/>
  <c r="AQ93" i="4"/>
  <c r="AP93" i="4"/>
  <c r="AT92" i="4"/>
  <c r="AS92" i="4"/>
  <c r="AR92" i="4"/>
  <c r="AQ92" i="4"/>
  <c r="AP92" i="4"/>
  <c r="AT91" i="4"/>
  <c r="AS91" i="4"/>
  <c r="AR91" i="4"/>
  <c r="AQ91" i="4"/>
  <c r="AP91" i="4"/>
  <c r="AT90" i="4"/>
  <c r="AS90" i="4"/>
  <c r="AR90" i="4"/>
  <c r="AQ90" i="4"/>
  <c r="AP90" i="4"/>
  <c r="AT89" i="4"/>
  <c r="AS89" i="4"/>
  <c r="AR89" i="4"/>
  <c r="AQ89" i="4"/>
  <c r="AP89" i="4"/>
  <c r="AT88" i="4"/>
  <c r="AS88" i="4"/>
  <c r="AR88" i="4"/>
  <c r="AQ88" i="4"/>
  <c r="AP88" i="4"/>
  <c r="AT87" i="4"/>
  <c r="AS87" i="4"/>
  <c r="AR87" i="4"/>
  <c r="AQ87" i="4"/>
  <c r="AP87" i="4"/>
  <c r="BA136" i="4"/>
  <c r="AZ136" i="4"/>
  <c r="AY136" i="4"/>
  <c r="AX136" i="4"/>
  <c r="AW136" i="4"/>
  <c r="BA135" i="4"/>
  <c r="AZ135" i="4"/>
  <c r="AY135" i="4"/>
  <c r="AX135" i="4"/>
  <c r="AW135" i="4"/>
  <c r="BA134" i="4"/>
  <c r="AZ134" i="4"/>
  <c r="AY134" i="4"/>
  <c r="AX134" i="4"/>
  <c r="AW134" i="4"/>
  <c r="BA133" i="4"/>
  <c r="AZ133" i="4"/>
  <c r="AY133" i="4"/>
  <c r="AX133" i="4"/>
  <c r="AW133" i="4"/>
  <c r="BA132" i="4"/>
  <c r="AZ132" i="4"/>
  <c r="AY132" i="4"/>
  <c r="AX132" i="4"/>
  <c r="AW132" i="4"/>
  <c r="BA131" i="4"/>
  <c r="AZ131" i="4"/>
  <c r="AY131" i="4"/>
  <c r="AX131" i="4"/>
  <c r="AW131" i="4"/>
  <c r="BA130" i="4"/>
  <c r="AZ130" i="4"/>
  <c r="AY130" i="4"/>
  <c r="AX130" i="4"/>
  <c r="AW130" i="4"/>
  <c r="BA129" i="4"/>
  <c r="AZ129" i="4"/>
  <c r="AY129" i="4"/>
  <c r="AX129" i="4"/>
  <c r="AW129" i="4"/>
  <c r="BA128" i="4"/>
  <c r="AZ128" i="4"/>
  <c r="AY128" i="4"/>
  <c r="AX128" i="4"/>
  <c r="AW128" i="4"/>
  <c r="BA127" i="4"/>
  <c r="AZ127" i="4"/>
  <c r="AY127" i="4"/>
  <c r="AX127" i="4"/>
  <c r="AW127" i="4"/>
  <c r="BA126" i="4"/>
  <c r="AZ126" i="4"/>
  <c r="AY126" i="4"/>
  <c r="AX126" i="4"/>
  <c r="AW126" i="4"/>
  <c r="BA125" i="4"/>
  <c r="AZ125" i="4"/>
  <c r="AY125" i="4"/>
  <c r="AX125" i="4"/>
  <c r="AW125" i="4"/>
  <c r="BA124" i="4"/>
  <c r="AZ124" i="4"/>
  <c r="AY124" i="4"/>
  <c r="AX124" i="4"/>
  <c r="AW124" i="4"/>
  <c r="BA123" i="4"/>
  <c r="AZ123" i="4"/>
  <c r="AY123" i="4"/>
  <c r="AX123" i="4"/>
  <c r="AW123" i="4"/>
  <c r="BA122" i="4"/>
  <c r="AZ122" i="4"/>
  <c r="AY122" i="4"/>
  <c r="AX122" i="4"/>
  <c r="AW122" i="4"/>
  <c r="BA121" i="4"/>
  <c r="AZ121" i="4"/>
  <c r="AY121" i="4"/>
  <c r="AX121" i="4"/>
  <c r="AW121" i="4"/>
  <c r="BA120" i="4"/>
  <c r="AZ120" i="4"/>
  <c r="AY120" i="4"/>
  <c r="AX120" i="4"/>
  <c r="AW120" i="4"/>
  <c r="BA119" i="4"/>
  <c r="AZ119" i="4"/>
  <c r="AY119" i="4"/>
  <c r="AX119" i="4"/>
  <c r="AW119" i="4"/>
  <c r="BA118" i="4"/>
  <c r="AZ118" i="4"/>
  <c r="AY118" i="4"/>
  <c r="AX118" i="4"/>
  <c r="AW118" i="4"/>
  <c r="BA117" i="4"/>
  <c r="AZ117" i="4"/>
  <c r="AW117" i="4"/>
  <c r="BA116" i="4"/>
  <c r="AZ116" i="4"/>
  <c r="AY116" i="4"/>
  <c r="AX116" i="4"/>
  <c r="AW116" i="4"/>
  <c r="BA115" i="4"/>
  <c r="AZ115" i="4"/>
  <c r="AY115" i="4"/>
  <c r="AX115" i="4"/>
  <c r="AW115" i="4"/>
  <c r="BA114" i="4"/>
  <c r="AZ114" i="4"/>
  <c r="AY114" i="4"/>
  <c r="AX114" i="4"/>
  <c r="AW114" i="4"/>
  <c r="BA113" i="4"/>
  <c r="AZ113" i="4"/>
  <c r="AW113" i="4"/>
  <c r="BA112" i="4"/>
  <c r="AZ112" i="4"/>
  <c r="AY112" i="4"/>
  <c r="AX112" i="4"/>
  <c r="AW112" i="4"/>
  <c r="BA111" i="4"/>
  <c r="AZ111" i="4"/>
  <c r="AY111" i="4"/>
  <c r="AX111" i="4"/>
  <c r="AW111" i="4"/>
  <c r="BA110" i="4"/>
  <c r="AZ110" i="4"/>
  <c r="AY110" i="4"/>
  <c r="AX110" i="4"/>
  <c r="AW110" i="4"/>
  <c r="BA109" i="4"/>
  <c r="AZ109" i="4"/>
  <c r="AW109" i="4"/>
  <c r="BA108" i="4"/>
  <c r="AZ108" i="4"/>
  <c r="AY108" i="4"/>
  <c r="AX108" i="4"/>
  <c r="AW108" i="4"/>
  <c r="BA107" i="4"/>
  <c r="AZ107" i="4"/>
  <c r="AY107" i="4"/>
  <c r="AX107" i="4"/>
  <c r="AW107" i="4"/>
  <c r="BA106" i="4"/>
  <c r="AZ106" i="4"/>
  <c r="AY106" i="4"/>
  <c r="AX106" i="4"/>
  <c r="AW106" i="4"/>
  <c r="BA105" i="4"/>
  <c r="AZ105" i="4"/>
  <c r="AW105" i="4"/>
  <c r="BA104" i="4"/>
  <c r="AZ104" i="4"/>
  <c r="AY104" i="4"/>
  <c r="AX104" i="4"/>
  <c r="AW104" i="4"/>
  <c r="BA103" i="4"/>
  <c r="AZ103" i="4"/>
  <c r="AY103" i="4"/>
  <c r="AX103" i="4"/>
  <c r="AW103" i="4"/>
  <c r="BA102" i="4"/>
  <c r="AZ102" i="4"/>
  <c r="AY102" i="4"/>
  <c r="AX102" i="4"/>
  <c r="AW102" i="4"/>
  <c r="BA101" i="4"/>
  <c r="AZ101" i="4"/>
  <c r="AY101" i="4"/>
  <c r="AX101" i="4"/>
  <c r="AW101" i="4"/>
  <c r="BA100" i="4"/>
  <c r="AZ100" i="4"/>
  <c r="AY100" i="4"/>
  <c r="AX100" i="4"/>
  <c r="AW100" i="4"/>
  <c r="BA99" i="4"/>
  <c r="AZ99" i="4"/>
  <c r="AY99" i="4"/>
  <c r="AX99" i="4"/>
  <c r="AW99" i="4"/>
  <c r="BA98" i="4"/>
  <c r="AZ98" i="4"/>
  <c r="AY98" i="4"/>
  <c r="AX98" i="4"/>
  <c r="AW98" i="4"/>
  <c r="BA97" i="4"/>
  <c r="AZ97" i="4"/>
  <c r="AY97" i="4"/>
  <c r="AX97" i="4"/>
  <c r="AW97" i="4"/>
  <c r="BA96" i="4"/>
  <c r="AZ96" i="4"/>
  <c r="AY96" i="4"/>
  <c r="AX96" i="4"/>
  <c r="AW96" i="4"/>
  <c r="BA95" i="4"/>
  <c r="AZ95" i="4"/>
  <c r="AY95" i="4"/>
  <c r="AX95" i="4"/>
  <c r="AW95" i="4"/>
  <c r="BA94" i="4"/>
  <c r="AZ94" i="4"/>
  <c r="AY94" i="4"/>
  <c r="AX94" i="4"/>
  <c r="AW94" i="4"/>
  <c r="BA93" i="4"/>
  <c r="AZ93" i="4"/>
  <c r="AY93" i="4"/>
  <c r="AX93" i="4"/>
  <c r="AW93" i="4"/>
  <c r="BA92" i="4"/>
  <c r="AZ92" i="4"/>
  <c r="AY92" i="4"/>
  <c r="AX92" i="4"/>
  <c r="AW92" i="4"/>
  <c r="BA91" i="4"/>
  <c r="AZ91" i="4"/>
  <c r="AY91" i="4"/>
  <c r="AX91" i="4"/>
  <c r="AW91" i="4"/>
  <c r="BA90" i="4"/>
  <c r="AZ90" i="4"/>
  <c r="AY90" i="4"/>
  <c r="AX90" i="4"/>
  <c r="AW90" i="4"/>
  <c r="BA89" i="4"/>
  <c r="AZ89" i="4"/>
  <c r="AY89" i="4"/>
  <c r="AX89" i="4"/>
  <c r="AW89" i="4"/>
  <c r="BA88" i="4"/>
  <c r="AZ88" i="4"/>
  <c r="AY88" i="4"/>
  <c r="AX88" i="4"/>
  <c r="AW88" i="4"/>
  <c r="BA87" i="4"/>
  <c r="AZ87" i="4"/>
  <c r="AY87" i="4"/>
  <c r="AX87" i="4"/>
  <c r="AW87" i="4"/>
  <c r="BF8" i="1"/>
  <c r="BE8" i="1"/>
  <c r="BD8" i="1"/>
  <c r="BB8" i="1"/>
  <c r="BA8" i="1"/>
  <c r="BD79" i="4" l="1"/>
  <c r="BI4" i="1" s="1"/>
  <c r="BQ113" i="4"/>
  <c r="CF75" i="4"/>
  <c r="ED75" i="4" s="1"/>
  <c r="EC75" i="4"/>
  <c r="CE117" i="4"/>
  <c r="AX75" i="4"/>
  <c r="DP75" i="4"/>
  <c r="BE117" i="4"/>
  <c r="BD109" i="4"/>
  <c r="BD105" i="4"/>
  <c r="CF105" i="4" s="1"/>
  <c r="BD113" i="4"/>
  <c r="U79" i="4"/>
  <c r="BB4" i="1" s="1"/>
  <c r="X79" i="4"/>
  <c r="BE4" i="1" s="1"/>
  <c r="V79" i="4"/>
  <c r="BC4" i="1" s="1"/>
  <c r="BC79" i="4"/>
  <c r="BH4" i="1" s="1"/>
  <c r="BR75" i="4"/>
  <c r="BS75" i="4" s="1"/>
  <c r="CE109" i="4"/>
  <c r="BQ105" i="4"/>
  <c r="W79" i="4"/>
  <c r="BD4" i="1" s="1"/>
  <c r="T79" i="4"/>
  <c r="BA4" i="1" s="1"/>
  <c r="CE113" i="4"/>
  <c r="CE105" i="4"/>
  <c r="BQ109" i="4"/>
  <c r="BQ117" i="4"/>
  <c r="CF117" i="4"/>
  <c r="BF79" i="4"/>
  <c r="BK4" i="1" s="1"/>
  <c r="BG79" i="4"/>
  <c r="BL4" i="1" s="1"/>
  <c r="BH78" i="4"/>
  <c r="BH79" i="4" s="1"/>
  <c r="BM4" i="1" s="1"/>
  <c r="BE79" i="4"/>
  <c r="BJ4" i="1" s="1"/>
  <c r="BC8" i="1"/>
  <c r="CF109" i="4" l="1"/>
  <c r="CG75" i="4"/>
  <c r="EE75" i="4" s="1"/>
  <c r="CF113" i="4"/>
  <c r="AY75" i="4"/>
  <c r="DQ75" i="4"/>
  <c r="AX109" i="4"/>
  <c r="AX105" i="4"/>
  <c r="AX113" i="4"/>
  <c r="AX117" i="4"/>
  <c r="BR117" i="4"/>
  <c r="BR109" i="4"/>
  <c r="BR113" i="4"/>
  <c r="BF117" i="4"/>
  <c r="BR105" i="4"/>
  <c r="BF109" i="4"/>
  <c r="BE109" i="4"/>
  <c r="BF113" i="4"/>
  <c r="BE113" i="4"/>
  <c r="CG113" i="4" s="1"/>
  <c r="BF105" i="4"/>
  <c r="BE105" i="4"/>
  <c r="BS105" i="4" s="1"/>
  <c r="CG117" i="4"/>
  <c r="CH75" i="4"/>
  <c r="EF75" i="4" s="1"/>
  <c r="CG109" i="4"/>
  <c r="BT75" i="4"/>
  <c r="BS109" i="4"/>
  <c r="BS117" i="4"/>
  <c r="BS113" i="4" l="1"/>
  <c r="CG105" i="4"/>
  <c r="AZ75" i="4"/>
  <c r="DR75" i="4"/>
  <c r="AY109" i="4"/>
  <c r="AY113" i="4"/>
  <c r="AY105" i="4"/>
  <c r="AY117" i="4"/>
  <c r="BT113" i="4"/>
  <c r="BU75" i="4"/>
  <c r="BV75" i="4" s="1"/>
  <c r="BW75" i="4" s="1"/>
  <c r="BX75" i="4" s="1"/>
  <c r="BY75" i="4" s="1"/>
  <c r="BZ75" i="4" s="1"/>
  <c r="CA75" i="4" s="1"/>
  <c r="CB75" i="4" s="1"/>
  <c r="CC75" i="4" s="1"/>
  <c r="BT105" i="4"/>
  <c r="BT109" i="4"/>
  <c r="BT117" i="4"/>
  <c r="CH109" i="4"/>
  <c r="CH113" i="4"/>
  <c r="CI75" i="4"/>
  <c r="CH105" i="4"/>
  <c r="CH117" i="4"/>
  <c r="AU87" i="4"/>
  <c r="AG88" i="4"/>
  <c r="AH87" i="4"/>
  <c r="AG87" i="4"/>
  <c r="F78" i="4"/>
  <c r="P79" i="4"/>
  <c r="O79" i="4"/>
  <c r="L79" i="4"/>
  <c r="F76" i="4"/>
  <c r="F75" i="4"/>
  <c r="F69" i="4"/>
  <c r="E69" i="4"/>
  <c r="D69" i="4"/>
  <c r="F68" i="4"/>
  <c r="E68" i="4"/>
  <c r="D68" i="4"/>
  <c r="F67" i="4"/>
  <c r="E67" i="4"/>
  <c r="D67" i="4"/>
  <c r="CJ75" i="4" l="1"/>
  <c r="EH75" i="4" s="1"/>
  <c r="EG75" i="4"/>
  <c r="BA75" i="4"/>
  <c r="DT75" i="4" s="1"/>
  <c r="DS75" i="4"/>
  <c r="O144" i="4"/>
  <c r="G144" i="4" s="1"/>
  <c r="O136" i="4"/>
  <c r="O128" i="4"/>
  <c r="G128" i="4" s="1"/>
  <c r="O120" i="4"/>
  <c r="O112" i="4"/>
  <c r="O104" i="4"/>
  <c r="O96" i="4"/>
  <c r="G96" i="4" s="1"/>
  <c r="O88" i="4"/>
  <c r="G88" i="4" s="1"/>
  <c r="O132" i="4"/>
  <c r="G132" i="4" s="1"/>
  <c r="O115" i="4"/>
  <c r="G115" i="4" s="1"/>
  <c r="P113" i="4"/>
  <c r="H113" i="4" s="1"/>
  <c r="O105" i="4"/>
  <c r="P119" i="4"/>
  <c r="H119" i="4" s="1"/>
  <c r="P87" i="4"/>
  <c r="H87" i="4" s="1"/>
  <c r="P132" i="4"/>
  <c r="H132" i="4" s="1"/>
  <c r="P147" i="4"/>
  <c r="H147" i="4" s="1"/>
  <c r="P130" i="4"/>
  <c r="H130" i="4" s="1"/>
  <c r="P105" i="4"/>
  <c r="H105" i="4" s="1"/>
  <c r="O137" i="4"/>
  <c r="G137" i="4" s="1"/>
  <c r="P103" i="4"/>
  <c r="H103" i="4" s="1"/>
  <c r="P116" i="4"/>
  <c r="H116" i="4" s="1"/>
  <c r="P139" i="4"/>
  <c r="H139" i="4" s="1"/>
  <c r="P106" i="4"/>
  <c r="H106" i="4" s="1"/>
  <c r="O114" i="4"/>
  <c r="G114" i="4" s="1"/>
  <c r="P121" i="4"/>
  <c r="H121" i="4" s="1"/>
  <c r="P120" i="4"/>
  <c r="H120" i="4" s="1"/>
  <c r="P143" i="4"/>
  <c r="H143" i="4" s="1"/>
  <c r="P135" i="4"/>
  <c r="H135" i="4" s="1"/>
  <c r="P127" i="4"/>
  <c r="H127" i="4" s="1"/>
  <c r="P111" i="4"/>
  <c r="H111" i="4" s="1"/>
  <c r="P95" i="4"/>
  <c r="H95" i="4" s="1"/>
  <c r="P124" i="4"/>
  <c r="H124" i="4" s="1"/>
  <c r="O100" i="4"/>
  <c r="G100" i="4" s="1"/>
  <c r="O131" i="4"/>
  <c r="G131" i="4" s="1"/>
  <c r="O122" i="4"/>
  <c r="G122" i="4" s="1"/>
  <c r="O90" i="4"/>
  <c r="G90" i="4" s="1"/>
  <c r="O97" i="4"/>
  <c r="G97" i="4" s="1"/>
  <c r="P96" i="4"/>
  <c r="H96" i="4" s="1"/>
  <c r="O143" i="4"/>
  <c r="G143" i="4" s="1"/>
  <c r="O135" i="4"/>
  <c r="O127" i="4"/>
  <c r="O119" i="4"/>
  <c r="G119" i="4" s="1"/>
  <c r="O111" i="4"/>
  <c r="G111" i="4" s="1"/>
  <c r="O103" i="4"/>
  <c r="O95" i="4"/>
  <c r="G95" i="4" s="1"/>
  <c r="O87" i="4"/>
  <c r="G87" i="4" s="1"/>
  <c r="O148" i="4"/>
  <c r="G148" i="4" s="1"/>
  <c r="O147" i="4"/>
  <c r="P146" i="4"/>
  <c r="H146" i="4" s="1"/>
  <c r="P128" i="4"/>
  <c r="H128" i="4" s="1"/>
  <c r="P140" i="4"/>
  <c r="H140" i="4" s="1"/>
  <c r="P115" i="4"/>
  <c r="H115" i="4" s="1"/>
  <c r="O91" i="4"/>
  <c r="P122" i="4"/>
  <c r="H122" i="4" s="1"/>
  <c r="P88" i="4"/>
  <c r="H88" i="4" s="1"/>
  <c r="P126" i="4"/>
  <c r="H126" i="4" s="1"/>
  <c r="P94" i="4"/>
  <c r="H94" i="4" s="1"/>
  <c r="P100" i="4"/>
  <c r="H100" i="4" s="1"/>
  <c r="O130" i="4"/>
  <c r="G130" i="4" s="1"/>
  <c r="O145" i="4"/>
  <c r="G145" i="4" s="1"/>
  <c r="P150" i="4"/>
  <c r="H150" i="4" s="1"/>
  <c r="P142" i="4"/>
  <c r="H142" i="4" s="1"/>
  <c r="P134" i="4"/>
  <c r="H134" i="4" s="1"/>
  <c r="P118" i="4"/>
  <c r="H118" i="4" s="1"/>
  <c r="P110" i="4"/>
  <c r="H110" i="4" s="1"/>
  <c r="P102" i="4"/>
  <c r="H102" i="4" s="1"/>
  <c r="P108" i="4"/>
  <c r="H108" i="4" s="1"/>
  <c r="O139" i="4"/>
  <c r="O146" i="4"/>
  <c r="G146" i="4" s="1"/>
  <c r="P137" i="4"/>
  <c r="H137" i="4" s="1"/>
  <c r="P104" i="4"/>
  <c r="H104" i="4" s="1"/>
  <c r="O150" i="4"/>
  <c r="O142" i="4"/>
  <c r="G142" i="4" s="1"/>
  <c r="O134" i="4"/>
  <c r="G134" i="4" s="1"/>
  <c r="O126" i="4"/>
  <c r="G126" i="4" s="1"/>
  <c r="O118" i="4"/>
  <c r="O110" i="4"/>
  <c r="O102" i="4"/>
  <c r="G102" i="4" s="1"/>
  <c r="O94" i="4"/>
  <c r="G94" i="4" s="1"/>
  <c r="O116" i="4"/>
  <c r="P107" i="4"/>
  <c r="H107" i="4" s="1"/>
  <c r="P89" i="4"/>
  <c r="H89" i="4" s="1"/>
  <c r="O121" i="4"/>
  <c r="G121" i="4" s="1"/>
  <c r="P117" i="4"/>
  <c r="H117" i="4" s="1"/>
  <c r="P148" i="4"/>
  <c r="H148" i="4" s="1"/>
  <c r="P91" i="4"/>
  <c r="H91" i="4" s="1"/>
  <c r="O107" i="4"/>
  <c r="P138" i="4"/>
  <c r="H138" i="4" s="1"/>
  <c r="O129" i="4"/>
  <c r="G129" i="4" s="1"/>
  <c r="P101" i="4"/>
  <c r="H101" i="4" s="1"/>
  <c r="O108" i="4"/>
  <c r="P123" i="4"/>
  <c r="H123" i="4" s="1"/>
  <c r="P114" i="4"/>
  <c r="H114" i="4" s="1"/>
  <c r="O106" i="4"/>
  <c r="G106" i="4" s="1"/>
  <c r="O89" i="4"/>
  <c r="G89" i="4" s="1"/>
  <c r="P112" i="4"/>
  <c r="H112" i="4" s="1"/>
  <c r="P149" i="4"/>
  <c r="H149" i="4" s="1"/>
  <c r="P141" i="4"/>
  <c r="H141" i="4" s="1"/>
  <c r="P133" i="4"/>
  <c r="H133" i="4" s="1"/>
  <c r="P125" i="4"/>
  <c r="H125" i="4" s="1"/>
  <c r="P109" i="4"/>
  <c r="H109" i="4" s="1"/>
  <c r="P93" i="4"/>
  <c r="H93" i="4" s="1"/>
  <c r="O124" i="4"/>
  <c r="G124" i="4" s="1"/>
  <c r="O92" i="4"/>
  <c r="G92" i="4" s="1"/>
  <c r="P99" i="4"/>
  <c r="H99" i="4" s="1"/>
  <c r="O99" i="4"/>
  <c r="G99" i="4" s="1"/>
  <c r="P90" i="4"/>
  <c r="H90" i="4" s="1"/>
  <c r="O98" i="4"/>
  <c r="G98" i="4" s="1"/>
  <c r="P97" i="4"/>
  <c r="H97" i="4" s="1"/>
  <c r="O113" i="4"/>
  <c r="G113" i="4" s="1"/>
  <c r="P144" i="4"/>
  <c r="H144" i="4" s="1"/>
  <c r="O149" i="4"/>
  <c r="G149" i="4" s="1"/>
  <c r="O141" i="4"/>
  <c r="G141" i="4" s="1"/>
  <c r="O133" i="4"/>
  <c r="G133" i="4" s="1"/>
  <c r="O125" i="4"/>
  <c r="O117" i="4"/>
  <c r="G117" i="4" s="1"/>
  <c r="O109" i="4"/>
  <c r="G109" i="4" s="1"/>
  <c r="O101" i="4"/>
  <c r="O93" i="4"/>
  <c r="P92" i="4"/>
  <c r="H92" i="4" s="1"/>
  <c r="P131" i="4"/>
  <c r="H131" i="4" s="1"/>
  <c r="O138" i="4"/>
  <c r="G138" i="4" s="1"/>
  <c r="P145" i="4"/>
  <c r="H145" i="4" s="1"/>
  <c r="O140" i="4"/>
  <c r="O123" i="4"/>
  <c r="G123" i="4" s="1"/>
  <c r="P98" i="4"/>
  <c r="H98" i="4" s="1"/>
  <c r="P129" i="4"/>
  <c r="H129" i="4" s="1"/>
  <c r="P136" i="4"/>
  <c r="H136" i="4" s="1"/>
  <c r="AV87" i="4"/>
  <c r="AU88" i="4"/>
  <c r="AU89" i="4"/>
  <c r="AG89" i="4"/>
  <c r="AN87" i="4"/>
  <c r="AO87" i="4"/>
  <c r="AG90" i="4"/>
  <c r="N79" i="4"/>
  <c r="N89" i="4" s="1"/>
  <c r="AR8" i="1"/>
  <c r="N138" i="4" l="1"/>
  <c r="N131" i="4"/>
  <c r="F131" i="4" s="1"/>
  <c r="N100" i="4"/>
  <c r="F100" i="4" s="1"/>
  <c r="N124" i="4"/>
  <c r="N94" i="4"/>
  <c r="N126" i="4"/>
  <c r="N142" i="4"/>
  <c r="N150" i="4"/>
  <c r="F150" i="4" s="1"/>
  <c r="N106" i="4"/>
  <c r="N148" i="4"/>
  <c r="N137" i="4"/>
  <c r="N99" i="4"/>
  <c r="F99" i="4" s="1"/>
  <c r="N92" i="4"/>
  <c r="N111" i="4"/>
  <c r="F111" i="4" s="1"/>
  <c r="N129" i="4"/>
  <c r="F129" i="4" s="1"/>
  <c r="N119" i="4"/>
  <c r="N122" i="4"/>
  <c r="N127" i="4"/>
  <c r="F127" i="4" s="1"/>
  <c r="N103" i="4"/>
  <c r="N91" i="4"/>
  <c r="N93" i="4"/>
  <c r="N101" i="4"/>
  <c r="M101" i="4" s="1"/>
  <c r="E101" i="4" s="1"/>
  <c r="N145" i="4"/>
  <c r="N95" i="4"/>
  <c r="F95" i="4" s="1"/>
  <c r="N135" i="4"/>
  <c r="N143" i="4"/>
  <c r="F143" i="4" s="1"/>
  <c r="N109" i="4"/>
  <c r="N105" i="4"/>
  <c r="N117" i="4"/>
  <c r="N121" i="4"/>
  <c r="N125" i="4"/>
  <c r="N98" i="4"/>
  <c r="F98" i="4" s="1"/>
  <c r="N133" i="4"/>
  <c r="N123" i="4"/>
  <c r="N146" i="4"/>
  <c r="N141" i="4"/>
  <c r="N90" i="4"/>
  <c r="N132" i="4"/>
  <c r="N130" i="4"/>
  <c r="F130" i="4" s="1"/>
  <c r="N120" i="4"/>
  <c r="N116" i="4"/>
  <c r="N149" i="4"/>
  <c r="N104" i="4"/>
  <c r="N139" i="4"/>
  <c r="N128" i="4"/>
  <c r="F128" i="4" s="1"/>
  <c r="N113" i="4"/>
  <c r="N136" i="4"/>
  <c r="N115" i="4"/>
  <c r="F115" i="4" s="1"/>
  <c r="N87" i="4"/>
  <c r="N102" i="4"/>
  <c r="F102" i="4" s="1"/>
  <c r="N108" i="4"/>
  <c r="N107" i="4"/>
  <c r="N110" i="4"/>
  <c r="N88" i="4"/>
  <c r="N118" i="4"/>
  <c r="F118" i="4" s="1"/>
  <c r="N96" i="4"/>
  <c r="N134" i="4"/>
  <c r="F134" i="4" s="1"/>
  <c r="N112" i="4"/>
  <c r="F112" i="4" s="1"/>
  <c r="N97" i="4"/>
  <c r="F97" i="4" s="1"/>
  <c r="N144" i="4"/>
  <c r="F144" i="4" s="1"/>
  <c r="N140" i="4"/>
  <c r="L133" i="4"/>
  <c r="D133" i="4" s="1"/>
  <c r="L140" i="4"/>
  <c r="K140" i="4" s="1"/>
  <c r="C140" i="4" s="1"/>
  <c r="L147" i="4"/>
  <c r="K147" i="4" s="1"/>
  <c r="C147" i="4" s="1"/>
  <c r="L90" i="4"/>
  <c r="K90" i="4" s="1"/>
  <c r="L105" i="4"/>
  <c r="D105" i="4" s="1"/>
  <c r="L99" i="4"/>
  <c r="D99" i="4" s="1"/>
  <c r="L106" i="4"/>
  <c r="D106" i="4" s="1"/>
  <c r="L97" i="4"/>
  <c r="K97" i="4" s="1"/>
  <c r="L144" i="4"/>
  <c r="D144" i="4" s="1"/>
  <c r="L136" i="4"/>
  <c r="D136" i="4" s="1"/>
  <c r="L128" i="4"/>
  <c r="D128" i="4" s="1"/>
  <c r="L120" i="4"/>
  <c r="D120" i="4" s="1"/>
  <c r="L112" i="4"/>
  <c r="K112" i="4" s="1"/>
  <c r="L104" i="4"/>
  <c r="D104" i="4" s="1"/>
  <c r="L96" i="4"/>
  <c r="D96" i="4" s="1"/>
  <c r="L88" i="4"/>
  <c r="D88" i="4" s="1"/>
  <c r="L93" i="4"/>
  <c r="K93" i="4" s="1"/>
  <c r="L114" i="4"/>
  <c r="K114" i="4" s="1"/>
  <c r="L132" i="4"/>
  <c r="K132" i="4" s="1"/>
  <c r="L123" i="4"/>
  <c r="K123" i="4" s="1"/>
  <c r="L146" i="4"/>
  <c r="K146" i="4" s="1"/>
  <c r="C146" i="4" s="1"/>
  <c r="L89" i="4"/>
  <c r="K89" i="4" s="1"/>
  <c r="L117" i="4"/>
  <c r="D117" i="4" s="1"/>
  <c r="L124" i="4"/>
  <c r="K124" i="4" s="1"/>
  <c r="L130" i="4"/>
  <c r="D130" i="4" s="1"/>
  <c r="L92" i="4"/>
  <c r="D92" i="4" s="1"/>
  <c r="L91" i="4"/>
  <c r="D91" i="4" s="1"/>
  <c r="L143" i="4"/>
  <c r="D143" i="4" s="1"/>
  <c r="L135" i="4"/>
  <c r="D135" i="4" s="1"/>
  <c r="L127" i="4"/>
  <c r="D127" i="4" s="1"/>
  <c r="L119" i="4"/>
  <c r="K119" i="4" s="1"/>
  <c r="L111" i="4"/>
  <c r="K111" i="4" s="1"/>
  <c r="L103" i="4"/>
  <c r="D103" i="4" s="1"/>
  <c r="L95" i="4"/>
  <c r="D95" i="4" s="1"/>
  <c r="L87" i="4"/>
  <c r="D87" i="4" s="1"/>
  <c r="L122" i="4"/>
  <c r="K122" i="4" s="1"/>
  <c r="L113" i="4"/>
  <c r="K113" i="4" s="1"/>
  <c r="L115" i="4"/>
  <c r="K115" i="4" s="1"/>
  <c r="L109" i="4"/>
  <c r="K109" i="4" s="1"/>
  <c r="L108" i="4"/>
  <c r="D108" i="4" s="1"/>
  <c r="L131" i="4"/>
  <c r="K131" i="4" s="1"/>
  <c r="L98" i="4"/>
  <c r="K98" i="4" s="1"/>
  <c r="L121" i="4"/>
  <c r="D121" i="4" s="1"/>
  <c r="L138" i="4"/>
  <c r="K138" i="4" s="1"/>
  <c r="C138" i="4" s="1"/>
  <c r="L129" i="4"/>
  <c r="D129" i="4" s="1"/>
  <c r="L150" i="4"/>
  <c r="K150" i="4" s="1"/>
  <c r="C150" i="4" s="1"/>
  <c r="L142" i="4"/>
  <c r="D142" i="4" s="1"/>
  <c r="L134" i="4"/>
  <c r="K134" i="4" s="1"/>
  <c r="L126" i="4"/>
  <c r="D126" i="4" s="1"/>
  <c r="L118" i="4"/>
  <c r="D118" i="4" s="1"/>
  <c r="L110" i="4"/>
  <c r="D110" i="4" s="1"/>
  <c r="L102" i="4"/>
  <c r="K102" i="4" s="1"/>
  <c r="L94" i="4"/>
  <c r="D94" i="4" s="1"/>
  <c r="L149" i="4"/>
  <c r="K149" i="4" s="1"/>
  <c r="C149" i="4" s="1"/>
  <c r="L100" i="4"/>
  <c r="K100" i="4" s="1"/>
  <c r="L125" i="4"/>
  <c r="D125" i="4" s="1"/>
  <c r="L116" i="4"/>
  <c r="K116" i="4" s="1"/>
  <c r="L101" i="4"/>
  <c r="D101" i="4" s="1"/>
  <c r="L139" i="4"/>
  <c r="D139" i="4" s="1"/>
  <c r="L137" i="4"/>
  <c r="K137" i="4" s="1"/>
  <c r="C137" i="4" s="1"/>
  <c r="L141" i="4"/>
  <c r="K141" i="4" s="1"/>
  <c r="C141" i="4" s="1"/>
  <c r="L148" i="4"/>
  <c r="K148" i="4" s="1"/>
  <c r="C148" i="4" s="1"/>
  <c r="L107" i="4"/>
  <c r="D107" i="4" s="1"/>
  <c r="L145" i="4"/>
  <c r="K145" i="4" s="1"/>
  <c r="C145" i="4" s="1"/>
  <c r="N147" i="4"/>
  <c r="F147" i="4" s="1"/>
  <c r="N114" i="4"/>
  <c r="F114" i="4" s="1"/>
  <c r="F146" i="4"/>
  <c r="AV88" i="4"/>
  <c r="AH88" i="4"/>
  <c r="AU90" i="4"/>
  <c r="AN88" i="4"/>
  <c r="AO88" i="4"/>
  <c r="G104" i="4"/>
  <c r="G116" i="4"/>
  <c r="G112" i="4"/>
  <c r="G139" i="4"/>
  <c r="G147" i="4"/>
  <c r="G105" i="4"/>
  <c r="G107" i="4"/>
  <c r="G110" i="4"/>
  <c r="G108" i="4"/>
  <c r="G91" i="4"/>
  <c r="G127" i="4"/>
  <c r="G140" i="4"/>
  <c r="G150" i="4"/>
  <c r="G120" i="4"/>
  <c r="G93" i="4"/>
  <c r="G103" i="4"/>
  <c r="G118" i="4"/>
  <c r="G125" i="4"/>
  <c r="G101" i="4"/>
  <c r="CO8" i="1"/>
  <c r="CM8" i="1"/>
  <c r="CN8" i="1"/>
  <c r="D97" i="4" l="1"/>
  <c r="K125" i="4"/>
  <c r="C125" i="4" s="1"/>
  <c r="D134" i="4"/>
  <c r="K91" i="4"/>
  <c r="C91" i="4" s="1"/>
  <c r="D123" i="4"/>
  <c r="K135" i="4"/>
  <c r="C135" i="4" s="1"/>
  <c r="D124" i="4"/>
  <c r="K103" i="4"/>
  <c r="C103" i="4" s="1"/>
  <c r="K110" i="4"/>
  <c r="C110" i="4" s="1"/>
  <c r="D90" i="4"/>
  <c r="K105" i="4"/>
  <c r="C105" i="4" s="1"/>
  <c r="D98" i="4"/>
  <c r="D111" i="4"/>
  <c r="K129" i="4"/>
  <c r="C129" i="4" s="1"/>
  <c r="K92" i="4"/>
  <c r="C92" i="4" s="1"/>
  <c r="K130" i="4"/>
  <c r="C130" i="4" s="1"/>
  <c r="D140" i="4"/>
  <c r="D115" i="4"/>
  <c r="D112" i="4"/>
  <c r="M150" i="4"/>
  <c r="E150" i="4" s="1"/>
  <c r="D138" i="4"/>
  <c r="K133" i="4"/>
  <c r="C133" i="4" s="1"/>
  <c r="D146" i="4"/>
  <c r="K139" i="4"/>
  <c r="C139" i="4" s="1"/>
  <c r="K87" i="4"/>
  <c r="C87" i="4" s="1"/>
  <c r="D114" i="4"/>
  <c r="D116" i="4"/>
  <c r="D89" i="4"/>
  <c r="K106" i="4"/>
  <c r="C106" i="4" s="1"/>
  <c r="K143" i="4"/>
  <c r="C143" i="4" s="1"/>
  <c r="D113" i="4"/>
  <c r="K118" i="4"/>
  <c r="C118" i="4" s="1"/>
  <c r="M112" i="4"/>
  <c r="E112" i="4" s="1"/>
  <c r="K142" i="4"/>
  <c r="C142" i="4" s="1"/>
  <c r="K94" i="4"/>
  <c r="C94" i="4" s="1"/>
  <c r="M102" i="4"/>
  <c r="E102" i="4" s="1"/>
  <c r="D145" i="4"/>
  <c r="D137" i="4"/>
  <c r="K136" i="4"/>
  <c r="C136" i="4" s="1"/>
  <c r="D148" i="4"/>
  <c r="D93" i="4"/>
  <c r="D150" i="4"/>
  <c r="K126" i="4"/>
  <c r="C126" i="4" s="1"/>
  <c r="M97" i="4"/>
  <c r="E97" i="4" s="1"/>
  <c r="M130" i="4"/>
  <c r="E130" i="4" s="1"/>
  <c r="K88" i="4"/>
  <c r="C88" i="4" s="1"/>
  <c r="K128" i="4"/>
  <c r="C128" i="4" s="1"/>
  <c r="M111" i="4"/>
  <c r="E111" i="4" s="1"/>
  <c r="K117" i="4"/>
  <c r="C117" i="4" s="1"/>
  <c r="K104" i="4"/>
  <c r="C104" i="4" s="1"/>
  <c r="M127" i="4"/>
  <c r="E127" i="4" s="1"/>
  <c r="D119" i="4"/>
  <c r="K120" i="4"/>
  <c r="C120" i="4" s="1"/>
  <c r="K101" i="4"/>
  <c r="B101" i="4" s="1"/>
  <c r="D149" i="4"/>
  <c r="M143" i="4"/>
  <c r="E143" i="4" s="1"/>
  <c r="D141" i="4"/>
  <c r="M134" i="4"/>
  <c r="E134" i="4" s="1"/>
  <c r="K127" i="4"/>
  <c r="C127" i="4" s="1"/>
  <c r="K96" i="4"/>
  <c r="C96" i="4" s="1"/>
  <c r="K95" i="4"/>
  <c r="C95" i="4" s="1"/>
  <c r="M147" i="4"/>
  <c r="E147" i="4" s="1"/>
  <c r="M95" i="4"/>
  <c r="E95" i="4" s="1"/>
  <c r="F101" i="4"/>
  <c r="C132" i="4"/>
  <c r="C131" i="4"/>
  <c r="C100" i="4"/>
  <c r="C122" i="4"/>
  <c r="D122" i="4"/>
  <c r="C112" i="4"/>
  <c r="M115" i="4"/>
  <c r="E115" i="4" s="1"/>
  <c r="C115" i="4"/>
  <c r="M146" i="4"/>
  <c r="E146" i="4" s="1"/>
  <c r="K99" i="4"/>
  <c r="C123" i="4"/>
  <c r="C111" i="4"/>
  <c r="C119" i="4"/>
  <c r="C109" i="4"/>
  <c r="F145" i="4"/>
  <c r="M145" i="4"/>
  <c r="E145" i="4" s="1"/>
  <c r="M131" i="4"/>
  <c r="E131" i="4" s="1"/>
  <c r="M118" i="4"/>
  <c r="E118" i="4" s="1"/>
  <c r="M114" i="4"/>
  <c r="E114" i="4" s="1"/>
  <c r="M149" i="4"/>
  <c r="E149" i="4" s="1"/>
  <c r="F149" i="4"/>
  <c r="C134" i="4"/>
  <c r="C93" i="4"/>
  <c r="C97" i="4"/>
  <c r="C116" i="4"/>
  <c r="C114" i="4"/>
  <c r="C89" i="4"/>
  <c r="M99" i="4"/>
  <c r="E99" i="4" s="1"/>
  <c r="M100" i="4"/>
  <c r="E100" i="4" s="1"/>
  <c r="M98" i="4"/>
  <c r="E98" i="4" s="1"/>
  <c r="C98" i="4"/>
  <c r="C113" i="4"/>
  <c r="C90" i="4"/>
  <c r="C102" i="4"/>
  <c r="D100" i="4"/>
  <c r="K121" i="4"/>
  <c r="M144" i="4"/>
  <c r="E144" i="4" s="1"/>
  <c r="D131" i="4"/>
  <c r="M148" i="4"/>
  <c r="E148" i="4" s="1"/>
  <c r="F148" i="4"/>
  <c r="C124" i="4"/>
  <c r="M129" i="4"/>
  <c r="E129" i="4" s="1"/>
  <c r="AV89" i="4"/>
  <c r="AH89" i="4"/>
  <c r="AU91" i="4"/>
  <c r="AG91" i="4"/>
  <c r="AN89" i="4"/>
  <c r="AO89" i="4"/>
  <c r="F116" i="4"/>
  <c r="M116" i="4"/>
  <c r="E116" i="4" s="1"/>
  <c r="F132" i="4"/>
  <c r="M132" i="4"/>
  <c r="E132" i="4" s="1"/>
  <c r="F142" i="4"/>
  <c r="M142" i="4"/>
  <c r="E142" i="4" s="1"/>
  <c r="M135" i="4"/>
  <c r="D132" i="4"/>
  <c r="F96" i="4"/>
  <c r="M96" i="4"/>
  <c r="E96" i="4" s="1"/>
  <c r="F91" i="4"/>
  <c r="M91" i="4"/>
  <c r="E91" i="4" s="1"/>
  <c r="F124" i="4"/>
  <c r="M124" i="4"/>
  <c r="E124" i="4" s="1"/>
  <c r="D102" i="4"/>
  <c r="F109" i="4"/>
  <c r="M109" i="4"/>
  <c r="E109" i="4" s="1"/>
  <c r="F125" i="4"/>
  <c r="M125" i="4"/>
  <c r="E125" i="4" s="1"/>
  <c r="F126" i="4"/>
  <c r="M126" i="4"/>
  <c r="E126" i="4" s="1"/>
  <c r="F123" i="4"/>
  <c r="M123" i="4"/>
  <c r="E123" i="4" s="1"/>
  <c r="F89" i="4"/>
  <c r="M89" i="4"/>
  <c r="E89" i="4" s="1"/>
  <c r="M128" i="4"/>
  <c r="E128" i="4" s="1"/>
  <c r="D147" i="4"/>
  <c r="F105" i="4"/>
  <c r="M105" i="4"/>
  <c r="E105" i="4" s="1"/>
  <c r="F94" i="4"/>
  <c r="M94" i="4"/>
  <c r="E94" i="4" s="1"/>
  <c r="M136" i="4"/>
  <c r="F117" i="4"/>
  <c r="M117" i="4"/>
  <c r="E117" i="4" s="1"/>
  <c r="F120" i="4"/>
  <c r="M120" i="4"/>
  <c r="E120" i="4" s="1"/>
  <c r="F110" i="4"/>
  <c r="M110" i="4"/>
  <c r="E110" i="4" s="1"/>
  <c r="F141" i="4"/>
  <c r="M141" i="4"/>
  <c r="E141" i="4" s="1"/>
  <c r="K107" i="4"/>
  <c r="F106" i="4"/>
  <c r="M106" i="4"/>
  <c r="E106" i="4" s="1"/>
  <c r="K144" i="4"/>
  <c r="C144" i="4" s="1"/>
  <c r="K108" i="4"/>
  <c r="F108" i="4"/>
  <c r="M108" i="4"/>
  <c r="E108" i="4" s="1"/>
  <c r="F133" i="4"/>
  <c r="M133" i="4"/>
  <c r="E133" i="4" s="1"/>
  <c r="F140" i="4"/>
  <c r="M140" i="4"/>
  <c r="E140" i="4" s="1"/>
  <c r="F119" i="4"/>
  <c r="M119" i="4"/>
  <c r="E119" i="4" s="1"/>
  <c r="F138" i="4"/>
  <c r="M138" i="4"/>
  <c r="E138" i="4" s="1"/>
  <c r="F87" i="4"/>
  <c r="M87" i="4"/>
  <c r="E87" i="4" s="1"/>
  <c r="F137" i="4"/>
  <c r="M137" i="4"/>
  <c r="E137" i="4" s="1"/>
  <c r="F139" i="4"/>
  <c r="M139" i="4"/>
  <c r="E139" i="4" s="1"/>
  <c r="D109" i="4"/>
  <c r="F92" i="4"/>
  <c r="M92" i="4"/>
  <c r="E92" i="4" s="1"/>
  <c r="F121" i="4"/>
  <c r="M121" i="4"/>
  <c r="E121" i="4" s="1"/>
  <c r="F113" i="4"/>
  <c r="M113" i="4"/>
  <c r="E113" i="4" s="1"/>
  <c r="F107" i="4"/>
  <c r="M107" i="4"/>
  <c r="E107" i="4" s="1"/>
  <c r="F93" i="4"/>
  <c r="M93" i="4"/>
  <c r="E93" i="4" s="1"/>
  <c r="F88" i="4"/>
  <c r="M88" i="4"/>
  <c r="E88" i="4" s="1"/>
  <c r="F122" i="4"/>
  <c r="M122" i="4"/>
  <c r="E122" i="4" s="1"/>
  <c r="F104" i="4"/>
  <c r="M104" i="4"/>
  <c r="E104" i="4" s="1"/>
  <c r="F90" i="4"/>
  <c r="M90" i="4"/>
  <c r="E90" i="4" s="1"/>
  <c r="F103" i="4"/>
  <c r="M103" i="4"/>
  <c r="E103" i="4" s="1"/>
  <c r="B115" i="4" l="1"/>
  <c r="B124" i="4"/>
  <c r="B135" i="4"/>
  <c r="B112" i="4"/>
  <c r="B136" i="4"/>
  <c r="B130" i="4"/>
  <c r="B102" i="4"/>
  <c r="B97" i="4"/>
  <c r="B98" i="4"/>
  <c r="B111" i="4"/>
  <c r="B88" i="4"/>
  <c r="B90" i="4"/>
  <c r="B91" i="4"/>
  <c r="B120" i="4"/>
  <c r="B127" i="4"/>
  <c r="B119" i="4"/>
  <c r="B118" i="4"/>
  <c r="B96" i="4"/>
  <c r="B114" i="4"/>
  <c r="B116" i="4"/>
  <c r="B87" i="4"/>
  <c r="B95" i="4"/>
  <c r="B104" i="4"/>
  <c r="B123" i="4"/>
  <c r="B92" i="4"/>
  <c r="C101" i="4"/>
  <c r="B94" i="4"/>
  <c r="B134" i="4"/>
  <c r="B128" i="4"/>
  <c r="C99" i="4"/>
  <c r="B99" i="4"/>
  <c r="B113" i="4"/>
  <c r="B125" i="4"/>
  <c r="B126" i="4"/>
  <c r="B93" i="4"/>
  <c r="B105" i="4"/>
  <c r="B89" i="4"/>
  <c r="C121" i="4"/>
  <c r="B121" i="4"/>
  <c r="B122" i="4"/>
  <c r="B110" i="4"/>
  <c r="B117" i="4"/>
  <c r="B129" i="4"/>
  <c r="B100" i="4"/>
  <c r="C107" i="4"/>
  <c r="B107" i="4"/>
  <c r="B133" i="4"/>
  <c r="B131" i="4"/>
  <c r="C108" i="4"/>
  <c r="B108" i="4"/>
  <c r="B106" i="4"/>
  <c r="B109" i="4"/>
  <c r="B132" i="4"/>
  <c r="B103" i="4"/>
  <c r="AV90" i="4"/>
  <c r="AH90" i="4"/>
  <c r="AU92" i="4"/>
  <c r="AG92" i="4"/>
  <c r="AN90" i="4"/>
  <c r="AO90" i="4"/>
  <c r="BT8" i="1"/>
  <c r="BR8" i="1"/>
  <c r="AZ8" i="1"/>
  <c r="BO8" i="1"/>
  <c r="AV91" i="4" l="1"/>
  <c r="AH91" i="4"/>
  <c r="AU93" i="4"/>
  <c r="AG93" i="4"/>
  <c r="AO91" i="4"/>
  <c r="AN91" i="4"/>
  <c r="BP8" i="1"/>
  <c r="BQ8" i="1"/>
  <c r="AH92" i="4" l="1"/>
  <c r="AV92" i="4"/>
  <c r="AG94" i="4"/>
  <c r="AU94" i="4"/>
  <c r="AN92" i="4"/>
  <c r="AO92" i="4"/>
  <c r="K8" i="1"/>
  <c r="AV93" i="4" l="1"/>
  <c r="AH93" i="4"/>
  <c r="AG95" i="4"/>
  <c r="AU95" i="4"/>
  <c r="AN93" i="4"/>
  <c r="AO93" i="4"/>
  <c r="AV94" i="4" l="1"/>
  <c r="AH94" i="4"/>
  <c r="AU96" i="4"/>
  <c r="AG96" i="4"/>
  <c r="AN94" i="4"/>
  <c r="AO94" i="4"/>
  <c r="N8" i="1"/>
  <c r="M8" i="1"/>
  <c r="AV95" i="4" l="1"/>
  <c r="AH95" i="4"/>
  <c r="AU97" i="4"/>
  <c r="AG97" i="4"/>
  <c r="AO95" i="4"/>
  <c r="AN95" i="4"/>
  <c r="L8" i="1"/>
  <c r="L13" i="4"/>
  <c r="L12" i="4"/>
  <c r="L11" i="4"/>
  <c r="L10" i="4"/>
  <c r="L9" i="4"/>
  <c r="L8" i="4"/>
  <c r="V8" i="1"/>
  <c r="J13" i="4"/>
  <c r="J12" i="4"/>
  <c r="J11" i="4"/>
  <c r="J10" i="4"/>
  <c r="J9" i="4"/>
  <c r="J8" i="4"/>
  <c r="K12" i="4"/>
  <c r="I12" i="4"/>
  <c r="H12" i="4"/>
  <c r="G12" i="4"/>
  <c r="F12" i="4"/>
  <c r="E12" i="4"/>
  <c r="D12" i="4"/>
  <c r="C12" i="4"/>
  <c r="K11" i="4"/>
  <c r="I11" i="4"/>
  <c r="H11" i="4"/>
  <c r="G11" i="4"/>
  <c r="F11" i="4"/>
  <c r="E11" i="4"/>
  <c r="D11" i="4"/>
  <c r="C11" i="4"/>
  <c r="K10" i="4"/>
  <c r="I10" i="4"/>
  <c r="H10" i="4"/>
  <c r="G10" i="4"/>
  <c r="F10" i="4"/>
  <c r="E10" i="4"/>
  <c r="D10" i="4"/>
  <c r="C10" i="4"/>
  <c r="K9" i="4"/>
  <c r="I9" i="4"/>
  <c r="H9" i="4"/>
  <c r="G9" i="4"/>
  <c r="F9" i="4"/>
  <c r="E9" i="4"/>
  <c r="D9" i="4"/>
  <c r="C9" i="4"/>
  <c r="G13" i="4"/>
  <c r="G8" i="4"/>
  <c r="AV96" i="4" l="1"/>
  <c r="AH96" i="4"/>
  <c r="AU98" i="4"/>
  <c r="AG98" i="4"/>
  <c r="AN96" i="4"/>
  <c r="AO96" i="4"/>
  <c r="CU8" i="1"/>
  <c r="F13" i="4"/>
  <c r="F8" i="4"/>
  <c r="CS8" i="1"/>
  <c r="CR8" i="1"/>
  <c r="CQ8" i="1"/>
  <c r="AV97" i="4" l="1"/>
  <c r="AH97" i="4"/>
  <c r="AG99" i="4"/>
  <c r="AU99" i="4"/>
  <c r="AO97" i="4"/>
  <c r="AN97" i="4"/>
  <c r="AV98" i="4" l="1"/>
  <c r="AH98" i="4"/>
  <c r="AG100" i="4"/>
  <c r="AU100" i="4"/>
  <c r="AN98" i="4"/>
  <c r="AO98" i="4"/>
  <c r="AH99" i="4" l="1"/>
  <c r="AV99" i="4"/>
  <c r="AU101" i="4"/>
  <c r="AG101" i="4"/>
  <c r="AO99" i="4"/>
  <c r="AN99" i="4"/>
  <c r="AH100" i="4" l="1"/>
  <c r="AV100" i="4"/>
  <c r="AG102" i="4"/>
  <c r="AU102" i="4"/>
  <c r="AN100" i="4"/>
  <c r="AO100" i="4"/>
  <c r="AH101" i="4" l="1"/>
  <c r="AV101" i="4"/>
  <c r="AG103" i="4"/>
  <c r="AU103" i="4"/>
  <c r="AN101" i="4"/>
  <c r="AO101" i="4"/>
  <c r="AH102" i="4" l="1"/>
  <c r="AV102" i="4"/>
  <c r="AU104" i="4"/>
  <c r="AG104" i="4"/>
  <c r="AO102" i="4"/>
  <c r="AN102" i="4"/>
  <c r="AV103" i="4" l="1"/>
  <c r="AH103" i="4"/>
  <c r="AU105" i="4"/>
  <c r="AG105" i="4"/>
  <c r="AO103" i="4"/>
  <c r="AN103" i="4"/>
  <c r="G11" i="1"/>
  <c r="G12" i="1" s="1"/>
  <c r="AH104" i="4" l="1"/>
  <c r="AV104" i="4"/>
  <c r="AU106" i="4"/>
  <c r="AG106" i="4"/>
  <c r="AN104" i="4"/>
  <c r="AO104" i="4"/>
  <c r="J47" i="4"/>
  <c r="I47" i="4"/>
  <c r="I45" i="4"/>
  <c r="I44" i="4"/>
  <c r="AH105" i="4" l="1"/>
  <c r="AV105" i="4"/>
  <c r="AG107" i="4"/>
  <c r="AU107" i="4"/>
  <c r="AO105" i="4"/>
  <c r="AN105" i="4"/>
  <c r="J8" i="1"/>
  <c r="AV106" i="4" l="1"/>
  <c r="AH106" i="4"/>
  <c r="AU108" i="4"/>
  <c r="AG108" i="4"/>
  <c r="AO106" i="4"/>
  <c r="AN106" i="4"/>
  <c r="AH107" i="4" l="1"/>
  <c r="AV107" i="4"/>
  <c r="AU109" i="4"/>
  <c r="AG109" i="4"/>
  <c r="AN107" i="4"/>
  <c r="AO107" i="4"/>
  <c r="AH108" i="4" l="1"/>
  <c r="AV108" i="4"/>
  <c r="AU110" i="4"/>
  <c r="AG110" i="4"/>
  <c r="AO108" i="4"/>
  <c r="AN108" i="4"/>
  <c r="H7" i="1"/>
  <c r="K13" i="4"/>
  <c r="I13" i="4"/>
  <c r="H13" i="4"/>
  <c r="E13" i="4"/>
  <c r="D13" i="4"/>
  <c r="C13" i="4"/>
  <c r="K8" i="4"/>
  <c r="I8" i="4"/>
  <c r="H8" i="4"/>
  <c r="E8" i="4"/>
  <c r="D8" i="4"/>
  <c r="C8" i="4"/>
  <c r="AV109" i="4" l="1"/>
  <c r="AH109" i="4"/>
  <c r="AU111" i="4"/>
  <c r="AG111" i="4"/>
  <c r="AO109" i="4"/>
  <c r="AN109" i="4"/>
  <c r="G45" i="4"/>
  <c r="G41" i="4"/>
  <c r="G42" i="4" s="1"/>
  <c r="G43" i="4" s="1"/>
  <c r="G37" i="4"/>
  <c r="G38" i="4" s="1"/>
  <c r="G39" i="4" s="1"/>
  <c r="G32" i="4"/>
  <c r="AV110" i="4" l="1"/>
  <c r="AH110" i="4"/>
  <c r="AG112" i="4"/>
  <c r="AU112" i="4"/>
  <c r="AN110" i="4"/>
  <c r="AO110" i="4"/>
  <c r="G33" i="4"/>
  <c r="G46" i="4"/>
  <c r="AH111" i="4" l="1"/>
  <c r="AV111" i="4"/>
  <c r="AG113" i="4"/>
  <c r="AU113" i="4"/>
  <c r="AO111" i="4"/>
  <c r="AN111" i="4"/>
  <c r="G34" i="4"/>
  <c r="G47" i="4"/>
  <c r="I33" i="4"/>
  <c r="H33" i="4"/>
  <c r="AV112" i="4" l="1"/>
  <c r="AH112" i="4"/>
  <c r="AU114" i="4"/>
  <c r="AG114" i="4"/>
  <c r="AO112" i="4"/>
  <c r="AN112" i="4"/>
  <c r="I46" i="4"/>
  <c r="J39" i="4"/>
  <c r="J43" i="4" s="1"/>
  <c r="I39" i="4"/>
  <c r="I43" i="4" s="1"/>
  <c r="H39" i="4"/>
  <c r="H43" i="4" s="1"/>
  <c r="I38" i="4"/>
  <c r="I42" i="4" s="1"/>
  <c r="I37" i="4"/>
  <c r="I41" i="4" s="1"/>
  <c r="H37" i="4"/>
  <c r="H41" i="4" s="1"/>
  <c r="I36" i="4"/>
  <c r="I40" i="4" s="1"/>
  <c r="H36" i="4"/>
  <c r="H40" i="4" s="1"/>
  <c r="AV113" i="4" l="1"/>
  <c r="AH113" i="4"/>
  <c r="AG115" i="4"/>
  <c r="AU115" i="4"/>
  <c r="AO113" i="4"/>
  <c r="AN113" i="4"/>
  <c r="K47" i="4"/>
  <c r="K34" i="4"/>
  <c r="J33" i="4"/>
  <c r="J32" i="4"/>
  <c r="J31" i="4"/>
  <c r="CF8" i="1"/>
  <c r="AH114" i="4" l="1"/>
  <c r="AV114" i="4"/>
  <c r="AU116" i="4"/>
  <c r="AG116" i="4"/>
  <c r="AO114" i="4"/>
  <c r="AN114" i="4"/>
  <c r="J44" i="4"/>
  <c r="J45" i="4"/>
  <c r="J46" i="4"/>
  <c r="K31" i="4"/>
  <c r="J36" i="4"/>
  <c r="J40" i="4" s="1"/>
  <c r="K32" i="4"/>
  <c r="J37" i="4"/>
  <c r="J41" i="4" s="1"/>
  <c r="K39" i="4"/>
  <c r="K43" i="4" s="1"/>
  <c r="J38" i="4"/>
  <c r="J42" i="4" s="1"/>
  <c r="K33" i="4"/>
  <c r="AH115" i="4" l="1"/>
  <c r="AV115" i="4"/>
  <c r="AG117" i="4"/>
  <c r="AU117" i="4"/>
  <c r="AO115" i="4"/>
  <c r="AN115" i="4"/>
  <c r="K37" i="4"/>
  <c r="K41" i="4" s="1"/>
  <c r="K36" i="4"/>
  <c r="K40" i="4" s="1"/>
  <c r="K45" i="4"/>
  <c r="K38" i="4"/>
  <c r="K42" i="4" s="1"/>
  <c r="K46" i="4"/>
  <c r="AH116" i="4" l="1"/>
  <c r="AV116" i="4"/>
  <c r="AG118" i="4"/>
  <c r="AU118" i="4"/>
  <c r="AO116" i="4"/>
  <c r="AN116" i="4"/>
  <c r="AH117" i="4" l="1"/>
  <c r="AV117" i="4"/>
  <c r="AU119" i="4"/>
  <c r="AG119" i="4"/>
  <c r="AN117" i="4"/>
  <c r="AO117" i="4"/>
  <c r="AV118" i="4" l="1"/>
  <c r="AH118" i="4"/>
  <c r="AG120" i="4"/>
  <c r="AU120" i="4"/>
  <c r="AN118" i="4"/>
  <c r="AO118" i="4"/>
  <c r="AV119" i="4" l="1"/>
  <c r="AH119" i="4"/>
  <c r="AU121" i="4"/>
  <c r="AG121" i="4"/>
  <c r="AO119" i="4"/>
  <c r="AN119" i="4"/>
  <c r="H47" i="4"/>
  <c r="H45" i="4"/>
  <c r="AH120" i="4" l="1"/>
  <c r="AV120" i="4"/>
  <c r="AG122" i="4"/>
  <c r="AU122" i="4"/>
  <c r="AO120" i="4"/>
  <c r="AN120" i="4"/>
  <c r="AH121" i="4" l="1"/>
  <c r="AV121" i="4"/>
  <c r="AU123" i="4"/>
  <c r="AG123" i="4"/>
  <c r="AN121" i="4"/>
  <c r="AO121" i="4"/>
  <c r="AH122" i="4" l="1"/>
  <c r="AV122" i="4"/>
  <c r="AU124" i="4"/>
  <c r="AG124" i="4"/>
  <c r="AO122" i="4"/>
  <c r="AN122" i="4"/>
  <c r="AV123" i="4" l="1"/>
  <c r="AH123" i="4"/>
  <c r="AG125" i="4"/>
  <c r="AU125" i="4"/>
  <c r="AO123" i="4"/>
  <c r="AN123" i="4"/>
  <c r="BW8" i="1"/>
  <c r="AV124" i="4" l="1"/>
  <c r="AH124" i="4"/>
  <c r="AG126" i="4"/>
  <c r="AU126" i="4"/>
  <c r="AN124" i="4"/>
  <c r="AO124" i="4"/>
  <c r="AH125" i="4" l="1"/>
  <c r="AV125" i="4"/>
  <c r="AU127" i="4"/>
  <c r="AG127" i="4"/>
  <c r="AO125" i="4"/>
  <c r="AN125" i="4"/>
  <c r="H38" i="4"/>
  <c r="H42" i="4" s="1"/>
  <c r="H46" i="4"/>
  <c r="AY8" i="1"/>
  <c r="AV126" i="4" l="1"/>
  <c r="AH126" i="4"/>
  <c r="AU128" i="4"/>
  <c r="AG128" i="4"/>
  <c r="AO126" i="4"/>
  <c r="AN126" i="4"/>
  <c r="AH127" i="4" l="1"/>
  <c r="AV127" i="4"/>
  <c r="AU129" i="4"/>
  <c r="AG129" i="4"/>
  <c r="AO127" i="4"/>
  <c r="AN127" i="4"/>
  <c r="AV128" i="4" l="1"/>
  <c r="AH128" i="4"/>
  <c r="AG130" i="4"/>
  <c r="AU130" i="4"/>
  <c r="AN128" i="4"/>
  <c r="AO128" i="4"/>
  <c r="AH129" i="4" l="1"/>
  <c r="AV129" i="4"/>
  <c r="AG131" i="4"/>
  <c r="AU131" i="4"/>
  <c r="AN129" i="4"/>
  <c r="AO129" i="4"/>
  <c r="F39" i="4"/>
  <c r="E39" i="4"/>
  <c r="D39" i="4"/>
  <c r="C39" i="4"/>
  <c r="F38" i="4"/>
  <c r="E38" i="4"/>
  <c r="D38" i="4"/>
  <c r="C38" i="4"/>
  <c r="F37" i="4"/>
  <c r="E37" i="4"/>
  <c r="D37" i="4"/>
  <c r="C37" i="4"/>
  <c r="F36" i="4"/>
  <c r="E36" i="4"/>
  <c r="D36" i="4"/>
  <c r="C36" i="4"/>
  <c r="AH130" i="4" l="1"/>
  <c r="AV130" i="4"/>
  <c r="AU132" i="4"/>
  <c r="AG132" i="4"/>
  <c r="AO130" i="4"/>
  <c r="AN130" i="4"/>
  <c r="E42" i="4"/>
  <c r="F42" i="4"/>
  <c r="F43" i="4"/>
  <c r="C42" i="4"/>
  <c r="D43" i="4"/>
  <c r="E43" i="4"/>
  <c r="D42" i="4"/>
  <c r="C43" i="4"/>
  <c r="C41" i="4"/>
  <c r="D41" i="4"/>
  <c r="F40" i="4"/>
  <c r="E41" i="4"/>
  <c r="F41" i="4"/>
  <c r="C40" i="4"/>
  <c r="D40" i="4"/>
  <c r="E40" i="4"/>
  <c r="AH131" i="4" l="1"/>
  <c r="AV131" i="4"/>
  <c r="AU133" i="4"/>
  <c r="AG133" i="4"/>
  <c r="AN131" i="4"/>
  <c r="AO131" i="4"/>
  <c r="F46" i="4"/>
  <c r="E46" i="4"/>
  <c r="C46" i="4"/>
  <c r="D47" i="4"/>
  <c r="E47" i="4"/>
  <c r="E45" i="4"/>
  <c r="F45" i="4"/>
  <c r="F44" i="4"/>
  <c r="F47" i="4"/>
  <c r="D45" i="4"/>
  <c r="C45" i="4"/>
  <c r="C47" i="4"/>
  <c r="D46" i="4"/>
  <c r="E44" i="4"/>
  <c r="D44" i="4"/>
  <c r="C44" i="4"/>
  <c r="CD8" i="1"/>
  <c r="CG8" i="1"/>
  <c r="AH132" i="4" l="1"/>
  <c r="AV132" i="4"/>
  <c r="AU134" i="4"/>
  <c r="AG134" i="4"/>
  <c r="AN132" i="4"/>
  <c r="AO132" i="4"/>
  <c r="CP8" i="1"/>
  <c r="AV133" i="4" l="1"/>
  <c r="AH133" i="4"/>
  <c r="AG135" i="4"/>
  <c r="AU135" i="4"/>
  <c r="AO133" i="4"/>
  <c r="AN133" i="4"/>
  <c r="AH134" i="4" l="1"/>
  <c r="AV134" i="4"/>
  <c r="AG136" i="4"/>
  <c r="AU136" i="4"/>
  <c r="AO134" i="4"/>
  <c r="AN134" i="4"/>
  <c r="BY8" i="1"/>
  <c r="BU8" i="1"/>
  <c r="AH135" i="4" l="1"/>
  <c r="AV135" i="4"/>
  <c r="AO136" i="4"/>
  <c r="AO135" i="4"/>
  <c r="AN136" i="4"/>
  <c r="AN135" i="4"/>
  <c r="AV136" i="4" l="1"/>
  <c r="AH136" i="4"/>
  <c r="A7" i="1" l="1"/>
  <c r="T8" i="1" l="1"/>
  <c r="U8" i="1"/>
  <c r="CL8" i="1" l="1"/>
  <c r="BN8" i="1" l="1"/>
  <c r="AW8" i="1" l="1"/>
  <c r="AX8" i="1"/>
  <c r="BZ8" i="1" l="1"/>
  <c r="AG8" i="1" l="1"/>
  <c r="AO8" i="1" l="1"/>
  <c r="W8" i="1" l="1"/>
  <c r="X8" i="1"/>
  <c r="B26" i="3"/>
  <c r="BV8" i="1" l="1"/>
  <c r="CA8" i="1" l="1"/>
  <c r="CC8" i="1" l="1"/>
  <c r="AL8" i="1"/>
  <c r="CB8" i="1"/>
  <c r="AM8" i="1" l="1"/>
  <c r="CT8" i="1" l="1"/>
  <c r="A8" i="1"/>
  <c r="B24" i="3" l="1"/>
  <c r="Z8" i="1" l="1"/>
  <c r="Y8" i="1"/>
  <c r="AH8" i="1" l="1"/>
  <c r="B25" i="3" l="1"/>
  <c r="B44" i="3"/>
  <c r="B43" i="3"/>
  <c r="B42" i="3"/>
  <c r="B29" i="3"/>
  <c r="B27" i="3"/>
  <c r="B28" i="3"/>
  <c r="S8" i="1"/>
  <c r="AT8" i="1" l="1"/>
  <c r="AU8" i="1"/>
  <c r="R8" i="1" l="1"/>
  <c r="CJ8" i="1" l="1"/>
  <c r="Q8" i="1" l="1"/>
  <c r="P8" i="1"/>
  <c r="O8" i="1"/>
  <c r="AA8" i="1" l="1"/>
  <c r="AB8" i="1"/>
  <c r="AC8" i="1"/>
  <c r="AI8" i="1" l="1"/>
  <c r="AN8" i="1" l="1"/>
  <c r="AS8" i="1" l="1"/>
  <c r="AK8" i="1" l="1"/>
  <c r="AJ8" i="1"/>
  <c r="CI8" i="1" l="1"/>
  <c r="AD8" i="1" l="1"/>
  <c r="CH8" i="1"/>
  <c r="AE8" i="1"/>
  <c r="CE8" i="1"/>
  <c r="CK8" i="1"/>
  <c r="AF8" i="1"/>
  <c r="AP8" i="1"/>
  <c r="I8" i="1"/>
  <c r="A4" i="1" l="1"/>
  <c r="B3" i="1" l="1"/>
  <c r="D4" i="1" l="1"/>
  <c r="E4" i="1"/>
  <c r="F4" i="1"/>
  <c r="H8" i="1" l="1"/>
  <c r="H4"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Young (21512438)</author>
    <author>Michael Young</author>
    <author>John</author>
  </authors>
  <commentList>
    <comment ref="A1" authorId="0" shapeId="0" xr:uid="{37D6CE8F-CE51-4B7D-8E5C-A1A0A18133AE}">
      <text>
        <r>
          <rPr>
            <b/>
            <sz val="9"/>
            <color indexed="81"/>
            <rFont val="Tahoma"/>
            <family val="2"/>
          </rPr>
          <t xml:space="preserve">Michael Young (21512438): 
</t>
        </r>
        <r>
          <rPr>
            <sz val="9"/>
            <color indexed="81"/>
            <rFont val="Tahoma"/>
            <family val="2"/>
          </rPr>
          <t>Can add cols that are just for personal use (eg not used by code) by adding the word Drop in the top row.
Might also be able to drop columns if all the trial values are defaults. Tricky because row 1 value is used in the calculation of the default.</t>
        </r>
      </text>
    </comment>
    <comment ref="D1" authorId="1" shapeId="0" xr:uid="{CCB77013-F05A-42FB-A15C-BBB0BA6C23F4}">
      <text>
        <r>
          <rPr>
            <b/>
            <sz val="9"/>
            <color indexed="81"/>
            <rFont val="Tahoma"/>
            <family val="2"/>
          </rPr>
          <t>Michael Young:</t>
        </r>
        <r>
          <rPr>
            <sz val="9"/>
            <color indexed="81"/>
            <rFont val="Tahoma"/>
            <family val="2"/>
          </rPr>
          <t xml:space="preserve">
to keep the conditional formatting rules tidy, you can only insert a blank row or column (can't copy and insert paste) then you can copy and paste the formulas from a given row or column it into your newly inserted row or column. </t>
        </r>
      </text>
    </comment>
    <comment ref="G1" authorId="0" shapeId="0" xr:uid="{10B3F34B-4772-43FF-8769-97F5228546B0}">
      <text>
        <r>
          <rPr>
            <b/>
            <sz val="9"/>
            <color indexed="81"/>
            <rFont val="Tahoma"/>
            <family val="2"/>
          </rPr>
          <t>Michael Young (21512438):</t>
        </r>
        <r>
          <rPr>
            <sz val="9"/>
            <color indexed="81"/>
            <rFont val="Tahoma"/>
            <family val="2"/>
          </rPr>
          <t xml:space="preserve">
Pandas doesn’t like it if you use special characters (eg  %, /)  in the trial name description. The code will run fine you just wont be able to view the df.</t>
        </r>
      </text>
    </comment>
    <comment ref="C2" authorId="0" shapeId="0" xr:uid="{5F9AC758-6FF0-4899-A9B7-5D51B3F86847}">
      <text>
        <r>
          <rPr>
            <b/>
            <sz val="9"/>
            <color indexed="81"/>
            <rFont val="Tahoma"/>
            <family val="2"/>
          </rPr>
          <t>Michael Young (21512438):</t>
        </r>
        <r>
          <rPr>
            <sz val="9"/>
            <color indexed="81"/>
            <rFont val="Tahoma"/>
            <family val="2"/>
          </rPr>
          <t xml:space="preserve">
the word 'blank' must be in the cell. Used in f_read_exp to identify the col.</t>
        </r>
      </text>
    </comment>
    <comment ref="G2" authorId="0" shapeId="0" xr:uid="{28A87732-DFBE-4E72-8AD9-CC58CDE1082B}">
      <text>
        <r>
          <rPr>
            <b/>
            <sz val="9"/>
            <color indexed="81"/>
            <rFont val="Tahoma"/>
            <family val="2"/>
          </rPr>
          <t>Michael Young (21512438):</t>
        </r>
        <r>
          <rPr>
            <sz val="9"/>
            <color indexed="81"/>
            <rFont val="Tahoma"/>
            <family val="2"/>
          </rPr>
          <t xml:space="preserve">
Must match the key assigned in Sensitivity.py</t>
        </r>
      </text>
    </comment>
    <comment ref="J2" authorId="2" shapeId="0" xr:uid="{53B5AA8E-FB63-4B2F-8EF9-EA8D35628CBB}">
      <text>
        <r>
          <rPr>
            <b/>
            <sz val="9"/>
            <color indexed="81"/>
            <rFont val="Tahoma"/>
            <family val="2"/>
          </rPr>
          <t>John:</t>
        </r>
        <r>
          <rPr>
            <sz val="9"/>
            <color indexed="81"/>
            <rFont val="Tahoma"/>
            <family val="2"/>
          </rPr>
          <t xml:space="preserve">
comment: are season nodes included in steady state model, note: they always are for dsp model)</t>
        </r>
      </text>
    </comment>
    <comment ref="K2" authorId="0" shapeId="0" xr:uid="{C5FDFAA8-13CB-410E-A335-6899C0FFD9B1}">
      <text>
        <r>
          <rPr>
            <b/>
            <sz val="9"/>
            <color indexed="81"/>
            <rFont val="Tahoma"/>
            <family val="2"/>
          </rPr>
          <t>Michael Young (21512438):</t>
        </r>
        <r>
          <rPr>
            <sz val="9"/>
            <color indexed="81"/>
            <rFont val="Tahoma"/>
            <family val="2"/>
          </rPr>
          <t xml:space="preserve">
boolean to control if t axis exists in generator loops</t>
        </r>
      </text>
    </comment>
    <comment ref="L2" authorId="0" shapeId="0" xr:uid="{E673AA4B-B155-4193-8D08-43797D6A5B0E}">
      <text>
        <r>
          <rPr>
            <b/>
            <sz val="9"/>
            <color indexed="81"/>
            <rFont val="Tahoma"/>
            <family val="2"/>
          </rPr>
          <t>Michael Young (21512438):</t>
        </r>
        <r>
          <rPr>
            <sz val="9"/>
            <color indexed="81"/>
            <rFont val="Tahoma"/>
            <family val="2"/>
          </rPr>
          <t xml:space="preserve">
bool - overwrite the optimal pkl fs</t>
        </r>
      </text>
    </comment>
    <comment ref="M2" authorId="0" shapeId="0" xr:uid="{1E004F54-C433-4773-B076-5724DE055BB3}">
      <text>
        <r>
          <rPr>
            <b/>
            <sz val="9"/>
            <color indexed="81"/>
            <rFont val="Tahoma"/>
            <family val="2"/>
          </rPr>
          <t>Michael Young (21512438):</t>
        </r>
        <r>
          <rPr>
            <sz val="9"/>
            <color indexed="81"/>
            <rFont val="Tahoma"/>
            <family val="2"/>
          </rPr>
          <t xml:space="preserve">
bool - use pkl fs or excel input fs</t>
        </r>
      </text>
    </comment>
    <comment ref="T2" authorId="2" shapeId="0" xr:uid="{3E186CD7-563A-41CC-8AB1-470D77560870}">
      <text>
        <r>
          <rPr>
            <b/>
            <sz val="9"/>
            <color indexed="81"/>
            <rFont val="Tahoma"/>
            <family val="2"/>
          </rPr>
          <t>John:</t>
        </r>
        <r>
          <rPr>
            <sz val="9"/>
            <color indexed="81"/>
            <rFont val="Tahoma"/>
            <family val="2"/>
          </rPr>
          <t xml:space="preserve">
Scale the effect of the dam LW profile on the progeny CFW &amp; FD as expressed by the dams</t>
        </r>
      </text>
    </comment>
    <comment ref="U2" authorId="2" shapeId="0" xr:uid="{48EB5ADF-032E-4559-830C-06020C1FF217}">
      <text>
        <r>
          <rPr>
            <b/>
            <sz val="9"/>
            <color indexed="81"/>
            <rFont val="Tahoma"/>
            <family val="2"/>
          </rPr>
          <t>John:</t>
        </r>
        <r>
          <rPr>
            <sz val="9"/>
            <color indexed="81"/>
            <rFont val="Tahoma"/>
            <family val="2"/>
          </rPr>
          <t xml:space="preserve">
Scale the effect of the dam LW profile on the progeny CFW &amp; FD as expressed by the offspring</t>
        </r>
      </text>
    </comment>
    <comment ref="V2" authorId="2" shapeId="0" xr:uid="{66E81D6A-9422-4C23-BCB6-830B70B7BCAA}">
      <text>
        <r>
          <rPr>
            <b/>
            <sz val="9"/>
            <color indexed="81"/>
            <rFont val="Tahoma"/>
            <family val="2"/>
          </rPr>
          <t>John:</t>
        </r>
        <r>
          <rPr>
            <sz val="9"/>
            <color indexed="81"/>
            <rFont val="Tahoma"/>
            <family val="2"/>
          </rPr>
          <t xml:space="preserve">
Minimum return on expenditure. An item of expenditure will only be selected if the return is greater than this value</t>
        </r>
      </text>
    </comment>
    <comment ref="W2" authorId="0" shapeId="0" xr:uid="{E5D01D08-9531-4B7D-A182-69FE9941E7C4}">
      <text>
        <r>
          <rPr>
            <b/>
            <sz val="9"/>
            <color indexed="81"/>
            <rFont val="Tahoma"/>
            <family val="2"/>
          </rPr>
          <t>John:</t>
        </r>
        <r>
          <rPr>
            <sz val="9"/>
            <color indexed="81"/>
            <rFont val="Tahoma"/>
            <family val="2"/>
          </rPr>
          <t xml:space="preserve">
number of  initial (unique) starting LW for dams (only option are either 2 or 3, unless f_condense is changed)</t>
        </r>
      </text>
    </comment>
    <comment ref="X2" authorId="0" shapeId="0" xr:uid="{2DEBBBDC-7BC3-4847-B076-8C64C4BC09F5}">
      <text>
        <r>
          <rPr>
            <b/>
            <sz val="9"/>
            <color indexed="81"/>
            <rFont val="Tahoma"/>
            <family val="2"/>
          </rPr>
          <t>John:</t>
        </r>
        <r>
          <rPr>
            <sz val="9"/>
            <color indexed="81"/>
            <rFont val="Tahoma"/>
            <family val="2"/>
          </rPr>
          <t xml:space="preserve">
number of  initial (unique) starting LW for offspring (only option are either 2 or 3, unless f_condense is changed)</t>
        </r>
      </text>
    </comment>
    <comment ref="AH2" authorId="2" shapeId="0" xr:uid="{1B6D2EE1-1B14-4733-B885-E0C30EFFFE2C}">
      <text>
        <r>
          <rPr>
            <b/>
            <sz val="9"/>
            <color indexed="81"/>
            <rFont val="Tahoma"/>
            <family val="2"/>
          </rPr>
          <t>John:</t>
        </r>
        <r>
          <rPr>
            <sz val="9"/>
            <color indexed="81"/>
            <rFont val="Tahoma"/>
            <family val="2"/>
          </rPr>
          <t xml:space="preserve">
SA on the standard scanning percentage of a genotype. Used to alter the BTRT of the dams &amp; offs. Also used to determine the scanning percentage of the dams</t>
        </r>
      </text>
    </comment>
    <comment ref="AL2" authorId="0" shapeId="0" xr:uid="{449AE25A-1915-4B2B-A7EF-55164A4A1417}">
      <text>
        <r>
          <rPr>
            <b/>
            <sz val="9"/>
            <color indexed="81"/>
            <rFont val="Tahoma"/>
            <family val="2"/>
          </rPr>
          <t>Michael Young:</t>
        </r>
        <r>
          <rPr>
            <sz val="9"/>
            <color indexed="81"/>
            <rFont val="Tahoma"/>
            <family val="2"/>
          </rPr>
          <t xml:space="preserve">
Turn on and off the SR bound (True = on)</t>
        </r>
      </text>
    </comment>
    <comment ref="AM2" authorId="0" shapeId="0" xr:uid="{23378959-6700-4AEE-8497-F155605D148A}">
      <text>
        <r>
          <rPr>
            <b/>
            <sz val="9"/>
            <color indexed="81"/>
            <rFont val="Tahoma"/>
            <family val="2"/>
          </rPr>
          <t>Michael Young:</t>
        </r>
        <r>
          <rPr>
            <sz val="9"/>
            <color indexed="81"/>
            <rFont val="Tahoma"/>
            <family val="2"/>
          </rPr>
          <t xml:space="preserve">
set the SR for each pasture. (DSE/ha)</t>
        </r>
      </text>
    </comment>
    <comment ref="AQ2" authorId="2" shapeId="0" xr:uid="{A320527C-7803-4FAE-93EF-63DE1CBFDD3D}">
      <text>
        <r>
          <rPr>
            <b/>
            <sz val="9"/>
            <color indexed="81"/>
            <rFont val="Tahoma"/>
            <family val="2"/>
          </rPr>
          <t>John:</t>
        </r>
        <r>
          <rPr>
            <sz val="9"/>
            <color indexed="81"/>
            <rFont val="Tahoma"/>
            <family val="2"/>
          </rPr>
          <t xml:space="preserve">
An offset for the age that ewe lambs are mated.
In code this SAA  alters both date_born1st_iog2 &amp; _idg3
Set the age in Property.xl to 12 mths and then carry out trials that adjust relative to lambing at 12mo.</t>
        </r>
      </text>
    </comment>
    <comment ref="AR2" authorId="2" shapeId="0" xr:uid="{622E05DF-106C-4940-B73F-32FFCF6F74C3}">
      <text>
        <r>
          <rPr>
            <b/>
            <sz val="9"/>
            <color indexed="81"/>
            <rFont val="Tahoma"/>
            <family val="2"/>
          </rPr>
          <t>John:</t>
        </r>
        <r>
          <rPr>
            <sz val="9"/>
            <color indexed="81"/>
            <rFont val="Tahoma"/>
            <family val="2"/>
          </rPr>
          <t xml:space="preserve">
Scanning management (0,1,2,3,4) being don't scan, wet/dry, mutliples, litter size &amp; foetal age respectively</t>
        </r>
      </text>
    </comment>
    <comment ref="AS2" authorId="2" shapeId="0" xr:uid="{8EC87674-0FB4-4D10-9737-BFF6AB465519}">
      <text>
        <r>
          <rPr>
            <b/>
            <sz val="9"/>
            <color indexed="81"/>
            <rFont val="Tahoma"/>
            <family val="2"/>
          </rPr>
          <t>John:</t>
        </r>
        <r>
          <rPr>
            <sz val="9"/>
            <color indexed="81"/>
            <rFont val="Tahoma"/>
            <family val="2"/>
          </rPr>
          <t xml:space="preserve">
Scanning management (0,1,2,3,4) being don't scan, wet/dry, mutliples, litter size &amp; foetal age respectively</t>
        </r>
      </text>
    </comment>
    <comment ref="AT2" authorId="0" shapeId="0" xr:uid="{153E9D8F-5427-446C-889E-32DC4038154E}">
      <text>
        <r>
          <rPr>
            <b/>
            <sz val="9"/>
            <color indexed="81"/>
            <rFont val="Tahoma"/>
            <family val="2"/>
          </rPr>
          <t>Michael Young:</t>
        </r>
        <r>
          <rPr>
            <sz val="9"/>
            <color indexed="81"/>
            <rFont val="Tahoma"/>
            <family val="2"/>
          </rPr>
          <t xml:space="preserve">
True = force sale of drys
(scan needs to be &gt; 0)</t>
        </r>
      </text>
    </comment>
    <comment ref="AU2" authorId="0" shapeId="0" xr:uid="{7AAF3479-7118-4FF1-8FC0-0546990191DF}">
      <text>
        <r>
          <rPr>
            <b/>
            <sz val="9"/>
            <color indexed="81"/>
            <rFont val="Tahoma"/>
            <family val="2"/>
          </rPr>
          <t>Michael Young:</t>
        </r>
        <r>
          <rPr>
            <sz val="9"/>
            <color indexed="81"/>
            <rFont val="Tahoma"/>
            <family val="2"/>
          </rPr>
          <t xml:space="preserve">
True = force retention of drys at both scanning . (Only active if scan &gt; 0).
Currently this sav needs to be used inconjunction with sav[bnd_upper_dams] which constrains the sale of drys in the t[0] slice.
Todo: finalise code changes that will connect this  sav to a constraint that will only allow drys to be sold at shearing if being sold with pregnant ewes (i.e. not a differntial sale)</t>
        </r>
      </text>
    </comment>
    <comment ref="AV2" authorId="0" shapeId="0" xr:uid="{2B721676-9529-4EDF-87E0-7AB3902E3797}">
      <text>
        <r>
          <rPr>
            <b/>
            <sz val="9"/>
            <color indexed="81"/>
            <rFont val="Tahoma"/>
            <family val="2"/>
          </rPr>
          <t>Young:</t>
        </r>
        <r>
          <rPr>
            <sz val="9"/>
            <color indexed="81"/>
            <rFont val="Tahoma"/>
            <family val="2"/>
          </rPr>
          <t xml:space="preserve">
Estimated proportion of the drys that are retained.
This SAV alters the average weight &amp; production of the dams at prejoining in the Stock Generator by altering the weighting applied to the dry dams.
The proportion is only active if both bnd_drys_sold and bnd_drys_retained are default values (which implies that dry management is optimised and therefore needs to be estimated).
Usually only adjusted for the Ewe Lambs for which the default estimate is 50%.</t>
        </r>
      </text>
    </comment>
    <comment ref="AW2" authorId="0" shapeId="0" xr:uid="{955275BF-C688-4673-8E06-E78322A70D40}">
      <text>
        <r>
          <rPr>
            <b/>
            <sz val="9"/>
            <color indexed="81"/>
            <rFont val="Tahoma"/>
            <family val="2"/>
          </rPr>
          <t>Michael Young:</t>
        </r>
        <r>
          <rPr>
            <sz val="9"/>
            <color indexed="81"/>
            <rFont val="Tahoma"/>
            <family val="2"/>
          </rPr>
          <t xml:space="preserve">
True = include the bound on selling twice drys
(scan needs to be &gt; 0)</t>
        </r>
      </text>
    </comment>
    <comment ref="AX2" authorId="0" shapeId="0" xr:uid="{5DE3B2E6-BB10-49BD-95C8-385F8C3D6602}">
      <text>
        <r>
          <rPr>
            <b/>
            <sz val="9"/>
            <color indexed="81"/>
            <rFont val="Tahoma"/>
            <family val="2"/>
          </rPr>
          <t xml:space="preserve">Michael Young:
</t>
        </r>
        <r>
          <rPr>
            <sz val="9"/>
            <color indexed="81"/>
            <rFont val="Tahoma"/>
            <family val="2"/>
          </rPr>
          <t>Proportion of the drys that are twice dry. Only active if selling twice drys is True
(scan needs to be &gt; 0)</t>
        </r>
      </text>
    </comment>
    <comment ref="AY2" authorId="0" shapeId="0" xr:uid="{0F2B0F9D-DAA1-419C-8F14-C52ACE393B02}">
      <text>
        <r>
          <rPr>
            <b/>
            <sz val="9"/>
            <color indexed="81"/>
            <rFont val="Tahoma"/>
            <family val="2"/>
          </rPr>
          <t>Michael Young:</t>
        </r>
        <r>
          <rPr>
            <sz val="9"/>
            <color indexed="81"/>
            <rFont val="Tahoma"/>
            <family val="2"/>
          </rPr>
          <t xml:space="preserve">
control if dam lowerbound is on or off.
True=bound on.
The slices and numbers are controlled in bnd_lo_dams input but this can be overridden in the code.</t>
        </r>
      </text>
    </comment>
    <comment ref="AZ2" authorId="0" shapeId="0" xr:uid="{7E4E6306-9396-4FDF-9647-26552C7CE3A7}">
      <text>
        <r>
          <rPr>
            <b/>
            <sz val="9"/>
            <color indexed="81"/>
            <rFont val="Tahoma"/>
            <family val="2"/>
          </rPr>
          <t>Young:</t>
        </r>
        <r>
          <rPr>
            <sz val="9"/>
            <color indexed="81"/>
            <rFont val="Tahoma"/>
            <family val="2"/>
          </rPr>
          <t xml:space="preserve">
minimum number of dams
Can be either specified with an o axis (tog1) or a v axis (tVg1). This requires adjusting code in StockGenerator.py.
Note: If using tVg1 then it is important to ensure that the index slices specified here align with the DVP definitions and that the DVPs aren't being affected by insertion of nodes. Safer to use tog1 in the seasonality model.</t>
        </r>
      </text>
    </comment>
    <comment ref="BG2" authorId="0" shapeId="0" xr:uid="{8BAE8488-3A9C-4F53-9793-59EAFD0EAAFF}">
      <text>
        <r>
          <rPr>
            <b/>
            <sz val="9"/>
            <color indexed="81"/>
            <rFont val="Tahoma"/>
            <family val="2"/>
          </rPr>
          <t>Young:</t>
        </r>
        <r>
          <rPr>
            <sz val="9"/>
            <color indexed="81"/>
            <rFont val="Tahoma"/>
            <family val="2"/>
          </rPr>
          <t xml:space="preserve">
minimum number of dams
Can be either specified with an o axis (tog1) or a v axis (tVg1). This requires adjusting code in StockGenerator.py.
Note: If using tVg1 then it is important to ensure that the index slices specified here align with the DVP definitions and that the DVPs aren't being affected by insertion of nodes. Safer to use tog1 in the seasonality model.</t>
        </r>
      </text>
    </comment>
    <comment ref="BN2" authorId="0" shapeId="0" xr:uid="{812C0D3A-04CF-444B-924A-1DD2D3EAD274}">
      <text>
        <r>
          <rPr>
            <b/>
            <sz val="9"/>
            <color indexed="81"/>
            <rFont val="Tahoma"/>
            <family val="2"/>
          </rPr>
          <t>Michael Young:</t>
        </r>
        <r>
          <rPr>
            <sz val="9"/>
            <color indexed="81"/>
            <rFont val="Tahoma"/>
            <family val="2"/>
          </rPr>
          <t xml:space="preserve">
control if dam upperbound is on or off.
True=bound on.
The slices and numbers are controlled in the variable bnd_up_dams but can also be controlled in the code.
</t>
        </r>
      </text>
    </comment>
    <comment ref="BO2" authorId="0" shapeId="0" xr:uid="{1C95A4C2-CBE5-41B6-9773-824013A6B837}">
      <text>
        <r>
          <rPr>
            <b/>
            <sz val="9"/>
            <color indexed="81"/>
            <rFont val="Tahoma"/>
            <family val="2"/>
          </rPr>
          <t>Young:</t>
        </r>
        <r>
          <rPr>
            <sz val="9"/>
            <color indexed="81"/>
            <rFont val="Tahoma"/>
            <family val="2"/>
          </rPr>
          <t xml:space="preserve">
maximum number of dams
Can be either specified with an o axis (tog1) or a v axis (tVg1). This requires adjusting code in StockGenerator.py.
Note: If using tVg1 then it is important to ensure that the index slices specified here align with the DVP definitions and that the DVPs aren't being affected by insertion of nodes. Safer to use tog1 in the seasonality model.</t>
        </r>
      </text>
    </comment>
    <comment ref="BP2" authorId="0" shapeId="0" xr:uid="{082EA17B-035B-4974-A7EA-7B556045C0CD}">
      <text>
        <r>
          <rPr>
            <b/>
            <sz val="9"/>
            <color indexed="81"/>
            <rFont val="Tahoma"/>
            <family val="2"/>
          </rPr>
          <t>Michael Young:</t>
        </r>
        <r>
          <rPr>
            <sz val="9"/>
            <color indexed="81"/>
            <rFont val="Tahoma"/>
            <family val="2"/>
          </rPr>
          <t xml:space="preserve">
control if dam lowerbound is on or off.
True=bound on.
The slices and numbers are controlled in bnd_lo_dams input</t>
        </r>
      </text>
    </comment>
    <comment ref="BQ2" authorId="0" shapeId="0" xr:uid="{CBD300F2-C140-49FF-A3D1-19531521668F}">
      <text>
        <r>
          <rPr>
            <b/>
            <sz val="9"/>
            <color indexed="81"/>
            <rFont val="Tahoma"/>
            <family val="2"/>
          </rPr>
          <t>Michael Young:</t>
        </r>
        <r>
          <rPr>
            <sz val="9"/>
            <color indexed="81"/>
            <rFont val="Tahoma"/>
            <family val="2"/>
          </rPr>
          <t xml:space="preserve">
min dams</t>
        </r>
      </text>
    </comment>
    <comment ref="BR2" authorId="0" shapeId="0" xr:uid="{C5375FEB-6805-4690-81E6-1163E50C9808}">
      <text>
        <r>
          <rPr>
            <b/>
            <sz val="9"/>
            <color indexed="81"/>
            <rFont val="Tahoma"/>
            <family val="2"/>
          </rPr>
          <t>Michael Young:</t>
        </r>
        <r>
          <rPr>
            <sz val="9"/>
            <color indexed="81"/>
            <rFont val="Tahoma"/>
            <family val="2"/>
          </rPr>
          <t xml:space="preserve">
control if dam upperbound is on or off.
True=bound on.
The slices and numbers are controlled in the variable bnd_up_dams
</t>
        </r>
      </text>
    </comment>
    <comment ref="BS2" authorId="0" shapeId="0" xr:uid="{AFAA9B9B-A7FC-453B-97C6-3BBEE66E87E7}">
      <text>
        <r>
          <rPr>
            <b/>
            <sz val="9"/>
            <color indexed="81"/>
            <rFont val="Tahoma"/>
            <family val="2"/>
          </rPr>
          <t>Young:</t>
        </r>
        <r>
          <rPr>
            <sz val="9"/>
            <color indexed="81"/>
            <rFont val="Tahoma"/>
            <family val="2"/>
          </rPr>
          <t xml:space="preserve">
max number of offspring
Can set to stop sales (t[1:]) or retention (t[0]) for different shearing opportunities
Note: the d axis is clustered in the bound so adults can be entered as d[2:3]</t>
        </r>
      </text>
    </comment>
    <comment ref="BU2" authorId="0" shapeId="0" xr:uid="{AB16C63D-E360-4708-AB39-A2B8EBC2F0C2}">
      <text>
        <r>
          <rPr>
            <b/>
            <sz val="9"/>
            <color indexed="81"/>
            <rFont val="Tahoma"/>
            <family val="2"/>
          </rPr>
          <t>Michael Young:</t>
        </r>
        <r>
          <rPr>
            <sz val="9"/>
            <color indexed="81"/>
            <rFont val="Tahoma"/>
            <family val="2"/>
          </rPr>
          <t xml:space="preserve">
The total number of dams scanned (summed across all dvps). Note if this sav has a value then the bound will be turned on.</t>
        </r>
      </text>
    </comment>
    <comment ref="BV2" authorId="0" shapeId="0" xr:uid="{A437F18F-03E3-4D53-ACEB-76AA0FAD4C9F}">
      <text>
        <r>
          <rPr>
            <b/>
            <sz val="9"/>
            <color indexed="81"/>
            <rFont val="Tahoma"/>
            <family val="2"/>
          </rPr>
          <t xml:space="preserve">John:
</t>
        </r>
        <r>
          <rPr>
            <sz val="9"/>
            <color indexed="81"/>
            <rFont val="Tahoma"/>
            <family val="2"/>
          </rPr>
          <t>Proportion of dams mated for each lambing opportunity of g1.</t>
        </r>
      </text>
    </comment>
    <comment ref="BY2" authorId="0" shapeId="0" xr:uid="{CBF2B3E3-FAFE-4AF4-8F90-6C0A1A641D4D}">
      <text>
        <r>
          <rPr>
            <b/>
            <sz val="9"/>
            <color indexed="81"/>
            <rFont val="Tahoma"/>
            <family val="2"/>
          </rPr>
          <t>Michael Young:</t>
        </r>
        <r>
          <rPr>
            <sz val="9"/>
            <color indexed="81"/>
            <rFont val="Tahoma"/>
            <family val="2"/>
          </rPr>
          <t xml:space="preserve">
Propn of dams retained in yr5. Note if this sav has a value the bound will be turned on.
Used to control retaining the 'performers'.
Operates on ce[2,d,c2]</t>
        </r>
      </text>
    </comment>
    <comment ref="BZ2" authorId="0" shapeId="0" xr:uid="{1DBFA1F9-40D1-4540-9A1B-70C0BE1D1354}">
      <text>
        <r>
          <rPr>
            <b/>
            <sz val="9"/>
            <color indexed="81"/>
            <rFont val="Tahoma"/>
            <family val="2"/>
          </rPr>
          <t>Michael Young:</t>
        </r>
        <r>
          <rPr>
            <sz val="9"/>
            <color indexed="81"/>
            <rFont val="Tahoma"/>
            <family val="2"/>
          </rPr>
          <t xml:space="preserve">
Min sale age (days) of dams.
</t>
        </r>
      </text>
    </comment>
    <comment ref="CA2" authorId="0" shapeId="0" xr:uid="{8E0753C5-772D-4671-95F5-C7049E571AC4}">
      <text>
        <r>
          <rPr>
            <b/>
            <sz val="9"/>
            <color indexed="81"/>
            <rFont val="Tahoma"/>
            <family val="2"/>
          </rPr>
          <t>Michael Young:</t>
        </r>
        <r>
          <rPr>
            <sz val="9"/>
            <color indexed="81"/>
            <rFont val="Tahoma"/>
            <family val="2"/>
          </rPr>
          <t xml:space="preserve">
Min sale age (days) of female sheep, applies to prog &amp; offs.
Merinos are usually retained till a full wool shearing to allow selection for wool quality.
Progeny of ewe lambs are usually sold all sold and therefore don't need to be retained for a full wool shearing.</t>
        </r>
      </text>
    </comment>
    <comment ref="CB2" authorId="0" shapeId="0" xr:uid="{8F5E99BB-3CE0-4AA9-88F0-572A2A688250}">
      <text>
        <r>
          <rPr>
            <b/>
            <sz val="9"/>
            <color indexed="81"/>
            <rFont val="Tahoma"/>
            <family val="2"/>
          </rPr>
          <t>Michael Young:</t>
        </r>
        <r>
          <rPr>
            <sz val="9"/>
            <color indexed="81"/>
            <rFont val="Tahoma"/>
            <family val="2"/>
          </rPr>
          <t xml:space="preserve">
lowest age (days) to sell wethers.</t>
        </r>
      </text>
    </comment>
    <comment ref="CC2" authorId="0" shapeId="0" xr:uid="{F08C16DC-5BC9-472A-96EB-0E6CE4BA8DDF}">
      <text>
        <r>
          <rPr>
            <b/>
            <sz val="9"/>
            <color indexed="81"/>
            <rFont val="Tahoma"/>
            <family val="2"/>
          </rPr>
          <t>Michael Young:</t>
        </r>
        <r>
          <rPr>
            <sz val="9"/>
            <color indexed="81"/>
            <rFont val="Tahoma"/>
            <family val="2"/>
          </rPr>
          <t xml:space="preserve">
highest age (days) to sell wethers.</t>
        </r>
      </text>
    </comment>
    <comment ref="CD2" authorId="2" shapeId="0" xr:uid="{69EEBD88-76F7-414E-9ADB-A427C7F47EE6}">
      <text>
        <r>
          <rPr>
            <b/>
            <sz val="9"/>
            <color indexed="81"/>
            <rFont val="Tahoma"/>
            <family val="2"/>
          </rPr>
          <t>John:</t>
        </r>
        <r>
          <rPr>
            <sz val="9"/>
            <color indexed="81"/>
            <rFont val="Tahoma"/>
            <family val="2"/>
          </rPr>
          <t xml:space="preserve">
Contract cost of the husbandry operations</t>
        </r>
      </text>
    </comment>
    <comment ref="CE2" authorId="2" shapeId="0" xr:uid="{03FD0CEA-7E8F-4B35-A44A-09CADDCC3153}">
      <text>
        <r>
          <rPr>
            <b/>
            <sz val="9"/>
            <color indexed="81"/>
            <rFont val="Tahoma"/>
            <family val="2"/>
          </rPr>
          <t>John:</t>
        </r>
        <r>
          <rPr>
            <sz val="9"/>
            <color indexed="81"/>
            <rFont val="Tahoma"/>
            <family val="2"/>
          </rPr>
          <t xml:space="preserve">
Contract cost of the husbandry operations</t>
        </r>
      </text>
    </comment>
    <comment ref="CF2" authorId="2" shapeId="0" xr:uid="{6FA084C1-22B8-4889-8F19-1847AC0983AD}">
      <text>
        <r>
          <rPr>
            <b/>
            <sz val="9"/>
            <color indexed="81"/>
            <rFont val="Tahoma"/>
            <family val="2"/>
          </rPr>
          <t>John:</t>
        </r>
        <r>
          <rPr>
            <sz val="9"/>
            <color indexed="81"/>
            <rFont val="Tahoma"/>
            <family val="2"/>
          </rPr>
          <t xml:space="preserve">
Contract cost of the husbandry operations</t>
        </r>
      </text>
    </comment>
    <comment ref="CG2" authorId="2" shapeId="0" xr:uid="{1E0319D9-A78E-4CDE-A24E-1993B4F04F23}">
      <text>
        <r>
          <rPr>
            <b/>
            <sz val="9"/>
            <color indexed="81"/>
            <rFont val="Tahoma"/>
            <family val="2"/>
          </rPr>
          <t>John:</t>
        </r>
        <r>
          <rPr>
            <sz val="9"/>
            <color indexed="81"/>
            <rFont val="Tahoma"/>
            <family val="2"/>
          </rPr>
          <t xml:space="preserve">
units of the job (h2) carried out per husbandry labour hour of each type (l2)</t>
        </r>
      </text>
    </comment>
    <comment ref="CH2" authorId="2" shapeId="0" xr:uid="{814DA5BC-25AE-4912-B8D6-3E9121EB540A}">
      <text>
        <r>
          <rPr>
            <b/>
            <sz val="9"/>
            <color indexed="81"/>
            <rFont val="Tahoma"/>
            <family val="2"/>
          </rPr>
          <t>John:</t>
        </r>
        <r>
          <rPr>
            <sz val="9"/>
            <color indexed="81"/>
            <rFont val="Tahoma"/>
            <family val="2"/>
          </rPr>
          <t xml:space="preserve">
units of the job (h2) carried out per husbandry labour hour of each type (l2)</t>
        </r>
      </text>
    </comment>
    <comment ref="CP2" authorId="2" shapeId="0" xr:uid="{5159B550-5599-4BFC-BEF6-3F85A07BC78C}">
      <text>
        <r>
          <rPr>
            <b/>
            <sz val="9"/>
            <color indexed="81"/>
            <rFont val="Tahoma"/>
            <family val="2"/>
          </rPr>
          <t>John:</t>
        </r>
        <r>
          <rPr>
            <sz val="9"/>
            <color indexed="81"/>
            <rFont val="Tahoma"/>
            <family val="2"/>
          </rPr>
          <t xml:space="preserve">
Scale the monthly change in sale price for each sale grid (s7), for standard price/age threshold (s9) and month (m4)</t>
        </r>
      </text>
    </comment>
    <comment ref="CQ2" authorId="2" shapeId="0" xr:uid="{085A7C80-A2B1-4C58-A402-B73743195745}">
      <text>
        <r>
          <rPr>
            <b/>
            <sz val="9"/>
            <color indexed="81"/>
            <rFont val="Tahoma"/>
            <family val="2"/>
          </rPr>
          <t>John:</t>
        </r>
        <r>
          <rPr>
            <sz val="9"/>
            <color indexed="81"/>
            <rFont val="Tahoma"/>
            <family val="2"/>
          </rPr>
          <t xml:space="preserve">
Pasture growth rate by feed period (all LMUs)</t>
        </r>
      </text>
    </comment>
    <comment ref="CR2" authorId="2" shapeId="0" xr:uid="{F59A0EB0-C8BA-4127-A9AE-73B8BCB7D4A6}">
      <text>
        <r>
          <rPr>
            <b/>
            <sz val="9"/>
            <color indexed="81"/>
            <rFont val="Tahoma"/>
            <family val="2"/>
          </rPr>
          <t>John:</t>
        </r>
        <r>
          <rPr>
            <sz val="9"/>
            <color indexed="81"/>
            <rFont val="Tahoma"/>
            <family val="2"/>
          </rPr>
          <t xml:space="preserve">
Pasture growth rate by feed period (all LMUs)</t>
        </r>
      </text>
    </comment>
    <comment ref="CS2" authorId="2" shapeId="0" xr:uid="{83D9C86E-54AD-4EC6-B3E3-86CDE7BAC4EA}">
      <text>
        <r>
          <rPr>
            <b/>
            <sz val="9"/>
            <color indexed="81"/>
            <rFont val="Tahoma"/>
            <family val="2"/>
          </rPr>
          <t>John:</t>
        </r>
        <r>
          <rPr>
            <sz val="9"/>
            <color indexed="81"/>
            <rFont val="Tahoma"/>
            <family val="2"/>
          </rPr>
          <t xml:space="preserve">
Pasture growth rate by feed period (all LMUs)</t>
        </r>
      </text>
    </comment>
    <comment ref="CT2" authorId="2" shapeId="0" xr:uid="{CF4423E2-CE49-45F1-9137-27F529547195}">
      <text>
        <r>
          <rPr>
            <b/>
            <sz val="9"/>
            <color indexed="81"/>
            <rFont val="Tahoma"/>
            <family val="2"/>
          </rPr>
          <t>John:</t>
        </r>
        <r>
          <rPr>
            <sz val="9"/>
            <color indexed="81"/>
            <rFont val="Tahoma"/>
            <family val="2"/>
          </rPr>
          <t xml:space="preserve">
Pasture growth rate by feed period (all LMUs)</t>
        </r>
      </text>
    </comment>
    <comment ref="CU2" authorId="2" shapeId="0" xr:uid="{62CE5666-B379-4F9D-BDEF-7AD693622CBB}">
      <text>
        <r>
          <rPr>
            <b/>
            <sz val="9"/>
            <color indexed="81"/>
            <rFont val="Tahoma"/>
            <family val="2"/>
          </rPr>
          <t>John:</t>
        </r>
        <r>
          <rPr>
            <sz val="9"/>
            <color indexed="81"/>
            <rFont val="Tahoma"/>
            <family val="2"/>
          </rPr>
          <t xml:space="preserve">
Germination of pasture across all lmus</t>
        </r>
      </text>
    </comment>
    <comment ref="CV2" authorId="2" shapeId="0" xr:uid="{81CE7730-CA35-4E6F-A532-759FE061633F}">
      <text>
        <r>
          <rPr>
            <b/>
            <sz val="9"/>
            <color indexed="81"/>
            <rFont val="Tahoma"/>
            <family val="2"/>
          </rPr>
          <t>John:</t>
        </r>
        <r>
          <rPr>
            <sz val="9"/>
            <color indexed="81"/>
            <rFont val="Tahoma"/>
            <family val="2"/>
          </rPr>
          <t xml:space="preserve">
Lower bound on the area of each rotation phase on each LMU.
The r axis is the number of the phase which is reflected in the  areasum report.</t>
        </r>
      </text>
    </comment>
    <comment ref="CW2" authorId="2" shapeId="0" xr:uid="{D675D3F8-10CF-4301-9FFF-5E58391D2FDA}">
      <text>
        <r>
          <rPr>
            <b/>
            <sz val="9"/>
            <color indexed="81"/>
            <rFont val="Tahoma"/>
            <family val="2"/>
          </rPr>
          <t>John:</t>
        </r>
        <r>
          <rPr>
            <sz val="9"/>
            <color indexed="81"/>
            <rFont val="Tahoma"/>
            <family val="2"/>
          </rPr>
          <t xml:space="preserve">
Lower bound on the area of each rotation phase on each LMU.
The r axis is the number of the phase which is reflected in the  areasum report.</t>
        </r>
      </text>
    </comment>
    <comment ref="A3" authorId="2" shapeId="0" xr:uid="{499C3A5B-7B13-4B03-9A50-A91CE39AF5DE}">
      <text>
        <r>
          <rPr>
            <b/>
            <sz val="9"/>
            <color indexed="81"/>
            <rFont val="Tahoma"/>
            <family val="2"/>
          </rPr>
          <t>John:</t>
        </r>
        <r>
          <rPr>
            <sz val="9"/>
            <color indexed="81"/>
            <rFont val="Tahoma"/>
            <family val="2"/>
          </rPr>
          <t xml:space="preserve">
Input a experiment number to return a count of the number of trials</t>
        </r>
      </text>
    </comment>
    <comment ref="B3" authorId="2" shapeId="0" xr:uid="{C8A15A74-78CD-4AB4-A8E5-B158603D1CF3}">
      <text>
        <r>
          <rPr>
            <b/>
            <sz val="9"/>
            <color indexed="81"/>
            <rFont val="Tahoma"/>
            <family val="2"/>
          </rPr>
          <t>John:</t>
        </r>
        <r>
          <rPr>
            <sz val="9"/>
            <color indexed="81"/>
            <rFont val="Tahoma"/>
            <family val="2"/>
          </rPr>
          <t xml:space="preserve">
Number of trials to run in the experiment</t>
        </r>
      </text>
    </comment>
    <comment ref="C3" authorId="0" shapeId="0" xr:uid="{7D8017B0-E87C-4167-8723-46E5B3A55905}">
      <text>
        <r>
          <rPr>
            <b/>
            <sz val="9"/>
            <color indexed="81"/>
            <rFont val="Tahoma"/>
            <family val="2"/>
          </rPr>
          <t>Michael Young (21512438):</t>
        </r>
        <r>
          <rPr>
            <sz val="9"/>
            <color indexed="81"/>
            <rFont val="Tahoma"/>
            <family val="2"/>
          </rPr>
          <t xml:space="preserve">
the word 'blank' must be in the cell. Used in f_read_exp to identify the col.</t>
        </r>
      </text>
    </comment>
    <comment ref="G3" authorId="1" shapeId="0" xr:uid="{3BDB7BEB-FC53-4975-ADDB-A81C02A033DC}">
      <text>
        <r>
          <rPr>
            <b/>
            <sz val="9"/>
            <color indexed="81"/>
            <rFont val="Tahoma"/>
            <family val="2"/>
          </rPr>
          <t>Michael Young:</t>
        </r>
        <r>
          <rPr>
            <sz val="9"/>
            <color indexed="81"/>
            <rFont val="Tahoma"/>
            <family val="2"/>
          </rPr>
          <t xml:space="preserve">
Optional
- Needed for pas</t>
        </r>
      </text>
    </comment>
    <comment ref="CQ3" authorId="2" shapeId="0" xr:uid="{B954CDF6-1ABF-48D4-9FEA-F3C077148276}">
      <text>
        <r>
          <rPr>
            <b/>
            <sz val="9"/>
            <color indexed="81"/>
            <rFont val="Tahoma"/>
            <family val="2"/>
          </rPr>
          <t>John:</t>
        </r>
        <r>
          <rPr>
            <sz val="9"/>
            <color indexed="81"/>
            <rFont val="Tahoma"/>
            <family val="2"/>
          </rPr>
          <t xml:space="preserve">
Pasture type</t>
        </r>
      </text>
    </comment>
    <comment ref="CR3" authorId="2" shapeId="0" xr:uid="{3DA988A2-87E9-45A7-B00D-99AF0DC99125}">
      <text>
        <r>
          <rPr>
            <b/>
            <sz val="9"/>
            <color indexed="81"/>
            <rFont val="Tahoma"/>
            <family val="2"/>
          </rPr>
          <t>John:</t>
        </r>
        <r>
          <rPr>
            <sz val="9"/>
            <color indexed="81"/>
            <rFont val="Tahoma"/>
            <family val="2"/>
          </rPr>
          <t xml:space="preserve">
Pasture type</t>
        </r>
      </text>
    </comment>
    <comment ref="CS3" authorId="2" shapeId="0" xr:uid="{B1BA6188-A345-4BB4-9DCF-724ACC79178E}">
      <text>
        <r>
          <rPr>
            <b/>
            <sz val="9"/>
            <color indexed="81"/>
            <rFont val="Tahoma"/>
            <family val="2"/>
          </rPr>
          <t>John:</t>
        </r>
        <r>
          <rPr>
            <sz val="9"/>
            <color indexed="81"/>
            <rFont val="Tahoma"/>
            <family val="2"/>
          </rPr>
          <t xml:space="preserve">
Pasture type</t>
        </r>
      </text>
    </comment>
    <comment ref="CT3" authorId="2" shapeId="0" xr:uid="{C31DC06B-1951-4D19-A157-E2EEC72B6D13}">
      <text>
        <r>
          <rPr>
            <b/>
            <sz val="9"/>
            <color indexed="81"/>
            <rFont val="Tahoma"/>
            <family val="2"/>
          </rPr>
          <t>John:</t>
        </r>
        <r>
          <rPr>
            <sz val="9"/>
            <color indexed="81"/>
            <rFont val="Tahoma"/>
            <family val="2"/>
          </rPr>
          <t xml:space="preserve">
Pasture type</t>
        </r>
      </text>
    </comment>
    <comment ref="A4" authorId="2" shapeId="0" xr:uid="{CD85CAB6-9789-4C7A-ADAE-EF4BFD67B6CA}">
      <text>
        <r>
          <rPr>
            <b/>
            <sz val="9"/>
            <color indexed="81"/>
            <rFont val="Tahoma"/>
            <family val="2"/>
          </rPr>
          <t>John:</t>
        </r>
        <r>
          <rPr>
            <sz val="9"/>
            <color indexed="81"/>
            <rFont val="Tahoma"/>
            <family val="2"/>
          </rPr>
          <t xml:space="preserve">
Total number of trials defined.
Note: blank rows are still to be included in the number count.</t>
        </r>
      </text>
    </comment>
    <comment ref="C4" authorId="0" shapeId="0" xr:uid="{F27A7F12-A007-42D5-A75B-5F3CA936C886}">
      <text>
        <r>
          <rPr>
            <b/>
            <sz val="9"/>
            <color indexed="81"/>
            <rFont val="Tahoma"/>
            <family val="2"/>
          </rPr>
          <t>Michael Young (21512438):</t>
        </r>
        <r>
          <rPr>
            <sz val="9"/>
            <color indexed="81"/>
            <rFont val="Tahoma"/>
            <family val="2"/>
          </rPr>
          <t xml:space="preserve">
Trials in the same group/experiment are given the same number. These trials are then run together. The group that is run is controlled by an argument passed in when running the script (check google doc for info on running scripts with args)</t>
        </r>
      </text>
    </comment>
    <comment ref="D4" authorId="2" shapeId="0" xr:uid="{356E8614-0E2F-4117-B344-BA1B78753371}">
      <text>
        <r>
          <rPr>
            <sz val="9"/>
            <color indexed="81"/>
            <rFont val="Tahoma"/>
            <family val="2"/>
          </rPr>
          <t xml:space="preserve">Number of the trials being run (TRUE)
</t>
        </r>
      </text>
    </comment>
    <comment ref="E4" authorId="2" shapeId="0" xr:uid="{3F8B7C71-9F70-474B-BC80-D6D9B8C12D5D}">
      <text>
        <r>
          <rPr>
            <sz val="9"/>
            <color indexed="81"/>
            <rFont val="Tahoma"/>
            <family val="2"/>
          </rPr>
          <t>Full output includes storing the .lp file, the Variable summary &amp; the RC &amp; Duals.
(% of the trials being run)</t>
        </r>
      </text>
    </comment>
    <comment ref="F4" authorId="2" shapeId="0" xr:uid="{08A47554-D3C3-4B37-B753-8416C6049C55}">
      <text>
        <r>
          <rPr>
            <sz val="9"/>
            <color indexed="81"/>
            <rFont val="Tahoma"/>
            <family val="2"/>
          </rPr>
          <t>Proportion of the trials to report
(% of all the trials) &amp; 
(% of trials that have been run)</t>
        </r>
      </text>
    </comment>
    <comment ref="G4" authorId="1" shapeId="0" xr:uid="{7875E08E-43A6-4F76-BAD2-431E3C040A9B}">
      <text>
        <r>
          <rPr>
            <b/>
            <sz val="9"/>
            <color indexed="81"/>
            <rFont val="Tahoma"/>
            <family val="2"/>
          </rPr>
          <t>Michael Young:</t>
        </r>
        <r>
          <rPr>
            <sz val="9"/>
            <color indexed="81"/>
            <rFont val="Tahoma"/>
            <family val="2"/>
          </rPr>
          <t xml:space="preserve">
Optional
- needed for arrays
- can handle complex slicing. Use comma between each axis slice. Eg 2:3,1:2</t>
        </r>
      </text>
    </comment>
    <comment ref="H4" authorId="2" shapeId="0" xr:uid="{4F36A228-3F1E-4704-9598-6A61A0F5D5E9}">
      <text>
        <r>
          <rPr>
            <b/>
            <sz val="9"/>
            <color indexed="81"/>
            <rFont val="Tahoma"/>
            <family val="2"/>
          </rPr>
          <t>John:</t>
        </r>
        <r>
          <rPr>
            <sz val="9"/>
            <color indexed="81"/>
            <rFont val="Tahoma"/>
            <family val="2"/>
          </rPr>
          <t xml:space="preserve">
This cell will be '-' or 'Dup' 
Note: Will return Dup if there is an empty cell in a trial above the current trial</t>
        </r>
      </text>
    </comment>
    <comment ref="S4" authorId="0" shapeId="0" xr:uid="{38045A94-16D8-497A-8164-8636D0B9BB22}">
      <text>
        <r>
          <rPr>
            <b/>
            <sz val="9"/>
            <color indexed="81"/>
            <rFont val="Tahoma"/>
            <family val="2"/>
          </rPr>
          <t>Michael Young (21512438):</t>
        </r>
        <r>
          <rPr>
            <sz val="9"/>
            <color indexed="81"/>
            <rFont val="Tahoma"/>
            <family val="2"/>
          </rPr>
          <t xml:space="preserve">
store the infor in generator for the mortality report</t>
        </r>
      </text>
    </comment>
    <comment ref="Y4" authorId="0" shapeId="0" xr:uid="{9017A6B9-0C7A-4BDF-BC47-B9C168B4A859}">
      <text>
        <r>
          <rPr>
            <b/>
            <sz val="9"/>
            <color indexed="81"/>
            <rFont val="Tahoma"/>
            <family val="2"/>
          </rPr>
          <t>Michael Young (21512438):</t>
        </r>
        <r>
          <rPr>
            <sz val="9"/>
            <color indexed="81"/>
            <rFont val="Tahoma"/>
            <family val="2"/>
          </rPr>
          <t xml:space="preserve">
number of nut options</t>
        </r>
      </text>
    </comment>
    <comment ref="Z4" authorId="0" shapeId="0" xr:uid="{78D606A0-901D-463A-89A6-233F77E0CF76}">
      <text>
        <r>
          <rPr>
            <b/>
            <sz val="9"/>
            <color indexed="81"/>
            <rFont val="Tahoma"/>
            <family val="2"/>
          </rPr>
          <t>Michael Young (21512438):</t>
        </r>
        <r>
          <rPr>
            <sz val="9"/>
            <color indexed="81"/>
            <rFont val="Tahoma"/>
            <family val="2"/>
          </rPr>
          <t xml:space="preserve">
number of nut options</t>
        </r>
      </text>
    </comment>
    <comment ref="AD4" authorId="2" shapeId="0" xr:uid="{EDBA936A-EB3F-47A4-A727-C6F9EF60B6FA}">
      <text>
        <r>
          <rPr>
            <b/>
            <sz val="9"/>
            <color indexed="81"/>
            <rFont val="Tahoma"/>
            <family val="2"/>
          </rPr>
          <t>John:</t>
        </r>
        <r>
          <rPr>
            <sz val="9"/>
            <color indexed="81"/>
            <rFont val="Tahoma"/>
            <family val="2"/>
          </rPr>
          <t xml:space="preserve">
Include BBB</t>
        </r>
      </text>
    </comment>
    <comment ref="AE4" authorId="2" shapeId="0" xr:uid="{8D9B30BF-7807-4CA4-8B4F-461542872E18}">
      <text>
        <r>
          <rPr>
            <b/>
            <sz val="9"/>
            <color indexed="81"/>
            <rFont val="Tahoma"/>
            <family val="2"/>
          </rPr>
          <t>John:</t>
        </r>
        <r>
          <rPr>
            <sz val="9"/>
            <color indexed="81"/>
            <rFont val="Tahoma"/>
            <family val="2"/>
          </rPr>
          <t xml:space="preserve">
Include BBM</t>
        </r>
      </text>
    </comment>
    <comment ref="AF4" authorId="2" shapeId="0" xr:uid="{EA5FCC71-3412-4D05-9092-E3A7BA334AF5}">
      <text>
        <r>
          <rPr>
            <b/>
            <sz val="9"/>
            <color indexed="81"/>
            <rFont val="Tahoma"/>
            <family val="2"/>
          </rPr>
          <t>John:</t>
        </r>
        <r>
          <rPr>
            <sz val="9"/>
            <color indexed="81"/>
            <rFont val="Tahoma"/>
            <family val="2"/>
          </rPr>
          <t xml:space="preserve">
Include BBT</t>
        </r>
      </text>
    </comment>
    <comment ref="AG4" authorId="2" shapeId="0" xr:uid="{FBB5830A-BD65-4BB9-B2EA-685EBA0BC799}">
      <text>
        <r>
          <rPr>
            <b/>
            <sz val="9"/>
            <color indexed="81"/>
            <rFont val="Tahoma"/>
            <family val="2"/>
          </rPr>
          <t>John:</t>
        </r>
        <r>
          <rPr>
            <sz val="9"/>
            <color indexed="81"/>
            <rFont val="Tahoma"/>
            <family val="2"/>
          </rPr>
          <t xml:space="preserve">
Include BMT</t>
        </r>
      </text>
    </comment>
    <comment ref="AM4" authorId="0" shapeId="0" xr:uid="{75BF48CE-723C-411B-9631-014B4D886458}">
      <text>
        <r>
          <rPr>
            <b/>
            <sz val="9"/>
            <color indexed="81"/>
            <rFont val="Tahoma"/>
            <family val="2"/>
          </rPr>
          <t>Michael Young:</t>
        </r>
        <r>
          <rPr>
            <sz val="9"/>
            <color indexed="81"/>
            <rFont val="Tahoma"/>
            <family val="2"/>
          </rPr>
          <t xml:space="preserve">
All pastures</t>
        </r>
      </text>
    </comment>
    <comment ref="AN4" authorId="2" shapeId="0" xr:uid="{90C07E8A-2A5C-4510-B26D-109EE346383F}">
      <text>
        <r>
          <rPr>
            <b/>
            <sz val="9"/>
            <color indexed="81"/>
            <rFont val="Tahoma"/>
            <family val="2"/>
          </rPr>
          <t>John:</t>
        </r>
        <r>
          <rPr>
            <sz val="9"/>
            <color indexed="81"/>
            <rFont val="Tahoma"/>
            <family val="2"/>
          </rPr>
          <t xml:space="preserve">
Autumn lambing included</t>
        </r>
      </text>
    </comment>
    <comment ref="AO4" authorId="2" shapeId="0" xr:uid="{DDC4B732-0724-4618-967C-94830644C7C0}">
      <text>
        <r>
          <rPr>
            <b/>
            <sz val="9"/>
            <color indexed="81"/>
            <rFont val="Tahoma"/>
            <family val="2"/>
          </rPr>
          <t>John:</t>
        </r>
        <r>
          <rPr>
            <sz val="9"/>
            <color indexed="81"/>
            <rFont val="Tahoma"/>
            <family val="2"/>
          </rPr>
          <t xml:space="preserve">
Winter lambing included</t>
        </r>
      </text>
    </comment>
    <comment ref="AP4" authorId="2" shapeId="0" xr:uid="{E5BCC9AA-3746-43B7-A671-B947067682D5}">
      <text>
        <r>
          <rPr>
            <b/>
            <sz val="9"/>
            <color indexed="81"/>
            <rFont val="Tahoma"/>
            <family val="2"/>
          </rPr>
          <t>John:</t>
        </r>
        <r>
          <rPr>
            <sz val="9"/>
            <color indexed="81"/>
            <rFont val="Tahoma"/>
            <family val="2"/>
          </rPr>
          <t xml:space="preserve">
Spring lambing included</t>
        </r>
      </text>
    </comment>
    <comment ref="AQ4" authorId="2" shapeId="0" xr:uid="{B97B3AB4-BB3E-4C85-8A69-4757E583C397}">
      <text>
        <r>
          <rPr>
            <b/>
            <sz val="9"/>
            <color indexed="81"/>
            <rFont val="Tahoma"/>
            <family val="2"/>
          </rPr>
          <t>John:</t>
        </r>
        <r>
          <rPr>
            <sz val="9"/>
            <color indexed="81"/>
            <rFont val="Tahoma"/>
            <family val="2"/>
          </rPr>
          <t xml:space="preserve">
Adjust mating age offset for Ewe Lambs for all TOL &amp; all genotypes</t>
        </r>
      </text>
    </comment>
    <comment ref="AR4" authorId="2" shapeId="0" xr:uid="{F6A63D6B-CC6D-44BF-9483-ED1A61E96B2D}">
      <text>
        <r>
          <rPr>
            <b/>
            <sz val="9"/>
            <color indexed="81"/>
            <rFont val="Tahoma"/>
            <family val="2"/>
          </rPr>
          <t>John:</t>
        </r>
        <r>
          <rPr>
            <sz val="9"/>
            <color indexed="81"/>
            <rFont val="Tahoma"/>
            <family val="2"/>
          </rPr>
          <t xml:space="preserve">
Ewe lambs for all genotypes</t>
        </r>
      </text>
    </comment>
    <comment ref="AS4" authorId="2" shapeId="0" xr:uid="{3511C1E8-E6AA-42E2-9CD5-C986D5020559}">
      <text>
        <r>
          <rPr>
            <b/>
            <sz val="9"/>
            <color indexed="81"/>
            <rFont val="Tahoma"/>
            <family val="2"/>
          </rPr>
          <t>John:</t>
        </r>
        <r>
          <rPr>
            <sz val="9"/>
            <color indexed="81"/>
            <rFont val="Tahoma"/>
            <family val="2"/>
          </rPr>
          <t xml:space="preserve">
Maidens &amp; Adults for all genotypes</t>
        </r>
      </text>
    </comment>
    <comment ref="AV4" authorId="2" shapeId="0" xr:uid="{E3EEC75F-1C29-4909-AB9B-D935182DCE9A}">
      <text>
        <r>
          <rPr>
            <b/>
            <sz val="9"/>
            <color indexed="81"/>
            <rFont val="Tahoma"/>
            <family val="2"/>
          </rPr>
          <t>John:</t>
        </r>
        <r>
          <rPr>
            <sz val="9"/>
            <color indexed="81"/>
            <rFont val="Tahoma"/>
            <family val="2"/>
          </rPr>
          <t xml:space="preserve">
0:1 is the Yearlings
The value is likely to vary with genotype with Maternals being 100% and Merinos lower.</t>
        </r>
      </text>
    </comment>
    <comment ref="AX4" authorId="0" shapeId="0" xr:uid="{52E35CCD-A9B5-48EF-9F7B-E633F0FED6F6}">
      <text>
        <r>
          <rPr>
            <b/>
            <sz val="9"/>
            <color indexed="81"/>
            <rFont val="Tahoma"/>
            <family val="2"/>
          </rPr>
          <t xml:space="preserve">Michael Young:
</t>
        </r>
        <r>
          <rPr>
            <sz val="9"/>
            <color indexed="81"/>
            <rFont val="Tahoma"/>
            <family val="2"/>
          </rPr>
          <t>This sav is applied to i_ce_c2[2,…] so the axes are: d ,c2</t>
        </r>
      </text>
    </comment>
    <comment ref="AZ4" authorId="2" shapeId="0" xr:uid="{59DBF6BE-6E0D-4EBB-A63F-47C38BAD811F}">
      <text>
        <r>
          <rPr>
            <b/>
            <sz val="9"/>
            <color indexed="81"/>
            <rFont val="Tahoma"/>
            <family val="2"/>
          </rPr>
          <t>John:</t>
        </r>
        <r>
          <rPr>
            <sz val="9"/>
            <color indexed="81"/>
            <rFont val="Tahoma"/>
            <family val="2"/>
          </rPr>
          <t xml:space="preserve">
Retained dams (t[2]) for the 1st lambing opportuity for BBB.</t>
        </r>
      </text>
    </comment>
    <comment ref="BG4" authorId="2" shapeId="0" xr:uid="{96C61798-7442-4257-B194-A4B5B2E6EC32}">
      <text>
        <r>
          <rPr>
            <b/>
            <sz val="9"/>
            <color indexed="81"/>
            <rFont val="Tahoma"/>
            <family val="2"/>
          </rPr>
          <t>John:</t>
        </r>
        <r>
          <rPr>
            <sz val="9"/>
            <color indexed="81"/>
            <rFont val="Tahoma"/>
            <family val="2"/>
          </rPr>
          <t xml:space="preserve">
Retained dams (t[2]) for the 1st lambing opportuity for BBB.</t>
        </r>
      </text>
    </comment>
    <comment ref="BO4" authorId="0" shapeId="0" xr:uid="{80C45920-F882-4AD0-8AF3-2D9C26960DBB}">
      <text>
        <r>
          <rPr>
            <b/>
            <sz val="9"/>
            <color indexed="81"/>
            <rFont val="Tahoma"/>
            <family val="2"/>
          </rPr>
          <t>Michael Young:</t>
        </r>
        <r>
          <rPr>
            <sz val="9"/>
            <color indexed="81"/>
            <rFont val="Tahoma"/>
            <family val="2"/>
          </rPr>
          <t xml:space="preserve">
dam sales at shearing from 0-4.5yrs of age
Can set to stop sales in the t[0] slice for o[0:4] or v[0:14]  i.e. only sell at 5.5yo or older and drys at scanning (t[1] slice).
This stops sale of yearlings as dams (must be sold as offspring).</t>
        </r>
      </text>
    </comment>
    <comment ref="BS4" authorId="0" shapeId="0" xr:uid="{569FFFC0-44C8-4540-9696-D8C9EDE4FC16}">
      <text>
        <r>
          <rPr>
            <b/>
            <sz val="9"/>
            <color indexed="81"/>
            <rFont val="Tahoma"/>
            <family val="2"/>
          </rPr>
          <t>Young:</t>
        </r>
        <r>
          <rPr>
            <sz val="9"/>
            <color indexed="81"/>
            <rFont val="Tahoma"/>
            <family val="2"/>
          </rPr>
          <t xml:space="preserve">
No offspring of yearlings (d[0:1]) can be retained (t[0:1])  i.e. all must be sold as lambs (or suckers)</t>
        </r>
      </text>
    </comment>
    <comment ref="BT4" authorId="0" shapeId="0" xr:uid="{50F4BCB2-3740-4268-8C48-F855F5033DBB}">
      <text>
        <r>
          <rPr>
            <b/>
            <sz val="9"/>
            <color indexed="81"/>
            <rFont val="Tahoma"/>
            <family val="2"/>
          </rPr>
          <t>Young:</t>
        </r>
        <r>
          <rPr>
            <sz val="9"/>
            <color indexed="81"/>
            <rFont val="Tahoma"/>
            <family val="2"/>
          </rPr>
          <t xml:space="preserve">
All offspring</t>
        </r>
      </text>
    </comment>
    <comment ref="BV4" authorId="0" shapeId="0" xr:uid="{71894F8E-3B62-4AB5-846A-161ECA9D492C}">
      <text>
        <r>
          <rPr>
            <b/>
            <sz val="9"/>
            <color indexed="81"/>
            <rFont val="Tahoma"/>
            <family val="2"/>
          </rPr>
          <t xml:space="preserve">John:
</t>
        </r>
        <r>
          <rPr>
            <sz val="9"/>
            <color indexed="81"/>
            <rFont val="Tahoma"/>
            <family val="2"/>
          </rPr>
          <t>0:1, 0:3 is yearlings BBB, BBM &amp; BBT (yearling BMT can be mated)</t>
        </r>
      </text>
    </comment>
    <comment ref="BW4" authorId="0" shapeId="0" xr:uid="{45011FBE-C7D8-4383-8F68-AFF71A3E23F7}">
      <text>
        <r>
          <rPr>
            <b/>
            <sz val="9"/>
            <color indexed="81"/>
            <rFont val="Tahoma"/>
            <family val="2"/>
          </rPr>
          <t xml:space="preserve">John:
</t>
        </r>
        <r>
          <rPr>
            <sz val="9"/>
            <color indexed="81"/>
            <rFont val="Tahoma"/>
            <family val="2"/>
          </rPr>
          <t>1:2, : is maidens of all genotypes</t>
        </r>
      </text>
    </comment>
    <comment ref="BX4" authorId="0" shapeId="0" xr:uid="{A608DE79-7198-4C86-BF83-5F7A3A563948}">
      <text>
        <r>
          <rPr>
            <b/>
            <sz val="9"/>
            <color indexed="81"/>
            <rFont val="Tahoma"/>
            <family val="2"/>
          </rPr>
          <t xml:space="preserve">John:
</t>
        </r>
        <r>
          <rPr>
            <sz val="9"/>
            <color indexed="81"/>
            <rFont val="Tahoma"/>
            <family val="2"/>
          </rPr>
          <t>0:1, 0:3 is yearlings BBB, BBM &amp; BBT (yearling BMT can be mated)</t>
        </r>
      </text>
    </comment>
    <comment ref="BZ4" authorId="0" shapeId="0" xr:uid="{AB6DF029-F17A-41B5-BB71-59D05AD310ED}">
      <text>
        <r>
          <rPr>
            <b/>
            <sz val="9"/>
            <color indexed="81"/>
            <rFont val="Tahoma"/>
            <family val="2"/>
          </rPr>
          <t>Michael Young:</t>
        </r>
        <r>
          <rPr>
            <sz val="9"/>
            <color indexed="81"/>
            <rFont val="Tahoma"/>
            <family val="2"/>
          </rPr>
          <t xml:space="preserve">
0:3 is BBB, BBM &amp; BBT which are the BB dams.</t>
        </r>
      </text>
    </comment>
    <comment ref="CA4" authorId="0" shapeId="0" xr:uid="{E6909F37-35C3-478D-B5C8-4F0ECFEE9492}">
      <text>
        <r>
          <rPr>
            <b/>
            <sz val="9"/>
            <color indexed="81"/>
            <rFont val="Tahoma"/>
            <family val="2"/>
          </rPr>
          <t>Michael Young:</t>
        </r>
        <r>
          <rPr>
            <sz val="9"/>
            <color indexed="81"/>
            <rFont val="Tahoma"/>
            <family val="2"/>
          </rPr>
          <t xml:space="preserve">
0:1 is BBB.
Would not usually use this if the BBB is a maternal genotype</t>
        </r>
      </text>
    </comment>
    <comment ref="CB4" authorId="0" shapeId="0" xr:uid="{52421814-D997-4985-A01D-EEF1A61544FA}">
      <text>
        <r>
          <rPr>
            <b/>
            <sz val="9"/>
            <color indexed="81"/>
            <rFont val="Tahoma"/>
            <family val="2"/>
          </rPr>
          <t>Michael Young:</t>
        </r>
        <r>
          <rPr>
            <sz val="9"/>
            <color indexed="81"/>
            <rFont val="Tahoma"/>
            <family val="2"/>
          </rPr>
          <t xml:space="preserve">
0:1 to only control the sale age of the pure bred wether offspring i.e. not BBM, BBT or BMT</t>
        </r>
      </text>
    </comment>
    <comment ref="CC4" authorId="0" shapeId="0" xr:uid="{09123EFE-EAA3-4E30-A194-BEE23D05C546}">
      <text>
        <r>
          <rPr>
            <b/>
            <sz val="9"/>
            <color indexed="81"/>
            <rFont val="Tahoma"/>
            <family val="2"/>
          </rPr>
          <t>Michael Young:</t>
        </r>
        <r>
          <rPr>
            <sz val="9"/>
            <color indexed="81"/>
            <rFont val="Tahoma"/>
            <family val="2"/>
          </rPr>
          <t xml:space="preserve">
0:1 to only control the sale age of the pure bred wether offspring i.e. not BBM, BBT or BMT</t>
        </r>
      </text>
    </comment>
    <comment ref="CD4" authorId="2" shapeId="0" xr:uid="{204634B6-E6F5-4DB3-A2CE-CAA77F27A9AA}">
      <text>
        <r>
          <rPr>
            <b/>
            <sz val="9"/>
            <color indexed="81"/>
            <rFont val="Tahoma"/>
            <family val="2"/>
          </rPr>
          <t>John:</t>
        </r>
        <r>
          <rPr>
            <sz val="9"/>
            <color indexed="81"/>
            <rFont val="Tahoma"/>
            <family val="2"/>
          </rPr>
          <t xml:space="preserve">
Scanning cost (all levels of scanning) </t>
        </r>
      </text>
    </comment>
    <comment ref="CE4" authorId="2" shapeId="0" xr:uid="{96D9F4A7-180C-435C-BDAB-74F6D5012617}">
      <text>
        <r>
          <rPr>
            <b/>
            <sz val="9"/>
            <color indexed="81"/>
            <rFont val="Tahoma"/>
            <family val="2"/>
          </rPr>
          <t>John:</t>
        </r>
        <r>
          <rPr>
            <sz val="9"/>
            <color indexed="81"/>
            <rFont val="Tahoma"/>
            <family val="2"/>
          </rPr>
          <t xml:space="preserve">
Scanning cost (multiples and higher) </t>
        </r>
      </text>
    </comment>
    <comment ref="CF4" authorId="2" shapeId="0" xr:uid="{38D1F1E8-267E-49DD-A2DF-EF097E808304}">
      <text>
        <r>
          <rPr>
            <b/>
            <sz val="9"/>
            <color indexed="81"/>
            <rFont val="Tahoma"/>
            <family val="2"/>
          </rPr>
          <t>John:</t>
        </r>
        <r>
          <rPr>
            <sz val="9"/>
            <color indexed="81"/>
            <rFont val="Tahoma"/>
            <family val="2"/>
          </rPr>
          <t xml:space="preserve">
Scanning cost (all levels of scanning) </t>
        </r>
      </text>
    </comment>
    <comment ref="CG4" authorId="2" shapeId="0" xr:uid="{C171DA17-FE50-45DE-9244-3796703173FB}">
      <text>
        <r>
          <rPr>
            <b/>
            <sz val="9"/>
            <color indexed="81"/>
            <rFont val="Tahoma"/>
            <family val="2"/>
          </rPr>
          <t>John:</t>
        </r>
        <r>
          <rPr>
            <sz val="9"/>
            <color indexed="81"/>
            <rFont val="Tahoma"/>
            <family val="2"/>
          </rPr>
          <t xml:space="preserve">
Scanning labour (all levels of scanning) for all types of labour</t>
        </r>
      </text>
    </comment>
    <comment ref="CH4" authorId="2" shapeId="0" xr:uid="{029FDAD0-A7ED-4DBA-9B93-DF5A11790DB6}">
      <text>
        <r>
          <rPr>
            <b/>
            <sz val="9"/>
            <color indexed="81"/>
            <rFont val="Tahoma"/>
            <family val="2"/>
          </rPr>
          <t>John:</t>
        </r>
        <r>
          <rPr>
            <sz val="9"/>
            <color indexed="81"/>
            <rFont val="Tahoma"/>
            <family val="2"/>
          </rPr>
          <t xml:space="preserve">
Scanning labour (multiples and higher) for casual labour only</t>
        </r>
      </text>
    </comment>
    <comment ref="CP4" authorId="2" shapeId="0" xr:uid="{9B7DD0F8-8441-4352-B782-D9AB7C46D92D}">
      <text>
        <r>
          <rPr>
            <b/>
            <sz val="9"/>
            <color indexed="81"/>
            <rFont val="Tahoma"/>
            <family val="2"/>
          </rPr>
          <t>John:</t>
        </r>
        <r>
          <rPr>
            <sz val="9"/>
            <color indexed="81"/>
            <rFont val="Tahoma"/>
            <family val="2"/>
          </rPr>
          <t xml:space="preserve">
To capture sale price of scanned dry. Breeder and Mutton
Std prices in March to June.</t>
        </r>
      </text>
    </comment>
    <comment ref="CQ4" authorId="2" shapeId="0" xr:uid="{9FF18E70-2FD1-43CB-8641-ADCD53C9CB5A}">
      <text>
        <r>
          <rPr>
            <b/>
            <sz val="9"/>
            <color indexed="81"/>
            <rFont val="Tahoma"/>
            <family val="2"/>
          </rPr>
          <t>John:</t>
        </r>
        <r>
          <rPr>
            <sz val="9"/>
            <color indexed="81"/>
            <rFont val="Tahoma"/>
            <family val="2"/>
          </rPr>
          <t xml:space="preserve">
Feed period 1</t>
        </r>
      </text>
    </comment>
    <comment ref="CR4" authorId="2" shapeId="0" xr:uid="{6675EA85-5679-483A-BADA-32EA95612E0C}">
      <text>
        <r>
          <rPr>
            <b/>
            <sz val="9"/>
            <color indexed="81"/>
            <rFont val="Tahoma"/>
            <family val="2"/>
          </rPr>
          <t>John:</t>
        </r>
        <r>
          <rPr>
            <sz val="9"/>
            <color indexed="81"/>
            <rFont val="Tahoma"/>
            <family val="2"/>
          </rPr>
          <t xml:space="preserve">
Feed period 4</t>
        </r>
      </text>
    </comment>
    <comment ref="CS4" authorId="2" shapeId="0" xr:uid="{CFBA63DF-C67F-4815-B1B2-876471F6D252}">
      <text>
        <r>
          <rPr>
            <b/>
            <sz val="9"/>
            <color indexed="81"/>
            <rFont val="Tahoma"/>
            <family val="2"/>
          </rPr>
          <t>John:</t>
        </r>
        <r>
          <rPr>
            <sz val="9"/>
            <color indexed="81"/>
            <rFont val="Tahoma"/>
            <family val="2"/>
          </rPr>
          <t xml:space="preserve">
Feed period 5</t>
        </r>
      </text>
    </comment>
    <comment ref="CT4" authorId="2" shapeId="0" xr:uid="{267F6D08-8FFA-494E-9D25-06DFE013C866}">
      <text>
        <r>
          <rPr>
            <b/>
            <sz val="9"/>
            <color indexed="81"/>
            <rFont val="Tahoma"/>
            <family val="2"/>
          </rPr>
          <t>John:</t>
        </r>
        <r>
          <rPr>
            <sz val="9"/>
            <color indexed="81"/>
            <rFont val="Tahoma"/>
            <family val="2"/>
          </rPr>
          <t xml:space="preserve">
Feed period 6</t>
        </r>
      </text>
    </comment>
    <comment ref="C5" authorId="0" shapeId="0" xr:uid="{5F8DAE60-ED5E-429E-BE54-70B6263C1F62}">
      <text>
        <r>
          <rPr>
            <b/>
            <sz val="9"/>
            <color indexed="81"/>
            <rFont val="Tahoma"/>
            <charset val="1"/>
          </rPr>
          <t>Michael Young (21512438):</t>
        </r>
        <r>
          <rPr>
            <sz val="9"/>
            <color indexed="81"/>
            <rFont val="Tahoma"/>
            <charset val="1"/>
          </rPr>
          <t xml:space="preserve">
leave blank so it gets dropped </t>
        </r>
      </text>
    </comment>
    <comment ref="G5" authorId="0" shapeId="0" xr:uid="{FBAE94DD-C410-4FDA-AA9D-4CDE00527EC4}">
      <text>
        <r>
          <rPr>
            <b/>
            <sz val="9"/>
            <color indexed="81"/>
            <rFont val="Tahoma"/>
            <charset val="1"/>
          </rPr>
          <t>Michael Young (21512438):</t>
        </r>
        <r>
          <rPr>
            <sz val="9"/>
            <color indexed="81"/>
            <rFont val="Tahoma"/>
            <charset val="1"/>
          </rPr>
          <t xml:space="preserve">
Type = other is not included in web app.</t>
        </r>
      </text>
    </comment>
    <comment ref="C6" authorId="0" shapeId="0" xr:uid="{39DBD0B8-03EB-4CBF-8252-50CBA9158311}">
      <text>
        <r>
          <rPr>
            <b/>
            <sz val="9"/>
            <color indexed="81"/>
            <rFont val="Tahoma"/>
            <charset val="1"/>
          </rPr>
          <t>Michael Young (21512438):</t>
        </r>
        <r>
          <rPr>
            <sz val="9"/>
            <color indexed="81"/>
            <rFont val="Tahoma"/>
            <charset val="1"/>
          </rPr>
          <t xml:space="preserve">
leave blank so it gets dropped </t>
        </r>
      </text>
    </comment>
    <comment ref="G6" authorId="0" shapeId="0" xr:uid="{D4A91121-62A9-4B38-B99D-71C97B5E1128}">
      <text>
        <r>
          <rPr>
            <b/>
            <sz val="9"/>
            <color indexed="81"/>
            <rFont val="Tahoma"/>
            <charset val="1"/>
          </rPr>
          <t>Michael Young (21512438):</t>
        </r>
        <r>
          <rPr>
            <sz val="9"/>
            <color indexed="81"/>
            <rFont val="Tahoma"/>
            <charset val="1"/>
          </rPr>
          <t xml:space="preserve">
this is the name that the SA will show in the web app.</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John</author>
    <author>Michael Young (21512438)</author>
  </authors>
  <commentList>
    <comment ref="I1" authorId="0" shapeId="0" xr:uid="{9989616B-6ED4-42B9-8282-2CF928F6B149}">
      <text>
        <r>
          <rPr>
            <b/>
            <sz val="9"/>
            <color indexed="81"/>
            <rFont val="Tahoma"/>
            <family val="2"/>
          </rPr>
          <t>John:</t>
        </r>
        <r>
          <rPr>
            <sz val="9"/>
            <color indexed="81"/>
            <rFont val="Tahoma"/>
            <family val="2"/>
          </rPr>
          <t xml:space="preserve">
Perhaps 2 different tables MM &amp; Mat. And different formulas in Experiment.xl</t>
        </r>
      </text>
    </comment>
    <comment ref="M8" authorId="0" shapeId="0" xr:uid="{B9920FB3-ABA2-4ADA-9A7C-D110E8659961}">
      <text>
        <r>
          <rPr>
            <b/>
            <sz val="9"/>
            <color indexed="81"/>
            <rFont val="Tahoma"/>
            <family val="2"/>
          </rPr>
          <t>John:</t>
        </r>
        <r>
          <rPr>
            <sz val="9"/>
            <color indexed="81"/>
            <rFont val="Tahoma"/>
            <family val="2"/>
          </rPr>
          <t xml:space="preserve">
Adjust twin survival (independent of single survival) to achieve 67% survival</t>
        </r>
      </text>
    </comment>
    <comment ref="N8" authorId="0" shapeId="0" xr:uid="{FC21CFAB-1277-4A0A-9690-E078993499F1}">
      <text>
        <r>
          <rPr>
            <b/>
            <sz val="9"/>
            <color indexed="81"/>
            <rFont val="Tahoma"/>
            <family val="2"/>
          </rPr>
          <t>John:</t>
        </r>
        <r>
          <rPr>
            <sz val="9"/>
            <color indexed="81"/>
            <rFont val="Tahoma"/>
            <family val="2"/>
          </rPr>
          <t xml:space="preserve">
Adjust the adult single ewe GFW to 5.5kg</t>
        </r>
      </text>
    </comment>
    <comment ref="O8" authorId="0" shapeId="0" xr:uid="{D2C71138-5DA2-4C22-A743-02243F91A2EA}">
      <text>
        <r>
          <rPr>
            <b/>
            <sz val="9"/>
            <color indexed="81"/>
            <rFont val="Tahoma"/>
            <family val="2"/>
          </rPr>
          <t>John:</t>
        </r>
        <r>
          <rPr>
            <sz val="9"/>
            <color indexed="81"/>
            <rFont val="Tahoma"/>
            <family val="2"/>
          </rPr>
          <t xml:space="preserve">
FD of adult ewes 19u
</t>
        </r>
      </text>
    </comment>
    <comment ref="P8" authorId="0" shapeId="0" xr:uid="{C84D3D39-24A3-4212-A085-8D1860CDAD3E}">
      <text>
        <r>
          <rPr>
            <b/>
            <sz val="9"/>
            <color indexed="81"/>
            <rFont val="Tahoma"/>
            <family val="2"/>
          </rPr>
          <t>John:</t>
        </r>
        <r>
          <rPr>
            <sz val="9"/>
            <color indexed="81"/>
            <rFont val="Tahoma"/>
            <family val="2"/>
          </rPr>
          <t xml:space="preserve">
No change of seasonality of the merinos</t>
        </r>
      </text>
    </comment>
    <comment ref="Q8" authorId="0" shapeId="0" xr:uid="{C3AFE304-65B6-49D0-AB51-A6D89BF46046}">
      <text>
        <r>
          <rPr>
            <b/>
            <sz val="9"/>
            <color indexed="81"/>
            <rFont val="Tahoma"/>
            <family val="2"/>
          </rPr>
          <t>John:</t>
        </r>
        <r>
          <rPr>
            <sz val="9"/>
            <color indexed="81"/>
            <rFont val="Tahoma"/>
            <family val="2"/>
          </rPr>
          <t xml:space="preserve">
No change of seasonality of the merinos</t>
        </r>
      </text>
    </comment>
    <comment ref="R8" authorId="0" shapeId="0" xr:uid="{F430DA5A-678B-4453-AF41-9C72BB819E13}">
      <text>
        <r>
          <rPr>
            <b/>
            <sz val="9"/>
            <color indexed="81"/>
            <rFont val="Tahoma"/>
            <family val="2"/>
          </rPr>
          <t>John:</t>
        </r>
        <r>
          <rPr>
            <sz val="9"/>
            <color indexed="81"/>
            <rFont val="Tahoma"/>
            <family val="2"/>
          </rPr>
          <t xml:space="preserve">
Adjust proportion of drys to 12%</t>
        </r>
      </text>
    </comment>
    <comment ref="S8" authorId="0" shapeId="0" xr:uid="{04DE3EF2-34E8-4DFE-ACD8-837ED5909756}">
      <text>
        <r>
          <rPr>
            <b/>
            <sz val="9"/>
            <color indexed="81"/>
            <rFont val="Tahoma"/>
            <family val="2"/>
          </rPr>
          <t>John:</t>
        </r>
        <r>
          <rPr>
            <sz val="9"/>
            <color indexed="81"/>
            <rFont val="Tahoma"/>
            <family val="2"/>
          </rPr>
          <t xml:space="preserve">
Reduce reproduction to scan 128%</t>
        </r>
      </text>
    </comment>
    <comment ref="T8" authorId="0" shapeId="0" xr:uid="{81F22164-FD5B-463F-9095-9DAAE22B1490}">
      <text>
        <r>
          <rPr>
            <b/>
            <sz val="9"/>
            <color indexed="81"/>
            <rFont val="Tahoma"/>
            <family val="2"/>
          </rPr>
          <t>John:</t>
        </r>
        <r>
          <rPr>
            <sz val="9"/>
            <color indexed="81"/>
            <rFont val="Tahoma"/>
            <family val="2"/>
          </rPr>
          <t xml:space="preserve">
Adjust single survival to 88%</t>
        </r>
      </text>
    </comment>
    <comment ref="U8" authorId="0" shapeId="0" xr:uid="{17265981-F560-4F69-9795-132F6ED331ED}">
      <text>
        <r>
          <rPr>
            <b/>
            <sz val="9"/>
            <color indexed="81"/>
            <rFont val="Tahoma"/>
            <family val="2"/>
          </rPr>
          <t>John:</t>
        </r>
        <r>
          <rPr>
            <sz val="9"/>
            <color indexed="81"/>
            <rFont val="Tahoma"/>
            <family val="2"/>
          </rPr>
          <t xml:space="preserve">
Adjust single survival to 88%</t>
        </r>
      </text>
    </comment>
    <comment ref="V8" authorId="0" shapeId="0" xr:uid="{F323F6CD-550B-41F0-B05C-517F13A94406}">
      <text>
        <r>
          <rPr>
            <b/>
            <sz val="9"/>
            <color indexed="81"/>
            <rFont val="Tahoma"/>
            <family val="2"/>
          </rPr>
          <t>John:</t>
        </r>
        <r>
          <rPr>
            <sz val="9"/>
            <color indexed="81"/>
            <rFont val="Tahoma"/>
            <family val="2"/>
          </rPr>
          <t xml:space="preserve">
Adjust single survival to 88%</t>
        </r>
      </text>
    </comment>
    <comment ref="W8" authorId="0" shapeId="0" xr:uid="{7EF9EEC8-BA10-4EBD-A060-4D81D7118EA2}">
      <text>
        <r>
          <rPr>
            <b/>
            <sz val="9"/>
            <color indexed="81"/>
            <rFont val="Tahoma"/>
            <family val="2"/>
          </rPr>
          <t>John:</t>
        </r>
        <r>
          <rPr>
            <sz val="9"/>
            <color indexed="81"/>
            <rFont val="Tahoma"/>
            <family val="2"/>
          </rPr>
          <t xml:space="preserve">
Adjust twin survival (independent of single survival) to achieve 67% survival</t>
        </r>
      </text>
    </comment>
    <comment ref="X8" authorId="0" shapeId="0" xr:uid="{6DC38DBF-46A0-4C8B-8CAC-156399D38469}">
      <text>
        <r>
          <rPr>
            <b/>
            <sz val="9"/>
            <color indexed="81"/>
            <rFont val="Tahoma"/>
            <family val="2"/>
          </rPr>
          <t>John:</t>
        </r>
        <r>
          <rPr>
            <sz val="9"/>
            <color indexed="81"/>
            <rFont val="Tahoma"/>
            <family val="2"/>
          </rPr>
          <t xml:space="preserve">
Adjust the adult single ewe GFW to 5.8kg</t>
        </r>
      </text>
    </comment>
    <comment ref="Y8" authorId="0" shapeId="0" xr:uid="{0A7F77C7-B0DF-48F6-AF98-19EDD8C594CD}">
      <text>
        <r>
          <rPr>
            <b/>
            <sz val="9"/>
            <color indexed="81"/>
            <rFont val="Tahoma"/>
            <family val="2"/>
          </rPr>
          <t>John:</t>
        </r>
        <r>
          <rPr>
            <sz val="9"/>
            <color indexed="81"/>
            <rFont val="Tahoma"/>
            <family val="2"/>
          </rPr>
          <t xml:space="preserve">
FD of adult ewes 19.5u
</t>
        </r>
      </text>
    </comment>
    <comment ref="Z8" authorId="0" shapeId="0" xr:uid="{33490A5D-E5A5-4A3B-B814-B128B4D5EAFC}">
      <text>
        <r>
          <rPr>
            <b/>
            <sz val="9"/>
            <color indexed="81"/>
            <rFont val="Tahoma"/>
            <family val="2"/>
          </rPr>
          <t>John:</t>
        </r>
        <r>
          <rPr>
            <sz val="9"/>
            <color indexed="81"/>
            <rFont val="Tahoma"/>
            <family val="2"/>
          </rPr>
          <t xml:space="preserve">
No change of seasonality of the merinos</t>
        </r>
      </text>
    </comment>
    <comment ref="AA8" authorId="0" shapeId="0" xr:uid="{A71CD485-2A04-42E0-BFC9-A4DA81C2E697}">
      <text>
        <r>
          <rPr>
            <b/>
            <sz val="9"/>
            <color indexed="81"/>
            <rFont val="Tahoma"/>
            <family val="2"/>
          </rPr>
          <t>John:</t>
        </r>
        <r>
          <rPr>
            <sz val="9"/>
            <color indexed="81"/>
            <rFont val="Tahoma"/>
            <family val="2"/>
          </rPr>
          <t xml:space="preserve">
No change of seasonality of the merinos</t>
        </r>
      </text>
    </comment>
    <comment ref="AB8" authorId="0" shapeId="0" xr:uid="{D410083C-C66C-488C-9441-C2194B0641F4}">
      <text>
        <r>
          <rPr>
            <b/>
            <sz val="9"/>
            <color indexed="81"/>
            <rFont val="Tahoma"/>
            <family val="2"/>
          </rPr>
          <t>John:</t>
        </r>
        <r>
          <rPr>
            <sz val="9"/>
            <color indexed="81"/>
            <rFont val="Tahoma"/>
            <family val="2"/>
          </rPr>
          <t xml:space="preserve">
Adjust proportion of drys to 12%</t>
        </r>
      </text>
    </comment>
    <comment ref="AC8" authorId="0" shapeId="0" xr:uid="{A42E977B-ED68-417A-A08E-2365707A3FE4}">
      <text>
        <r>
          <rPr>
            <b/>
            <sz val="9"/>
            <color indexed="81"/>
            <rFont val="Tahoma"/>
            <family val="2"/>
          </rPr>
          <t>John:</t>
        </r>
        <r>
          <rPr>
            <sz val="9"/>
            <color indexed="81"/>
            <rFont val="Tahoma"/>
            <family val="2"/>
          </rPr>
          <t xml:space="preserve">
Reduce reproduction to scan 128%</t>
        </r>
      </text>
    </comment>
    <comment ref="AD8" authorId="0" shapeId="0" xr:uid="{9CD88926-45A5-43D0-8528-72D1946F718D}">
      <text>
        <r>
          <rPr>
            <b/>
            <sz val="9"/>
            <color indexed="81"/>
            <rFont val="Tahoma"/>
            <family val="2"/>
          </rPr>
          <t>John:</t>
        </r>
        <r>
          <rPr>
            <sz val="9"/>
            <color indexed="81"/>
            <rFont val="Tahoma"/>
            <family val="2"/>
          </rPr>
          <t xml:space="preserve">
Adjust single survival to 88%</t>
        </r>
      </text>
    </comment>
    <comment ref="AE8" authorId="0" shapeId="0" xr:uid="{A8A76209-9A7B-486A-8B91-654681BD5430}">
      <text>
        <r>
          <rPr>
            <b/>
            <sz val="9"/>
            <color indexed="81"/>
            <rFont val="Tahoma"/>
            <family val="2"/>
          </rPr>
          <t>John:</t>
        </r>
        <r>
          <rPr>
            <sz val="9"/>
            <color indexed="81"/>
            <rFont val="Tahoma"/>
            <family val="2"/>
          </rPr>
          <t xml:space="preserve">
Adjust single survival to 88%</t>
        </r>
      </text>
    </comment>
    <comment ref="AF8" authorId="0" shapeId="0" xr:uid="{846BEE13-5B90-433B-9A20-744858A50475}">
      <text>
        <r>
          <rPr>
            <b/>
            <sz val="9"/>
            <color indexed="81"/>
            <rFont val="Tahoma"/>
            <family val="2"/>
          </rPr>
          <t>John:</t>
        </r>
        <r>
          <rPr>
            <sz val="9"/>
            <color indexed="81"/>
            <rFont val="Tahoma"/>
            <family val="2"/>
          </rPr>
          <t xml:space="preserve">
Adjust single survival to 88%</t>
        </r>
      </text>
    </comment>
    <comment ref="AG8" authorId="0" shapeId="0" xr:uid="{DE9B6128-879F-4CCA-9DE2-EAA85235C2A1}">
      <text>
        <r>
          <rPr>
            <b/>
            <sz val="9"/>
            <color indexed="81"/>
            <rFont val="Tahoma"/>
            <family val="2"/>
          </rPr>
          <t>John:</t>
        </r>
        <r>
          <rPr>
            <sz val="9"/>
            <color indexed="81"/>
            <rFont val="Tahoma"/>
            <family val="2"/>
          </rPr>
          <t xml:space="preserve">
Adjust twin survival (independent of single survival) to achieve 67% survival</t>
        </r>
      </text>
    </comment>
    <comment ref="AH8" authorId="0" shapeId="0" xr:uid="{27F0089C-33FA-4FCC-97AD-0C745ADE0766}">
      <text>
        <r>
          <rPr>
            <b/>
            <sz val="9"/>
            <color indexed="81"/>
            <rFont val="Tahoma"/>
            <family val="2"/>
          </rPr>
          <t>John:</t>
        </r>
        <r>
          <rPr>
            <sz val="9"/>
            <color indexed="81"/>
            <rFont val="Tahoma"/>
            <family val="2"/>
          </rPr>
          <t xml:space="preserve">
Adjust the adult single ewe GFW to 5.5kg</t>
        </r>
      </text>
    </comment>
    <comment ref="AI8" authorId="0" shapeId="0" xr:uid="{5F863B10-C37D-47D2-B9DF-759640D7DA5D}">
      <text>
        <r>
          <rPr>
            <b/>
            <sz val="9"/>
            <color indexed="81"/>
            <rFont val="Tahoma"/>
            <family val="2"/>
          </rPr>
          <t>John:</t>
        </r>
        <r>
          <rPr>
            <sz val="9"/>
            <color indexed="81"/>
            <rFont val="Tahoma"/>
            <family val="2"/>
          </rPr>
          <t xml:space="preserve">
FD of adult ewes 19u
</t>
        </r>
      </text>
    </comment>
    <comment ref="AJ8" authorId="0" shapeId="0" xr:uid="{96B47E5F-BBF1-4BCE-8581-9979A3295319}">
      <text>
        <r>
          <rPr>
            <b/>
            <sz val="9"/>
            <color indexed="81"/>
            <rFont val="Tahoma"/>
            <family val="2"/>
          </rPr>
          <t>John:</t>
        </r>
        <r>
          <rPr>
            <sz val="9"/>
            <color indexed="81"/>
            <rFont val="Tahoma"/>
            <family val="2"/>
          </rPr>
          <t xml:space="preserve">
No change of seasonality of the merinos</t>
        </r>
      </text>
    </comment>
    <comment ref="AK8" authorId="0" shapeId="0" xr:uid="{23DDA277-4EDD-4AB8-9CA8-F2D18EC0FCD4}">
      <text>
        <r>
          <rPr>
            <b/>
            <sz val="9"/>
            <color indexed="81"/>
            <rFont val="Tahoma"/>
            <family val="2"/>
          </rPr>
          <t>John:</t>
        </r>
        <r>
          <rPr>
            <sz val="9"/>
            <color indexed="81"/>
            <rFont val="Tahoma"/>
            <family val="2"/>
          </rPr>
          <t xml:space="preserve">
No change of seasonality of the merinos</t>
        </r>
      </text>
    </comment>
    <comment ref="AL8" authorId="0" shapeId="0" xr:uid="{0A7A1500-BE4F-4C4F-BAAB-F09D77C39B12}">
      <text>
        <r>
          <rPr>
            <b/>
            <sz val="9"/>
            <color indexed="81"/>
            <rFont val="Tahoma"/>
            <family val="2"/>
          </rPr>
          <t>John:</t>
        </r>
        <r>
          <rPr>
            <sz val="9"/>
            <color indexed="81"/>
            <rFont val="Tahoma"/>
            <family val="2"/>
          </rPr>
          <t xml:space="preserve">
Adjust proportion of drys to 12%</t>
        </r>
      </text>
    </comment>
    <comment ref="AM8" authorId="0" shapeId="0" xr:uid="{5CED4D01-9D08-4C2F-AFF4-3B8948E7BB50}">
      <text>
        <r>
          <rPr>
            <b/>
            <sz val="9"/>
            <color indexed="81"/>
            <rFont val="Tahoma"/>
            <family val="2"/>
          </rPr>
          <t>John:</t>
        </r>
        <r>
          <rPr>
            <sz val="9"/>
            <color indexed="81"/>
            <rFont val="Tahoma"/>
            <family val="2"/>
          </rPr>
          <t xml:space="preserve">
Reduce reproduction to scan 128%</t>
        </r>
      </text>
    </comment>
    <comment ref="AN8" authorId="0" shapeId="0" xr:uid="{BE9AB3CE-A75D-4989-8838-E197760B92A4}">
      <text>
        <r>
          <rPr>
            <b/>
            <sz val="9"/>
            <color indexed="81"/>
            <rFont val="Tahoma"/>
            <family val="2"/>
          </rPr>
          <t>John:</t>
        </r>
        <r>
          <rPr>
            <sz val="9"/>
            <color indexed="81"/>
            <rFont val="Tahoma"/>
            <family val="2"/>
          </rPr>
          <t xml:space="preserve">
Adjust single survival to 88%</t>
        </r>
      </text>
    </comment>
    <comment ref="AO8" authorId="0" shapeId="0" xr:uid="{07D0B1BF-EEE6-422A-B03A-0C078EAD1DB6}">
      <text>
        <r>
          <rPr>
            <b/>
            <sz val="9"/>
            <color indexed="81"/>
            <rFont val="Tahoma"/>
            <family val="2"/>
          </rPr>
          <t>John:</t>
        </r>
        <r>
          <rPr>
            <sz val="9"/>
            <color indexed="81"/>
            <rFont val="Tahoma"/>
            <family val="2"/>
          </rPr>
          <t xml:space="preserve">
Adjust single survival to 88%</t>
        </r>
      </text>
    </comment>
    <comment ref="AP8" authorId="0" shapeId="0" xr:uid="{C94DCA5B-3A7A-4CA1-906E-66E615E25849}">
      <text>
        <r>
          <rPr>
            <b/>
            <sz val="9"/>
            <color indexed="81"/>
            <rFont val="Tahoma"/>
            <family val="2"/>
          </rPr>
          <t>John:</t>
        </r>
        <r>
          <rPr>
            <sz val="9"/>
            <color indexed="81"/>
            <rFont val="Tahoma"/>
            <family val="2"/>
          </rPr>
          <t xml:space="preserve">
Adjust single survival to 88%</t>
        </r>
      </text>
    </comment>
    <comment ref="AJ11" authorId="0" shapeId="0" xr:uid="{CB6412D4-DCF1-4D8B-A26B-101AC61CE47D}">
      <text>
        <r>
          <rPr>
            <b/>
            <sz val="9"/>
            <color indexed="81"/>
            <rFont val="Tahoma"/>
            <family val="2"/>
          </rPr>
          <t>John:</t>
        </r>
        <r>
          <rPr>
            <sz val="9"/>
            <color indexed="81"/>
            <rFont val="Tahoma"/>
            <family val="2"/>
          </rPr>
          <t xml:space="preserve">
Reduce seasonality pf meat breeds to same as merinos</t>
        </r>
      </text>
    </comment>
    <comment ref="AK11" authorId="0" shapeId="0" xr:uid="{EBC95ABC-861D-41C2-8B43-86B1225B8BBC}">
      <text>
        <r>
          <rPr>
            <b/>
            <sz val="9"/>
            <color indexed="81"/>
            <rFont val="Tahoma"/>
            <family val="2"/>
          </rPr>
          <t>John:</t>
        </r>
        <r>
          <rPr>
            <sz val="9"/>
            <color indexed="81"/>
            <rFont val="Tahoma"/>
            <family val="2"/>
          </rPr>
          <t xml:space="preserve">
Reduce seasonality pf meat breeds to same as merinos</t>
        </r>
      </text>
    </comment>
    <comment ref="F29" authorId="0" shapeId="0" xr:uid="{ACF1C757-0E8B-44A7-B810-E0172BEF8EF5}">
      <text>
        <r>
          <rPr>
            <b/>
            <sz val="9"/>
            <color indexed="81"/>
            <rFont val="Tahoma"/>
            <family val="2"/>
          </rPr>
          <t>John:</t>
        </r>
        <r>
          <rPr>
            <sz val="9"/>
            <color indexed="81"/>
            <rFont val="Tahoma"/>
            <family val="2"/>
          </rPr>
          <t xml:space="preserve">
Default is 33% of the drys are twice dry</t>
        </r>
      </text>
    </comment>
    <comment ref="L29" authorId="1" shapeId="0" xr:uid="{1A8A587D-990A-4B63-9711-2A1FDD5F31CA}">
      <text>
        <r>
          <rPr>
            <b/>
            <sz val="9"/>
            <color indexed="81"/>
            <rFont val="Tahoma"/>
            <family val="2"/>
          </rPr>
          <t>Young:</t>
        </r>
        <r>
          <rPr>
            <sz val="9"/>
            <color indexed="81"/>
            <rFont val="Tahoma"/>
            <family val="2"/>
          </rPr>
          <t xml:space="preserve">
This SAV alters the average weight &amp; production of the dams at prejoining in the Stock Generator by altering the weighting applied to the dry dams.
The proportion is only active if both bnd_drys_sold and bnd_drys_retained are default values (which implies that dry management is optimised and therefore needs to be estimated).
Usually only adjusted for the Ewe Lambs for which the default estimate is 50%.</t>
        </r>
      </text>
    </comment>
    <comment ref="M29" authorId="1" shapeId="0" xr:uid="{F80D9B14-E1EE-4DA9-B796-86C8BC0913C6}">
      <text>
        <r>
          <rPr>
            <b/>
            <sz val="9"/>
            <color indexed="81"/>
            <rFont val="Tahoma"/>
            <family val="2"/>
          </rPr>
          <t>Young:</t>
        </r>
        <r>
          <rPr>
            <sz val="9"/>
            <color indexed="81"/>
            <rFont val="Tahoma"/>
            <family val="2"/>
          </rPr>
          <t xml:space="preserve">
This SAV alters the average weight &amp; production of the dams at prejoining in the Stock Generator by altering the weighting applied to the dry dams.
The proportion is only active if both bnd_drys_sold and bnd_drys_retained are default values (which implies that dry management is optimised and therefore needs to be estimated).
Usually only adjusted for the Ewe Lambs for which the default estimate is 50%.</t>
        </r>
      </text>
    </comment>
    <comment ref="N29" authorId="1" shapeId="0" xr:uid="{A4F2F80F-6F49-4E73-919B-627FD4BFE1CC}">
      <text>
        <r>
          <rPr>
            <b/>
            <sz val="9"/>
            <color indexed="81"/>
            <rFont val="Tahoma"/>
            <family val="2"/>
          </rPr>
          <t>Young:</t>
        </r>
        <r>
          <rPr>
            <sz val="9"/>
            <color indexed="81"/>
            <rFont val="Tahoma"/>
            <family val="2"/>
          </rPr>
          <t xml:space="preserve">
This SAV alters the average weight &amp; production of the dams at prejoining in the Stock Generator by altering the weighting applied to the dry dams.
The proportion is only active if both bnd_drys_sold and bnd_drys_retained are default values (which implies that dry management is optimised and therefore needs to be estimated).
Usually only adjusted for the Ewe Lambs for which the default estimate is 50%.</t>
        </r>
      </text>
    </comment>
    <comment ref="O29" authorId="1" shapeId="0" xr:uid="{B5A0B7DF-DD69-4393-8AB4-5CDE08B8F24F}">
      <text>
        <r>
          <rPr>
            <b/>
            <sz val="9"/>
            <color indexed="81"/>
            <rFont val="Tahoma"/>
            <family val="2"/>
          </rPr>
          <t>Young:</t>
        </r>
        <r>
          <rPr>
            <sz val="9"/>
            <color indexed="81"/>
            <rFont val="Tahoma"/>
            <family val="2"/>
          </rPr>
          <t xml:space="preserve">
This SAV alters the average weight &amp; production of the dams at prejoining in the Stock Generator by altering the weighting applied to the dry dams.
The proportion is only active if both bnd_drys_sold and bnd_drys_retained are default values (which implies that dry management is optimised and therefore needs to be estimated).
Usually only adjusted for the Ewe Lambs for which the default estimate is 50%.</t>
        </r>
      </text>
    </comment>
    <comment ref="H33" authorId="0" shapeId="0" xr:uid="{3FE9CD0A-1DBD-4519-A146-799AD5527FD7}">
      <text>
        <r>
          <rPr>
            <b/>
            <sz val="9"/>
            <color indexed="81"/>
            <rFont val="Tahoma"/>
            <family val="2"/>
          </rPr>
          <t>John:</t>
        </r>
        <r>
          <rPr>
            <sz val="9"/>
            <color indexed="81"/>
            <rFont val="Tahoma"/>
            <family val="2"/>
          </rPr>
          <t xml:space="preserve">
1.7 is the scalar for the response in the current genertion from SA PvP dataset - used for genetic gain too.</t>
        </r>
      </text>
    </comment>
    <comment ref="H34" authorId="0" shapeId="0" xr:uid="{57685CFC-2323-427B-A93D-F817A749F22E}">
      <text>
        <r>
          <rPr>
            <b/>
            <sz val="9"/>
            <color indexed="81"/>
            <rFont val="Tahoma"/>
            <family val="2"/>
          </rPr>
          <t>John:</t>
        </r>
        <r>
          <rPr>
            <sz val="9"/>
            <color indexed="81"/>
            <rFont val="Tahoma"/>
            <family val="2"/>
          </rPr>
          <t xml:space="preserve">
Genetic benefit of culling passengers</t>
        </r>
      </text>
    </comment>
    <comment ref="G40" authorId="0" shapeId="0" xr:uid="{9C8AF1DB-44D3-42E8-803E-4FEDDA3F670E}">
      <text>
        <r>
          <rPr>
            <b/>
            <sz val="9"/>
            <color indexed="81"/>
            <rFont val="Tahoma"/>
            <family val="2"/>
          </rPr>
          <t>John:</t>
        </r>
        <r>
          <rPr>
            <sz val="9"/>
            <color indexed="81"/>
            <rFont val="Tahoma"/>
            <family val="2"/>
          </rPr>
          <t xml:space="preserve">
This value is (1 - mortality), with a little to spare</t>
        </r>
      </text>
    </comment>
    <comment ref="H44" authorId="0" shapeId="0" xr:uid="{03B14098-5E76-4F88-922A-E8D6D27C8C5B}">
      <text>
        <r>
          <rPr>
            <b/>
            <sz val="9"/>
            <color indexed="81"/>
            <rFont val="Tahoma"/>
            <family val="2"/>
          </rPr>
          <t>John:</t>
        </r>
        <r>
          <rPr>
            <sz val="9"/>
            <color indexed="81"/>
            <rFont val="Tahoma"/>
            <family val="2"/>
          </rPr>
          <t xml:space="preserve">
Genetic benefit of retaining performers</t>
        </r>
      </text>
    </comment>
    <comment ref="C75" authorId="0" shapeId="0" xr:uid="{014F0FDB-FDD5-4EA1-A56A-0072593AC843}">
      <text>
        <r>
          <rPr>
            <b/>
            <sz val="9"/>
            <color indexed="81"/>
            <rFont val="Tahoma"/>
            <family val="2"/>
          </rPr>
          <t>John:</t>
        </r>
        <r>
          <rPr>
            <sz val="9"/>
            <color indexed="81"/>
            <rFont val="Tahoma"/>
            <family val="2"/>
          </rPr>
          <t xml:space="preserve">
Fine wool merino</t>
        </r>
      </text>
    </comment>
    <comment ref="D75" authorId="0" shapeId="0" xr:uid="{9EA1FDE4-1DB1-4F34-8986-9D4193402830}">
      <text>
        <r>
          <rPr>
            <b/>
            <sz val="9"/>
            <color indexed="81"/>
            <rFont val="Tahoma"/>
            <family val="2"/>
          </rPr>
          <t>John:</t>
        </r>
        <r>
          <rPr>
            <sz val="9"/>
            <color indexed="81"/>
            <rFont val="Tahoma"/>
            <family val="2"/>
          </rPr>
          <t xml:space="preserve">
BBB</t>
        </r>
      </text>
    </comment>
    <comment ref="E75" authorId="0" shapeId="0" xr:uid="{E378D495-5FF2-4AAB-976A-26AA53FE3729}">
      <text>
        <r>
          <rPr>
            <b/>
            <sz val="9"/>
            <color indexed="81"/>
            <rFont val="Tahoma"/>
            <family val="2"/>
          </rPr>
          <t>John:</t>
        </r>
        <r>
          <rPr>
            <sz val="9"/>
            <color indexed="81"/>
            <rFont val="Tahoma"/>
            <family val="2"/>
          </rPr>
          <t xml:space="preserve">
Sell 0 to 8mths</t>
        </r>
      </text>
    </comment>
    <comment ref="G75" authorId="0" shapeId="0" xr:uid="{A1C3EF3F-36E5-4687-A555-CC19315BD6D9}">
      <text>
        <r>
          <rPr>
            <b/>
            <sz val="9"/>
            <color indexed="81"/>
            <rFont val="Tahoma"/>
            <family val="2"/>
          </rPr>
          <t>John:</t>
        </r>
        <r>
          <rPr>
            <sz val="9"/>
            <color indexed="81"/>
            <rFont val="Tahoma"/>
            <family val="2"/>
          </rPr>
          <t xml:space="preserve">
Sell any age (hopefully as a lamb)</t>
        </r>
      </text>
    </comment>
    <comment ref="H75" authorId="0" shapeId="0" xr:uid="{D227A50A-C45D-49E0-A87C-ED44794219D7}">
      <text>
        <r>
          <rPr>
            <b/>
            <sz val="9"/>
            <color indexed="81"/>
            <rFont val="Tahoma"/>
            <family val="2"/>
          </rPr>
          <t>John:</t>
        </r>
        <r>
          <rPr>
            <sz val="9"/>
            <color indexed="81"/>
            <rFont val="Tahoma"/>
            <family val="2"/>
          </rPr>
          <t xml:space="preserve">
Sell CFA at 5.5yo</t>
        </r>
      </text>
    </comment>
    <comment ref="C76" authorId="0" shapeId="0" xr:uid="{7FC65395-37C8-4580-A0A6-0F84045D51D7}">
      <text>
        <r>
          <rPr>
            <b/>
            <sz val="9"/>
            <color indexed="81"/>
            <rFont val="Tahoma"/>
            <family val="2"/>
          </rPr>
          <t>John:</t>
        </r>
        <r>
          <rPr>
            <sz val="9"/>
            <color indexed="81"/>
            <rFont val="Tahoma"/>
            <family val="2"/>
          </rPr>
          <t xml:space="preserve">
Medium merino</t>
        </r>
      </text>
    </comment>
    <comment ref="E76" authorId="0" shapeId="0" xr:uid="{9D73BC55-DA58-4218-9902-23F91524FF68}">
      <text>
        <r>
          <rPr>
            <b/>
            <sz val="9"/>
            <color indexed="81"/>
            <rFont val="Tahoma"/>
            <family val="2"/>
          </rPr>
          <t>John:</t>
        </r>
        <r>
          <rPr>
            <sz val="9"/>
            <color indexed="81"/>
            <rFont val="Tahoma"/>
            <family val="2"/>
          </rPr>
          <t xml:space="preserve">
Sell 8 to 15 mths</t>
        </r>
      </text>
    </comment>
    <comment ref="G76" authorId="0" shapeId="0" xr:uid="{FF193044-FE2E-4D11-8B22-F9877CB5D8EB}">
      <text>
        <r>
          <rPr>
            <b/>
            <sz val="9"/>
            <color indexed="81"/>
            <rFont val="Tahoma"/>
            <family val="2"/>
          </rPr>
          <t xml:space="preserve">John:
</t>
        </r>
        <r>
          <rPr>
            <sz val="9"/>
            <color indexed="81"/>
            <rFont val="Tahoma"/>
            <family val="2"/>
          </rPr>
          <t>Can't sell till hogget shearing</t>
        </r>
      </text>
    </comment>
    <comment ref="H76" authorId="0" shapeId="0" xr:uid="{8EC1AAC6-6822-4E16-873A-F451FFC9136C}">
      <text>
        <r>
          <rPr>
            <b/>
            <sz val="9"/>
            <color indexed="81"/>
            <rFont val="Tahoma"/>
            <family val="2"/>
          </rPr>
          <t>John:</t>
        </r>
        <r>
          <rPr>
            <sz val="9"/>
            <color indexed="81"/>
            <rFont val="Tahoma"/>
            <family val="2"/>
          </rPr>
          <t xml:space="preserve">
Sell CFA at 6.5yo</t>
        </r>
      </text>
    </comment>
    <comment ref="D77" authorId="0" shapeId="0" xr:uid="{10B08A1C-74D4-4D5E-A000-55C242B7BD88}">
      <text>
        <r>
          <rPr>
            <b/>
            <sz val="9"/>
            <color indexed="81"/>
            <rFont val="Tahoma"/>
            <family val="2"/>
          </rPr>
          <t>John:</t>
        </r>
        <r>
          <rPr>
            <sz val="9"/>
            <color indexed="81"/>
            <rFont val="Tahoma"/>
            <family val="2"/>
          </rPr>
          <t xml:space="preserve">
BBT</t>
        </r>
      </text>
    </comment>
    <comment ref="E77" authorId="0" shapeId="0" xr:uid="{CB4A7F6D-2A61-489B-A812-5E022AE01895}">
      <text>
        <r>
          <rPr>
            <b/>
            <sz val="9"/>
            <color indexed="81"/>
            <rFont val="Tahoma"/>
            <family val="2"/>
          </rPr>
          <t>John:</t>
        </r>
        <r>
          <rPr>
            <sz val="9"/>
            <color indexed="81"/>
            <rFont val="Tahoma"/>
            <family val="2"/>
          </rPr>
          <t xml:space="preserve">
Sell 15 mths to 21 mths</t>
        </r>
      </text>
    </comment>
    <comment ref="C78" authorId="0" shapeId="0" xr:uid="{252D0767-43F3-42C0-9FDD-C015A92C6765}">
      <text>
        <r>
          <rPr>
            <b/>
            <sz val="9"/>
            <color indexed="81"/>
            <rFont val="Tahoma"/>
            <family val="2"/>
          </rPr>
          <t>John:</t>
        </r>
        <r>
          <rPr>
            <sz val="9"/>
            <color indexed="81"/>
            <rFont val="Tahoma"/>
            <family val="2"/>
          </rPr>
          <t xml:space="preserve">
Maternal</t>
        </r>
      </text>
    </comment>
    <comment ref="E78" authorId="0" shapeId="0" xr:uid="{88B62854-AC40-4D74-8947-14A0BFD28ECD}">
      <text>
        <r>
          <rPr>
            <b/>
            <sz val="9"/>
            <color indexed="81"/>
            <rFont val="Tahoma"/>
            <family val="2"/>
          </rPr>
          <t>John:</t>
        </r>
        <r>
          <rPr>
            <sz val="9"/>
            <color indexed="81"/>
            <rFont val="Tahoma"/>
            <family val="2"/>
          </rPr>
          <t xml:space="preserve">
Sell older</t>
        </r>
      </text>
    </comment>
    <comment ref="L79" authorId="0" shapeId="0" xr:uid="{3DAD7C97-6CBB-425C-A257-E53896102093}">
      <text>
        <r>
          <rPr>
            <b/>
            <sz val="9"/>
            <color indexed="81"/>
            <rFont val="Tahoma"/>
            <family val="2"/>
          </rPr>
          <t>John:</t>
        </r>
        <r>
          <rPr>
            <sz val="9"/>
            <color indexed="81"/>
            <rFont val="Tahoma"/>
            <family val="2"/>
          </rPr>
          <t xml:space="preserve">
Number of levels, if not a copy of the previous level</t>
        </r>
      </text>
    </comment>
    <comment ref="R80" authorId="0" shapeId="0" xr:uid="{CFB19B10-A4AF-4485-A50C-E362E1ABBB7B}">
      <text>
        <r>
          <rPr>
            <b/>
            <sz val="9"/>
            <color indexed="81"/>
            <rFont val="Tahoma"/>
            <family val="2"/>
          </rPr>
          <t>John:</t>
        </r>
        <r>
          <rPr>
            <sz val="9"/>
            <color indexed="81"/>
            <rFont val="Tahoma"/>
            <family val="2"/>
          </rPr>
          <t xml:space="preserve">
The scalar varies by age to allow for the cumulative effects of mortality on numbers - to allow different LW profiles to be selected.</t>
        </r>
      </text>
    </comment>
    <comment ref="R81" authorId="0" shapeId="0" xr:uid="{C68FFB05-350C-4366-855C-11DE5DBCAB2B}">
      <text>
        <r>
          <rPr>
            <b/>
            <sz val="9"/>
            <color indexed="81"/>
            <rFont val="Tahoma"/>
            <family val="2"/>
          </rPr>
          <t>John:</t>
        </r>
        <r>
          <rPr>
            <sz val="9"/>
            <color indexed="81"/>
            <rFont val="Tahoma"/>
            <family val="2"/>
          </rPr>
          <t xml:space="preserve">
The scalar varies by age to allow for the cumulative effects of mortality on numbers - to allow different LW profiles to be selected.</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John</author>
  </authors>
  <commentList>
    <comment ref="B398" authorId="0" shapeId="0" xr:uid="{8B5846BF-7FFD-4EC5-9FA2-A341B930DAAD}">
      <text>
        <r>
          <rPr>
            <b/>
            <sz val="9"/>
            <color indexed="81"/>
            <rFont val="Tahoma"/>
            <family val="2"/>
          </rPr>
          <t>John:</t>
        </r>
        <r>
          <rPr>
            <sz val="9"/>
            <color indexed="81"/>
            <rFont val="Tahoma"/>
            <family val="2"/>
          </rPr>
          <t xml:space="preserve">
Control the feed supply patterns that can be selected (by masking them).
Note: the samepatterns with different starting weights are controlled together
Note: if the level of N or F change then the feed supply being masked with a specific w slice will change.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John</author>
  </authors>
  <commentList>
    <comment ref="B2" authorId="0" shapeId="0" xr:uid="{77F0482A-894C-4966-90FC-A8FCCE18E0EC}">
      <text>
        <r>
          <rPr>
            <b/>
            <sz val="9"/>
            <color indexed="81"/>
            <rFont val="Tahoma"/>
            <family val="2"/>
          </rPr>
          <t>John:</t>
        </r>
        <r>
          <rPr>
            <sz val="9"/>
            <color indexed="81"/>
            <rFont val="Tahoma"/>
            <family val="2"/>
          </rPr>
          <t xml:space="preserve">
Maximum output without including special variables in rvals.
Excluding the LW, FEC and numbers with p axis</t>
        </r>
      </text>
    </comment>
    <comment ref="B23" authorId="0" shapeId="0" xr:uid="{C1773C77-DC46-465E-9F33-8BFA92764DB2}">
      <text>
        <r>
          <rPr>
            <b/>
            <sz val="9"/>
            <color indexed="81"/>
            <rFont val="Tahoma"/>
            <family val="2"/>
          </rPr>
          <t>John:</t>
        </r>
        <r>
          <rPr>
            <sz val="9"/>
            <color indexed="81"/>
            <rFont val="Tahoma"/>
            <family val="2"/>
          </rPr>
          <t xml:space="preserve">
These are the detailed results that require extra r_vals to be stored during the soultion</t>
        </r>
      </text>
    </comment>
    <comment ref="B41" authorId="0" shapeId="0" xr:uid="{4BCDD0F3-1950-4643-8EB2-E59CA6998311}">
      <text>
        <r>
          <rPr>
            <b/>
            <sz val="9"/>
            <color indexed="81"/>
            <rFont val="Tahoma"/>
            <family val="2"/>
          </rPr>
          <t>John:</t>
        </r>
        <r>
          <rPr>
            <sz val="9"/>
            <color indexed="81"/>
            <rFont val="Tahoma"/>
            <family val="2"/>
          </rPr>
          <t xml:space="preserve">
These are the detailed results that require extra r_vals to be stored during the soultion</t>
        </r>
      </text>
    </comment>
  </commentList>
</comments>
</file>

<file path=xl/sharedStrings.xml><?xml version="1.0" encoding="utf-8"?>
<sst xmlns="http://schemas.openxmlformats.org/spreadsheetml/2006/main" count="4886" uniqueCount="951">
  <si>
    <t>sam</t>
  </si>
  <si>
    <t>Dict</t>
  </si>
  <si>
    <t>Key1</t>
  </si>
  <si>
    <t>Key2</t>
  </si>
  <si>
    <t>slice</t>
  </si>
  <si>
    <t>Default</t>
  </si>
  <si>
    <t>0:1</t>
  </si>
  <si>
    <t>1:2</t>
  </si>
  <si>
    <t>2:3</t>
  </si>
  <si>
    <t>saa</t>
  </si>
  <si>
    <t>sav</t>
  </si>
  <si>
    <t>Note on formatting</t>
  </si>
  <si>
    <t>TOL_inc</t>
  </si>
  <si>
    <t>g3_included</t>
  </si>
  <si>
    <t>bnd_total_pas_area</t>
  </si>
  <si>
    <t>bnd_pasarea_inc</t>
  </si>
  <si>
    <t>Drop</t>
  </si>
  <si>
    <t>scan_og1</t>
  </si>
  <si>
    <t>steady_state</t>
  </si>
  <si>
    <t>Description of this experiment</t>
  </si>
  <si>
    <t>lw_inc</t>
  </si>
  <si>
    <t>ffcfw_inc</t>
  </si>
  <si>
    <t>BlankLast</t>
  </si>
  <si>
    <t>srw_c2</t>
  </si>
  <si>
    <t>genotype</t>
  </si>
  <si>
    <t>-</t>
  </si>
  <si>
    <t>Report</t>
  </si>
  <si>
    <t>Run</t>
  </si>
  <si>
    <t>Description</t>
  </si>
  <si>
    <t>run_summary</t>
  </si>
  <si>
    <t>run_areasum</t>
  </si>
  <si>
    <t>run_daily_mei_dams</t>
  </si>
  <si>
    <t>run_pnl</t>
  </si>
  <si>
    <t>run_profitarea</t>
  </si>
  <si>
    <t>run_saleprice</t>
  </si>
  <si>
    <t>run_cfw_dams</t>
  </si>
  <si>
    <t>run_lw_dams</t>
  </si>
  <si>
    <t>run_ffcfw_dams</t>
  </si>
  <si>
    <t>run_ffcfw_prog</t>
  </si>
  <si>
    <t>run_weanper</t>
  </si>
  <si>
    <t>run_scanper</t>
  </si>
  <si>
    <t>run_lamb_survival</t>
  </si>
  <si>
    <t>run_daily_pi_dams</t>
  </si>
  <si>
    <t>run_numbers_dams</t>
  </si>
  <si>
    <t>run_numbers_prog</t>
  </si>
  <si>
    <t>run_numbers_offs</t>
  </si>
  <si>
    <t>run_dse</t>
  </si>
  <si>
    <t>run_grnfoo</t>
  </si>
  <si>
    <t>run_dryfoo</t>
  </si>
  <si>
    <t>run_napfoo</t>
  </si>
  <si>
    <t>run_grncon</t>
  </si>
  <si>
    <t>run_drycon</t>
  </si>
  <si>
    <t>run_napcon</t>
  </si>
  <si>
    <t>run_poccon</t>
  </si>
  <si>
    <t>run_supcon</t>
  </si>
  <si>
    <t>run_stubcon</t>
  </si>
  <si>
    <t>Exp Group</t>
  </si>
  <si>
    <t>blank</t>
  </si>
  <si>
    <t>run_saledate_offs</t>
  </si>
  <si>
    <t>Expt 2: Calibration of the GEPEP genotypes. Starting with SRW, PI, kg &amp; EVG. Then testing a range of SFW, SFD, repro &amp; lamb survival</t>
  </si>
  <si>
    <t>Trial to copy</t>
  </si>
  <si>
    <t>run_fd_dams</t>
  </si>
  <si>
    <t>run_dry_propn</t>
  </si>
  <si>
    <t>propn of drys</t>
  </si>
  <si>
    <t>Fix error with saa that still had sav default value</t>
  </si>
  <si>
    <t>All Genotype trials reported without lw, ffcfw &amp; fec</t>
  </si>
  <si>
    <t>woolp_mpg_percentile</t>
  </si>
  <si>
    <t>salep_percentile</t>
  </si>
  <si>
    <t>Change lamb mortality from sar to sat</t>
  </si>
  <si>
    <t>Add sar &amp; sat conditional formatting</t>
  </si>
  <si>
    <t>Use saa on cl0 to alter the LTW lamb survival parameters to adjust twin lamb survival of the standard genotype</t>
  </si>
  <si>
    <t>Increase wool mpg to 80th percentile, increase sale sheep price to 90th percentile</t>
  </si>
  <si>
    <t>Date Time</t>
  </si>
  <si>
    <t>Alter range of calibration to give range in ASBVs</t>
  </si>
  <si>
    <t>Turn off the LW, FFCFW &amp; FEC reporting</t>
  </si>
  <si>
    <t>Only run G0 (as a check of the updated parameters). Report lw, ffcfw &amp; fec</t>
  </si>
  <si>
    <t>Add trials for G1 to G29, SRW only &amp; All data</t>
  </si>
  <si>
    <t>Set LW, FFCFW &amp; FEC report to FALSE</t>
  </si>
  <si>
    <t>Update the genotypes sfw, sfd, conc, ls &amp; era based on 1st run. Also adjusted the range of the sa for G0</t>
  </si>
  <si>
    <t>Adjust range of the G0 calibration</t>
  </si>
  <si>
    <t>Update calibration using 2nd attempt values. Only run the genotypes g0-G29. (To be done with 5 FVP) &amp; save FFCFW &amp; FEC for the Opt feed profile for each.</t>
  </si>
  <si>
    <t>Report first 7 genotypes only</t>
  </si>
  <si>
    <t>Only calculate results for genotypes 8 onwards</t>
  </si>
  <si>
    <t>Fix position of comments on the sensitivities</t>
  </si>
  <si>
    <t>Change the litter size saa to adjust both the 5% &amp; 95% parameter</t>
  </si>
  <si>
    <t>Altered Trial number formula so that it aligns with the Trial numbers displayed when reporting trials. Added extra column for the formula in body of the table.</t>
  </si>
  <si>
    <t>Remove runs that were done overnight prior to power failure and full HD</t>
  </si>
  <si>
    <t>Copy in GEPEP parameters received from Sarah.</t>
  </si>
  <si>
    <t>Set saving and reporting LW, FFCFW &amp; FEC to FALSE</t>
  </si>
  <si>
    <t>Changed the Equations sav from the dam array to progeny array for BW &amp; lamb survival</t>
  </si>
  <si>
    <t>Set FVP to 3 and run analysis with all genotypes turned on.                Note: old CFW, FD &amp; repro calibration (needs upating with 1N runs with Property calibration)</t>
  </si>
  <si>
    <t>All genotypes and all the calibration levels turned on</t>
  </si>
  <si>
    <t>Calibration runs using FVP3 and 1N. Pulled MRY changes that exclude mating yearlings and selling yearlings</t>
  </si>
  <si>
    <t>Set wool &amp; meat to 80th percentiles</t>
  </si>
  <si>
    <t>Model is solving without sheep</t>
  </si>
  <si>
    <t>Just TRUE for Default and standard to see if it calibration</t>
  </si>
  <si>
    <t>Remove the eqn groups that aren't specific to this analysis (leaves only 8:9)</t>
  </si>
  <si>
    <t>Add trial to test MU dam mortality &amp; set G00 to TRUE too</t>
  </si>
  <si>
    <t>Change Standard to use all the default settings except TOL. Change G0 to use the MU eqns for evg (To make the Standard run independent of the analysis standard)</t>
  </si>
  <si>
    <t>Set all trials to true. Report all trials. Running with GEPEP cal for property &amp; Structure. With new basal mortality</t>
  </si>
  <si>
    <t>Run G04 because missed in previous run. Still wouldn't run, maybe the FD is too low and no income</t>
  </si>
  <si>
    <t>Change the calibrations for CFW, FD &amp; repro. Associated with halving the FBVs to represent F1 progeny, and altering some of the sa calcs</t>
  </si>
  <si>
    <t>Change to 50th percentile for wool price, FD premium and meat price</t>
  </si>
  <si>
    <t>woolp_fdprem_percentile</t>
  </si>
  <si>
    <t>Start fresh with calibration. Set sfw &amp; sfd as per the FBV/2. Set repro to 0.</t>
  </si>
  <si>
    <t>Added FD premium percentile sa (at 50% which was the default i.e. no change)</t>
  </si>
  <si>
    <t>Report all</t>
  </si>
  <si>
    <t>Run everything because the prices have changed.</t>
  </si>
  <si>
    <t>Change description of the calibration runs to ensure not losing decimal places</t>
  </si>
  <si>
    <t>Update the genotype calibrations</t>
  </si>
  <si>
    <t>Change the range for prolif &amp; era</t>
  </si>
  <si>
    <t>Reduce range for prolif to +- 0.35</t>
  </si>
  <si>
    <t>Change extreme low ERA to -0.3 and rerun just the above 3 trials.</t>
  </si>
  <si>
    <t>Copy in cal3 values (SFW, SFD</t>
  </si>
  <si>
    <t>Change of tack</t>
  </si>
  <si>
    <t>Calibrating the genotype based on the the production values not based on the generated values. SFW is adjusted by FBV &amp; intake. All others just FBV</t>
  </si>
  <si>
    <t>Run for all the genotypes with N1</t>
  </si>
  <si>
    <t>Add no PI, no EVG &amp; no kg runs for all genotypes.</t>
  </si>
  <si>
    <t>Run all genotype runs with N3 with the current standard analyiss model</t>
  </si>
  <si>
    <t>Altered macro to record the column that was changed rather than date:time. Also added AutoSave macro to clear the column - so only rows that have been chaged since the save are recorded</t>
  </si>
  <si>
    <t>run_wbe_dams</t>
  </si>
  <si>
    <t>run_wbe_offs</t>
  </si>
  <si>
    <t>Add controls for WBE (dams &amp; offs)</t>
  </si>
  <si>
    <t>Save the full solution for each team with the optimum (and remove from the other scenarios)</t>
  </si>
  <si>
    <t>Run &amp; report just G0 for calibration of the feed supply. With 3N and multiple levels of the N in different trials.</t>
  </si>
  <si>
    <t>Report FFCFW, LW &amp; FEC for the runs</t>
  </si>
  <si>
    <t>Include the high price scenario</t>
  </si>
  <si>
    <t>Added nutrtion range for the progeny too (Set up for progeny to be 0,1,-1 in Property)</t>
  </si>
  <si>
    <t>Corrected SFW &amp; SFD for Link sire</t>
  </si>
  <si>
    <t>Added other experiments to test individually adding traits. Set run &amp; report to True.</t>
  </si>
  <si>
    <t>Temporary change to Dam nutspread, so that can start the model.</t>
  </si>
  <si>
    <t>Pushed</t>
  </si>
  <si>
    <t>Just run SRW &amp; All to test impact of LWP and mortality tweaks - memory error with 12 runs</t>
  </si>
  <si>
    <t>New LWP pattern for the high mortality coefficients</t>
  </si>
  <si>
    <t>Change Save event macro to include sheetname for the ClearContents.</t>
  </si>
  <si>
    <t>Add proportion of trials being run that are being reported</t>
  </si>
  <si>
    <t>Turn on the trials for the low prices and the standard with high prices with FVP3 &amp; 3N with 0,1,-1</t>
  </si>
  <si>
    <t>Turn off running for trials that were completed prior to memory error</t>
  </si>
  <si>
    <t>run_numbers_dams_p</t>
  </si>
  <si>
    <t>run_numbers_offs_p</t>
  </si>
  <si>
    <t>Add inclusion of numbers with a p axis in the r_vals</t>
  </si>
  <si>
    <t>Add MR column with data from Act 3</t>
  </si>
  <si>
    <t>Checked Sarahs equations and checked all coefficients in the experiment</t>
  </si>
  <si>
    <t>Remove mention of experiment numbers in the comment under 'Run Trial'</t>
  </si>
  <si>
    <t>Change Reported trials for the FFCFW</t>
  </si>
  <si>
    <t>Run trials SRW + prodn &amp; All to generate the ffcfw &amp; FEC</t>
  </si>
  <si>
    <t>Turn on FFCFW weights for the SRW trials</t>
  </si>
  <si>
    <t>Fix error in MR column (was values of kg). Run the effected trials &amp; set the reports to True for the set of trials (Experiment)</t>
  </si>
  <si>
    <t>Added trials to test PI, EVG, MR, kg separately at 2 levels.</t>
  </si>
  <si>
    <t>Run above trials plus the intake trials</t>
  </si>
  <si>
    <t>Add % to Run Trials (proportion of all trials being run). This can be aligned with proportion of the trials being reported to see if more trials reported than have been run</t>
  </si>
  <si>
    <t>Fix error in name of maintenance requirement sam (was MR needs to be mr). Only run the MR trials</t>
  </si>
  <si>
    <t>Add MR+Eff run</t>
  </si>
  <si>
    <t>Changed the ci_c2 sam to pi. SO that it can be altered to only operate on the adult PI</t>
  </si>
  <si>
    <t>Run the trials that evaluate SRW &amp; All for low &amp; high prices and without EVG for low. Don't report FFCFW or numbers with p</t>
  </si>
  <si>
    <t>Model has selling ewe lambs removed</t>
  </si>
  <si>
    <t>3:4</t>
  </si>
  <si>
    <t>Added Exp 2 with the calibration range for G00 (to be run with Calibration model and N1)</t>
  </si>
  <si>
    <t>Added Exp 3 with inputs for production parameters (to be run with N1)</t>
  </si>
  <si>
    <t>Updated the MLP fleece and repro data with the data from Bron (12 Apr 21)</t>
  </si>
  <si>
    <t>Deleted trials that were +PI with SFW adjusted (because now done in the code)</t>
  </si>
  <si>
    <t>Added a small amount to the starting repro calibrations to remove Dup error.</t>
  </si>
  <si>
    <t>Added Exp1 to top of Exp2 so that the standard run gets done with the calibration</t>
  </si>
  <si>
    <t>Add production calibration for G01-G29 to Exp2. And report after the Calibration results for G00</t>
  </si>
  <si>
    <t>Move the G00 production calibration below the G01-G29 SRW &amp; All</t>
  </si>
  <si>
    <t>3rd iteration of the production information for G01 to G29</t>
  </si>
  <si>
    <t>Alter G07 SRW to 60.44. Removing the extra dp allowed the LP to solve that otherwise was caught in a loop</t>
  </si>
  <si>
    <t>2nd iteration of the production information for G01 to G29</t>
  </si>
  <si>
    <t>4th iteration of the production information for G01 to G29. Added formula to control proportion of the change that is implemented. Still not perfect but will continue anyway</t>
  </si>
  <si>
    <t>Improved Experiment 4 for calibration of LW profiles.</t>
  </si>
  <si>
    <t>Set expt 1 for the big analysis with prices 70, 50 &amp; 70. With nut spread set for N5 and N4</t>
  </si>
  <si>
    <t>4:5</t>
  </si>
  <si>
    <t>run_ffcfw_offs</t>
  </si>
  <si>
    <t>Changed reporting the FFCFW &amp; FEC to True</t>
  </si>
  <si>
    <t>Setup Exp4 for the feed supply check for G00. Altered the standard price percentiles to 70 &amp; 70 (same as Universal now, so could just be default)</t>
  </si>
  <si>
    <t>Fixed that Exp4 had nutspread for 5 levels for dams</t>
  </si>
  <si>
    <t>Created Exp5, 6 &amp; 7 with G01-G29 with all factors and optimising LW pattern (for Best bet)</t>
  </si>
  <si>
    <t>Improve description of experiments and outline all the experiments</t>
  </si>
  <si>
    <t>0</t>
  </si>
  <si>
    <t>Finalised experiments 7, 8 &amp; 9 which are the main results for GEPEP (use a FVP43 N44 model)</t>
  </si>
  <si>
    <t>Changed report to suit Exp 7, 8 &amp; 9</t>
  </si>
  <si>
    <t>add exp10 - to examine nut of some groups</t>
  </si>
  <si>
    <t>mort_inc</t>
  </si>
  <si>
    <t>run_mort_offs</t>
  </si>
  <si>
    <t>run_mort_dams</t>
  </si>
  <si>
    <t>Add exp13 that is removing components of Act3 individually</t>
  </si>
  <si>
    <t>Increment each trial number. Make Exp1 the single G00 trial. Set report detailed out put to False</t>
  </si>
  <si>
    <t>Add calibration trials for G01-G29 with 9 control knobs (SRW, PI, Con, Litter size, MortalityP, Mortality tbc, sfw &amp; sfd)</t>
  </si>
  <si>
    <t>Group --&gt;</t>
  </si>
  <si>
    <t>Added sap.mortalityb. Altered sat.mortalityp to sap (and changed sa values to 0)</t>
  </si>
  <si>
    <t>Removed duplicate names</t>
  </si>
  <si>
    <t>Include G00 in the calibration run so there is a base case to calibrate against</t>
  </si>
  <si>
    <t>Set inputs to initial values</t>
  </si>
  <si>
    <t>Set up an Exp3 report</t>
  </si>
  <si>
    <t>Changed Exp4 to number 3 so it could be reported with Exp3. Set Exp3 to Run=False because it had just been run</t>
  </si>
  <si>
    <t>Combined Exp3 &amp; 4 for the next iteration (that requires both)</t>
  </si>
  <si>
    <t>scan_std_c2</t>
  </si>
  <si>
    <t>husb_labour_l2h2</t>
  </si>
  <si>
    <t>husb_cost_h2</t>
  </si>
  <si>
    <t>Added saa['husb_cost_h2'] and saa['husb_labour_l2h2']</t>
  </si>
  <si>
    <t>Altered comments describing the sa on % dry and litter size</t>
  </si>
  <si>
    <t>Added saa['scan_std'] for each team to adjust the proportion of single/multiple progeny that are required as replacements. Data from GEPEP raw data</t>
  </si>
  <si>
    <t>Remove the other unused reports from Exp3</t>
  </si>
  <si>
    <t>Increase range for the ERA calibration because teams were not covered by the spread</t>
  </si>
  <si>
    <t>Reduce range for mortalityb because over ran on the top side</t>
  </si>
  <si>
    <t>Reduce FD range because the AFD is a close estimate</t>
  </si>
  <si>
    <t>Changed the SRW-Prodn and the Act3 calibration values for iter2</t>
  </si>
  <si>
    <t>Include numbers_dams in the report for Exp3</t>
  </si>
  <si>
    <t>Changed the SRW-Prodn and the Act3 calibration values for iter3</t>
  </si>
  <si>
    <t>Changed the SRW-Prodn and the Act3 calibration values for iter4</t>
  </si>
  <si>
    <t>Add tweak to G25 P-- SRW (-1g) to overcome solving trouble</t>
  </si>
  <si>
    <t>Iteration 7 with run dse included</t>
  </si>
  <si>
    <t>Iteration 8 with mei included</t>
  </si>
  <si>
    <t>With wbe_dams included</t>
  </si>
  <si>
    <t>Iteration 9 coefficients included.</t>
  </si>
  <si>
    <t>Removed macro (Change event &amp; Save event)</t>
  </si>
  <si>
    <t>Altered experiments for the headline results. Old style (N1) with price SA, Old (N4) and Best (N4) with price SA.</t>
  </si>
  <si>
    <t>Alter the reports for the Exp11 to 15</t>
  </si>
  <si>
    <t>Changed the Old-style to be calibrated by altering SRW (rather than PI). Calibrated with 4 iterations.</t>
  </si>
  <si>
    <t>Calibrated to measured LW rather than to ALW. Using SRW for Old Style &amp; PI for Best bet</t>
  </si>
  <si>
    <t>n_fs_dams</t>
  </si>
  <si>
    <t>n_fs_offs</t>
  </si>
  <si>
    <t>Added REV sensitivities and nFVP &amp; nN sa</t>
  </si>
  <si>
    <t>Added post loop sensitivity variables</t>
  </si>
  <si>
    <t>Added sav_r1_zig1 (to control when there are multiple feed supply options)</t>
  </si>
  <si>
    <t>5:6</t>
  </si>
  <si>
    <t>Add REV trials</t>
  </si>
  <si>
    <t>6:7</t>
  </si>
  <si>
    <t>Add nut_spread control for_g3[4:6]</t>
  </si>
  <si>
    <t>Changed the Trial Number back to being based on the row number (not missing the blanks) &amp; removed associated column</t>
  </si>
  <si>
    <t>Changed the cell style for column 2 &amp; 7 to Overwrittable (formula) so can search for '=' in the input style. Altered Calculation style to have different background</t>
  </si>
  <si>
    <t>Added Exp 201 to include 2 trials with N12 &amp; N56 with full report info. Added sav for r1_izg for the calibration runs (=6)</t>
  </si>
  <si>
    <t>Removed nut_spread sa from REV trials (because new LW pattern should not need it)</t>
  </si>
  <si>
    <t>Change REV trial to base off G0 (trial 2) rather than standard (trial 1). Also gets feedlotting for offspring</t>
  </si>
  <si>
    <t>Only report N12 from exp201. Change exp number for detailed report to 201</t>
  </si>
  <si>
    <t>Change exp202 to not report the extra detail and run N56 (0,1,-1,0.5,-0.5,3.9)</t>
  </si>
  <si>
    <t>Change scanning to adults (2:) and add comment</t>
  </si>
  <si>
    <t>Moved the columns so Eqn Compare was next to REV create</t>
  </si>
  <si>
    <t>Changed N3 for offspring to 0, -0.5,3.9</t>
  </si>
  <si>
    <t>Added N11 trial (wouldn't solve)</t>
  </si>
  <si>
    <t>Added run_grnfoo &amp; run_dryfoo to the RunReport sheet</t>
  </si>
  <si>
    <t>Turn off running &amp; reporting for the N55 trials in exp 202</t>
  </si>
  <si>
    <t>Rebadged some of the RunReport definitions for the new system (Default - 0: All except the detailed reports, 1: All, 2: no feed supply info, 3: with crop % graph, 4: GEPEP calibation info, 5: unused atm).</t>
  </si>
  <si>
    <t>Added sam['pgr_fl']. Used in pasture slack experiment</t>
  </si>
  <si>
    <t>pgr_f</t>
  </si>
  <si>
    <t>Alter the layout of the sa variables in the experiment and outline in levels</t>
  </si>
  <si>
    <t>Added 2nd part of exp202 to be run after pasarea is set to ==</t>
  </si>
  <si>
    <t>annual</t>
  </si>
  <si>
    <t>Alter N55 to be +ve  nutspread for the offspring (to generate a new optimum pattern now that the LW condense fn has been fixed) - changed to exp203</t>
  </si>
  <si>
    <t>Generate a full solution for N55</t>
  </si>
  <si>
    <t>run_salevalue_offs</t>
  </si>
  <si>
    <t>run_salevalue_dams</t>
  </si>
  <si>
    <t>run_woolvalue_offs</t>
  </si>
  <si>
    <t>run_woolvalue_dams</t>
  </si>
  <si>
    <t>run_cfw_offs</t>
  </si>
  <si>
    <t>run_fd_offs</t>
  </si>
  <si>
    <t>wool value per hd</t>
  </si>
  <si>
    <t>sale value of offs per hd</t>
  </si>
  <si>
    <t>sale value of dams per hd</t>
  </si>
  <si>
    <t>Include exp202</t>
  </si>
  <si>
    <t>Add reports for WoolValue and SaleValue</t>
  </si>
  <si>
    <t>Change exp numbers so the pasarea &amp; N size could be reported together</t>
  </si>
  <si>
    <t>Add comments to the REV sensitivity analyses</t>
  </si>
  <si>
    <t xml:space="preserve">Add SR sav </t>
  </si>
  <si>
    <t>bnd_sr_inc</t>
  </si>
  <si>
    <t>bnd_sr_t</t>
  </si>
  <si>
    <t>bnd_drys_retained</t>
  </si>
  <si>
    <t>bnd_drys_sold</t>
  </si>
  <si>
    <t>bnd_min_sale_age_wether_g3</t>
  </si>
  <si>
    <t>bnd_max_sale_age_wether_g3</t>
  </si>
  <si>
    <t>:</t>
  </si>
  <si>
    <t>Add sav for wether and female sale</t>
  </si>
  <si>
    <t>Added trials to test the old cal and report with the new cal</t>
  </si>
  <si>
    <t>Fix r1_izg for GEPEP calibration</t>
  </si>
  <si>
    <t>Move the sale age controls to the management section</t>
  </si>
  <si>
    <t>Add 500days min age for the dams to the standard trial</t>
  </si>
  <si>
    <t>Add the change of TOL to the calibration trials</t>
  </si>
  <si>
    <t>Remove bnd_sellyearlings_inc (and remove from code)</t>
  </si>
  <si>
    <t>run_daily_mei_offs</t>
  </si>
  <si>
    <t>run_daily_pi_offs</t>
  </si>
  <si>
    <t>Add run_daily_mei+offs &amp; pi to the Reports</t>
  </si>
  <si>
    <t>Add exp211 N31 GEPEP calibration - to sort out dead animals problem. With extra details stored</t>
  </si>
  <si>
    <t>Change r1_izg to be :,:,: so it picks up both slices of the i axis</t>
  </si>
  <si>
    <t>Add run_ffcfw_yatf to the Reports</t>
  </si>
  <si>
    <t>run_ffcfw_yatf</t>
  </si>
  <si>
    <t>Set up exp2 for the calibration of G00</t>
  </si>
  <si>
    <t>Add sav r1_izg3 to control the feed supply for the offspring</t>
  </si>
  <si>
    <t>Fixed error in haivng included both the pre and post calcuation sa on pi, mr &amp; kg</t>
  </si>
  <si>
    <t>Remove a couple more reports from #4 the Calibration reports</t>
  </si>
  <si>
    <t>Added bnd_propn_mated_yearling_g1 = 0 for BBB</t>
  </si>
  <si>
    <t>bnd_propn_dams_mated_og1</t>
  </si>
  <si>
    <t>Fix problems with PI post scalar included in the exp3 &amp; exp4</t>
  </si>
  <si>
    <t>Drop bnd_propn_dams_mated_og1 until code is ready</t>
  </si>
  <si>
    <t>Tweak G2 &amp; G13 std and G25 All to get a result for the standard trait level</t>
  </si>
  <si>
    <t>Add bnd_propn_dams_mated back in</t>
  </si>
  <si>
    <t>Added calibration for iter3</t>
  </si>
  <si>
    <t>Arrange exp12 &amp; 13 for FVP33N54 with saving detailed output and rev create</t>
  </si>
  <si>
    <t>Change to N64</t>
  </si>
  <si>
    <t>Add experiments for GEPEP with REVs of PI, MR, kg, cfw, fd &amp; repro</t>
  </si>
  <si>
    <t>Add experiments with post sa of PI, MR &amp; kg</t>
  </si>
  <si>
    <t>Fix errors in Exp16 &amp; 17</t>
  </si>
  <si>
    <t>Separate Exp17 for reporting</t>
  </si>
  <si>
    <t>Fix mr error in Ex17</t>
  </si>
  <si>
    <t>Add post calc sa to Exp16</t>
  </si>
  <si>
    <t>Change exp17 to N12 (for comparison with Exp11)</t>
  </si>
  <si>
    <t>Add trial to test that pi_post == pi_pre with lower nut_spread (except tht nut_spread is affecting young animals too)</t>
  </si>
  <si>
    <t>Add N33 versions of both pre and post sa for PI, MR and kg</t>
  </si>
  <si>
    <t>Change exp16 to operate on std devn rather than range. Fix the nut spread for the pi_post test</t>
  </si>
  <si>
    <t>Added bound on pasture at 60% for exp16</t>
  </si>
  <si>
    <t>Make Exp17 N12</t>
  </si>
  <si>
    <t>Add Exp18 that is copy of Exp17 with N54</t>
  </si>
  <si>
    <t>Change Exp5 &amp; 6 to N12</t>
  </si>
  <si>
    <t>Alter trials to make prices explicit for all trials. Remove all the preliminary trials that included and excluded different traits.</t>
  </si>
  <si>
    <t>Change the r1_izg to point to the altered feed supply</t>
  </si>
  <si>
    <t>Add Exps 131, 141 &amp; 151 that is the Post sa equivalent of 13, 14 &amp; 15</t>
  </si>
  <si>
    <t>Set Exp16 so runs that test post SA are False (these trials require code changes for ZF2)</t>
  </si>
  <si>
    <t>n_initial_lw_dams</t>
  </si>
  <si>
    <t>n_initial_lw_offs</t>
  </si>
  <si>
    <t>Add extra exp for each instance &amp; the cloud. Exp 131, 132 &amp; 133</t>
  </si>
  <si>
    <t>Calibrate WBE using latest info from Sarah</t>
  </si>
  <si>
    <t>Add data for iter4</t>
  </si>
  <si>
    <t>Use estimated SRW from GEPEP for exp4 (rather than the calibrated SRW from exp3)</t>
  </si>
  <si>
    <t>Change FVP &amp; N to formulas (because some descriptions were wrong)</t>
  </si>
  <si>
    <t>Add data for iter5</t>
  </si>
  <si>
    <t>Check over the experiments for the re-run</t>
  </si>
  <si>
    <t>Tweaks for Exp17</t>
  </si>
  <si>
    <t>Remove formulas linking the experiments together for calibrations. Tweaks for Exp131, 141 &amp; 151</t>
  </si>
  <si>
    <t>Tweaks Exp151 (team 3 &amp; 11)</t>
  </si>
  <si>
    <t>Final version as used for the GEPEP report sent on 16May21</t>
  </si>
  <si>
    <t>Set up initial Preg Scan trials. Alter Exp1 to do up to N33</t>
  </si>
  <si>
    <t>Change Exp3 to N33 (run with 9)</t>
  </si>
  <si>
    <t>0:1,0:3</t>
  </si>
  <si>
    <t>bnd_min_sale_age_female_g1</t>
  </si>
  <si>
    <t>0:3</t>
  </si>
  <si>
    <t>Add sale age bound for dams separate from the progeny &amp; offspring (because BBT dams are BB so can't be sold).</t>
  </si>
  <si>
    <t>Set up trials in Exp3 to generate the FS by scan x genotype x TOL</t>
  </si>
  <si>
    <t>Revert changes made to test Autumn BBT</t>
  </si>
  <si>
    <t>Add sam[scanper] and saa[scanper]</t>
  </si>
  <si>
    <t>Add weaning weight equation system (11:12) to yatf</t>
  </si>
  <si>
    <t>Add bnd_sale_twice_dry</t>
  </si>
  <si>
    <t>bnd_sale_twice_dry_inc</t>
  </si>
  <si>
    <t>bnd_twice_dry_propn</t>
  </si>
  <si>
    <t>Add sam for chill. Add sav for including dam upperbound</t>
  </si>
  <si>
    <t>Add sav for grain percentile</t>
  </si>
  <si>
    <t>grain_percentile</t>
  </si>
  <si>
    <t>Update comments on bound for twice drys</t>
  </si>
  <si>
    <t>Alter the experiment structure for Preg Scanning analysis</t>
  </si>
  <si>
    <t>LTW_dams</t>
  </si>
  <si>
    <t>LTW_offs</t>
  </si>
  <si>
    <t>Add sam[LTW_dams &amp; offs]</t>
  </si>
  <si>
    <t>Add paddock allocation experiment and Add saa[mortalityx]</t>
  </si>
  <si>
    <t>This sheet is to store data for the Experiment</t>
  </si>
  <si>
    <t>Standard</t>
  </si>
  <si>
    <t>Useful for coefficients that need to be altered in the middle of an experiment (makes it easier to adjust the value after the experiment is set up)</t>
  </si>
  <si>
    <t>rr</t>
  </si>
  <si>
    <t>Add 2 levels of standard experiment (one as the standard model N33 (exp0) and other for testing N11 (exp1))</t>
  </si>
  <si>
    <t>Change scanper to rr (repro rate) to get some consistency in the terminology. Add SA on RR experiment</t>
  </si>
  <si>
    <t>Revert to f_lwc_cs for sires, dams &amp; offs (yatf always were cs))</t>
  </si>
  <si>
    <t>1:2,:</t>
  </si>
  <si>
    <t>Add eqn system sav as required and set to the default values</t>
  </si>
  <si>
    <t>progeny surv[1:2]</t>
  </si>
  <si>
    <t>birth weight[10:11]</t>
  </si>
  <si>
    <t>Std: LTW plot scale</t>
  </si>
  <si>
    <t>LTW paddock scale</t>
  </si>
  <si>
    <t>GrazPlan</t>
  </si>
  <si>
    <t>cl0[9:10, 1:2]</t>
  </si>
  <si>
    <t>cl0[9:10, 2:4]</t>
  </si>
  <si>
    <t>Add LTW paddock level scalar sav in Exp53</t>
  </si>
  <si>
    <t>Add Exp54 Weaner eqn system</t>
  </si>
  <si>
    <t>Weaning wt[11:12]</t>
  </si>
  <si>
    <t>Added sav for r2_ik2p (feed variation selected for the k2 axis)</t>
  </si>
  <si>
    <t>Added saa for feedoptions (to alter the feed supplies that can be selected)</t>
  </si>
  <si>
    <t>Changed Exp1 (Quick Test) to include Full Output and all report details</t>
  </si>
  <si>
    <t>Add calculation details to paddock allocation</t>
  </si>
  <si>
    <t>Tweak the trial offset (to remove input formula when r[-1]c+1 will work</t>
  </si>
  <si>
    <t>bnd_total_dams_scanned</t>
  </si>
  <si>
    <t>bnd_propn_dam5_retained</t>
  </si>
  <si>
    <t>Add bnd_total_dams_scanned &amp; bnd_propn_dam5_retained</t>
  </si>
  <si>
    <t>Start separating comments between the sa name (with a description of the sa) and the index (with a description of the specific slices selected)</t>
  </si>
  <si>
    <t>Add ewe profile as a set of calibration trials (Exp43)</t>
  </si>
  <si>
    <t>Spring</t>
  </si>
  <si>
    <t>Added levels for the feedoptions_var in Data and populated with values for GSM. Add experiment levels and add formulas - completed</t>
  </si>
  <si>
    <t>Add price SA experiment</t>
  </si>
  <si>
    <t>Add 'Drop' to Exp offset column</t>
  </si>
  <si>
    <t>Lamb survival equation system &amp; Chill (Exp61)</t>
  </si>
  <si>
    <t>Weaner weight equation system (Exp62)</t>
  </si>
  <si>
    <t>Price scenarios (Exp54)</t>
  </si>
  <si>
    <t>Change SR trial to grazing intensity. Bound number of ewes mated, alter winter PGR and allow nutriton profile change for dams (F3N5)</t>
  </si>
  <si>
    <t>9:13</t>
  </si>
  <si>
    <t>Add comment to the column that is the pointer to the data sheet</t>
  </si>
  <si>
    <t>rr_age_og1</t>
  </si>
  <si>
    <t>Add saa['rr_age_og1'] to allow control of rr after culling once and twice drys or retaining the 'performers'</t>
  </si>
  <si>
    <t>10:13</t>
  </si>
  <si>
    <t>10:13,2:3</t>
  </si>
  <si>
    <t>Add a second trial to Exp1 Quick Test</t>
  </si>
  <si>
    <t>Add component experiment to Data &amp; Experiment (ready to test)</t>
  </si>
  <si>
    <t>Add drys SA exp to data (not added to Experiment yet)</t>
  </si>
  <si>
    <t>Temporary addition of 0.2 to nutspread to allow for distribution increasing mortality</t>
  </si>
  <si>
    <t>Change name of the component experiment</t>
  </si>
  <si>
    <t>9:13,:</t>
  </si>
  <si>
    <t>Expand component experiment to cover all dry management options (so that it doesn't have to be run in 2 stages)</t>
  </si>
  <si>
    <t>Management of drys (the options)</t>
  </si>
  <si>
    <t>Drys                                                5yo</t>
  </si>
  <si>
    <t>Forced retention               Retain none</t>
  </si>
  <si>
    <t>Once dry                               Retain none</t>
  </si>
  <si>
    <t>Twice dry                              Retain none</t>
  </si>
  <si>
    <t>Forced retention                  Retain all</t>
  </si>
  <si>
    <t>Once dry                                  Retain all</t>
  </si>
  <si>
    <t>Twice dry                                 Retain all</t>
  </si>
  <si>
    <t>Forced retention           Retain performers</t>
  </si>
  <si>
    <t>Once dry                           Retain performers</t>
  </si>
  <si>
    <t>Twice dry                          Retain performers</t>
  </si>
  <si>
    <t>Add experiments for management of drys, the rr response and the sale price received</t>
  </si>
  <si>
    <t>Add TOL offsets for the LTW calibration trial for CWM &amp; SWVic</t>
  </si>
  <si>
    <t>Alter Report4 for feed calibration for Preg scanning</t>
  </si>
  <si>
    <t>Add 3:4 to FVP control sa. Alter comments of the FVP sa's</t>
  </si>
  <si>
    <t>Add sam['GLPK_fix']</t>
  </si>
  <si>
    <t>Exp42: Dropped (False) the Maternal trials, leaving Mat + EL. To reduce the amount of time required on the google cloud</t>
  </si>
  <si>
    <t>ffcfw of prog</t>
  </si>
  <si>
    <t>1 row summary for each trial</t>
  </si>
  <si>
    <t>area summary for each landuse</t>
  </si>
  <si>
    <t>graph profit by crop area</t>
  </si>
  <si>
    <t>Feed energy concentration of dams (by generator period)</t>
  </si>
  <si>
    <t>Feed energy concentration of offspring (by generator period)</t>
  </si>
  <si>
    <t>green FOO at end of period</t>
  </si>
  <si>
    <t>consumption of green pasture</t>
  </si>
  <si>
    <t>dry FOO at end of period</t>
  </si>
  <si>
    <t>consumption of dry pasture</t>
  </si>
  <si>
    <t>nap FOO at end of period</t>
  </si>
  <si>
    <t>consumption of pasture on the non-arable area of crop paddocks</t>
  </si>
  <si>
    <t>consumption of pasture on the crop paddocks prior to seeding</t>
  </si>
  <si>
    <t>consumption of suppllement</t>
  </si>
  <si>
    <t>consumption of stubble</t>
  </si>
  <si>
    <t>lamb survival</t>
  </si>
  <si>
    <t>ME intake of the dams</t>
  </si>
  <si>
    <t>potential intake of the dams</t>
  </si>
  <si>
    <t>numbers of Dams in each DVP</t>
  </si>
  <si>
    <t>numbers of progeny</t>
  </si>
  <si>
    <t>ME intake of the offspring</t>
  </si>
  <si>
    <t>potential intake of the offspring</t>
  </si>
  <si>
    <t>numbers of Offspring in each DVP</t>
  </si>
  <si>
    <t>WBE of dams</t>
  </si>
  <si>
    <t>WBE of offspring</t>
  </si>
  <si>
    <t>dam liveweight (by generator period)</t>
  </si>
  <si>
    <t>dam FFCFW weight (by generator period)</t>
  </si>
  <si>
    <t>yatf FFCFW (by generator period)</t>
  </si>
  <si>
    <t>offspring FFCFW weight (by generator period)</t>
  </si>
  <si>
    <t>weaning percent</t>
  </si>
  <si>
    <t>scanning percent (reproductive rate)</t>
  </si>
  <si>
    <t>profit and loss</t>
  </si>
  <si>
    <t>gross sale prices</t>
  </si>
  <si>
    <t>sales date for offs</t>
  </si>
  <si>
    <t>CFW of dams</t>
  </si>
  <si>
    <t>FD of dams</t>
  </si>
  <si>
    <t>CFW of offspring</t>
  </si>
  <si>
    <t>FD of offspring</t>
  </si>
  <si>
    <t>numbers of Dams in each generator period</t>
  </si>
  <si>
    <t>numbers of Offspring in each generator period</t>
  </si>
  <si>
    <t>mortality of offspring (with p axis)</t>
  </si>
  <si>
    <t>mortality of dams (with p axis)</t>
  </si>
  <si>
    <t>DSE of each sheep group (either by hd or mei)</t>
  </si>
  <si>
    <t>average FOO during the feed period</t>
  </si>
  <si>
    <t>run_avegrnfoo</t>
  </si>
  <si>
    <t>run_grndmd</t>
  </si>
  <si>
    <t>DMD of green FOO during the feed period</t>
  </si>
  <si>
    <t>DMD of dry FOO during the feed period</t>
  </si>
  <si>
    <t>run_avedryfoo</t>
  </si>
  <si>
    <t>run_drydmd</t>
  </si>
  <si>
    <t>Added extra reports to RunReport</t>
  </si>
  <si>
    <t>Change BBT &amp; Maternal EL to F4 in Exp41 because model was too large (BBB &amp; Mat are FVP 5)</t>
  </si>
  <si>
    <t>Add Report5 which is Report4 plus numbers_dams_p &amp; Mort</t>
  </si>
  <si>
    <t>Add saving on-hand for Exp41 &amp; 42 (turned off in exp 43)</t>
  </si>
  <si>
    <t>Add sav[bnd_dams_lowbound_inc]</t>
  </si>
  <si>
    <t>onhand_mort_p_inc</t>
  </si>
  <si>
    <t>Changed name of the sav on including on hand to sav['onhand_mort_p_inc'] to describe the change made to separate on-hand with and without mortality weighting</t>
  </si>
  <si>
    <t>Added controls for r2 in Data! so that the Maternals could have a component analysis.</t>
  </si>
  <si>
    <t>Changed the r1 sensitivity to saa (was sav), so that the maternals (BBB) could use the BMT inputs. Saa was more universal than sav</t>
  </si>
  <si>
    <t>Added LTW calibration experiment (exp44) for Maternals (note: No calibration for BBT because not there for lifetime production)</t>
  </si>
  <si>
    <t>Altered nut spread for analysis to have a base of 0.</t>
  </si>
  <si>
    <t>Fix error in Maternals saa[r1_izg]. Was 16 should have been 12</t>
  </si>
  <si>
    <t>Fix conditional formatting that was getting slow (removed and starterd again)</t>
  </si>
  <si>
    <t>Set glpk fix to 0</t>
  </si>
  <si>
    <t>Changed Exp42 BBT to N64 so similar expt size as BBB &amp; maternals</t>
  </si>
  <si>
    <t>Fix errors in the Grazing Intensity experiment (N54 wasn't transferring down, and SR was being fixed whereas meant to be dam numbers)</t>
  </si>
  <si>
    <t>Include lower bound for dams for BBT. It is forcing in 50 BBT for dvps 4:14</t>
  </si>
  <si>
    <t>Forced mating ewe lambs for the Maternal calibration by setting propn to 1. Removed for the analysis - so that EL were optional</t>
  </si>
  <si>
    <t>Set trials with Mat (without EL) to False. Left expt 41 as True though</t>
  </si>
  <si>
    <t>Alter sam[sfw] (to 0.9), saa[sfd] (to -0.5). Add saa[rr_age][1:2,…] to reduce maiden repro and spread the gap between maiden and adult.</t>
  </si>
  <si>
    <t>Fix error in the location of the pointers for the Maternal LTW experiment (formulas still pointing to R142 whereas should have been R336)</t>
  </si>
  <si>
    <r>
      <t xml:space="preserve">Added RR response to the dry sale price SA (which is based on selling twice dry &amp; retaining performers) </t>
    </r>
    <r>
      <rPr>
        <b/>
        <sz val="11"/>
        <color theme="1"/>
        <rFont val="Calibri"/>
        <family val="2"/>
      </rPr>
      <t>- Not complete, add formulas. Add response to the dry man trial too</t>
    </r>
  </si>
  <si>
    <t>Removed calibration values (for CFW, FD &amp; RR) from Maternals</t>
  </si>
  <si>
    <t>Set up Trial 41 with F54N34 with 0, .3 -.3</t>
  </si>
  <si>
    <t>Drop Maternals from Exp41 so that 9 trials could be run concurrently on 768GB</t>
  </si>
  <si>
    <t>Added Exp32 which is calibration for Maternals (EL Spring)</t>
  </si>
  <si>
    <t>Moved Exp31 down to below Exp43 (so that could access the full range of scenarios to calibrate production for). Set for MM Spr</t>
  </si>
  <si>
    <t>Change sav on r2 to include scan axis sav['r2_isk2g1']. Update the slices. Update the experiments that use it.</t>
  </si>
  <si>
    <t>Update the values in Data! To reflect the change in r2 with the scan axis in the inputs</t>
  </si>
  <si>
    <t>Genetic</t>
  </si>
  <si>
    <t>Updated the formula referencing Data! in Exp to use pointers (rather than hard wired offsets in the INDEX formulas) - required to align with the new rr saa's</t>
  </si>
  <si>
    <t>Edit the Component data to align with the new 'k2 input cluster' axis.</t>
  </si>
  <si>
    <t>Add force joining of the maidens. In some scenarios they were not being mated. Not mating means they can't be calibrated, also not very common on farm.</t>
  </si>
  <si>
    <t>Adjusted the nut spread of the N8 experiment to expand the range (based on the BBB runs using the full range for dry &amp; twin). Was max of 0.5 now max of 1.</t>
  </si>
  <si>
    <t>Add formulas to handle the LTW feedoptions adjustment for singles and twins - input in column 7</t>
  </si>
  <si>
    <t>Fix feedoptions_var offsets for TOL &amp; flocktype (to allow for the extra slices in the 'k2 input cluster'</t>
  </si>
  <si>
    <t>Add the impact of dry management on the starting values for RR (note the formulas need to be adjusted for scanning level in the scanning level experiment that is referenced by the other trials)</t>
  </si>
  <si>
    <t>The impact of dry management was difficult because the rr is also adjusted as a calibration value.</t>
  </si>
  <si>
    <t>Fix some errors in the Components data. Some repro effects were missing</t>
  </si>
  <si>
    <t>Adjust the INDEX formula for i_mortlaityx to only apply if sav[scan] &gt; 2</t>
  </si>
  <si>
    <t>Expanded the RR SA tables to include a Scan axis. Connected the inputs in the experiment to include the scan axis.</t>
  </si>
  <si>
    <t xml:space="preserve">Flexible (no RR)                   Flexible (no RR)   </t>
  </si>
  <si>
    <t xml:space="preserve">Forced retention                 Flexible (no RR)   </t>
  </si>
  <si>
    <t xml:space="preserve">Once dry                                 Flexible (no RR)   </t>
  </si>
  <si>
    <t xml:space="preserve">Twice dry                                Flexible (no RR)   </t>
  </si>
  <si>
    <t>Flexible (no RR)                   Retain none</t>
  </si>
  <si>
    <t>Flexible (no RR)                    Retain all</t>
  </si>
  <si>
    <t>Flexible (no RR)             Retain performers</t>
  </si>
  <si>
    <t>Note:</t>
  </si>
  <si>
    <t>Retaining performers is only possible if scanning for multiples</t>
  </si>
  <si>
    <r>
      <t xml:space="preserve">Formula in Experiment! Points to </t>
    </r>
    <r>
      <rPr>
        <i/>
        <sz val="11"/>
        <color theme="1"/>
        <rFont val="Calibri"/>
        <family val="2"/>
      </rPr>
      <t>Retain All</t>
    </r>
    <r>
      <rPr>
        <sz val="11"/>
        <color theme="1"/>
        <rFont val="Calibri"/>
        <family val="2"/>
        <scheme val="minor"/>
      </rPr>
      <t xml:space="preserve"> if scan &lt; 2</t>
    </r>
  </si>
  <si>
    <t>Adjust the INDEX formula for i_dryman, i_dryrr_response and i_dry_salep to apply differently depending on sav[scan]</t>
  </si>
  <si>
    <t>Connect the scanning level to the standard levels in the 'defn' experiment</t>
  </si>
  <si>
    <t>Change saa name from feedoptions_var_rp to feedsupply_adj_r2p</t>
  </si>
  <si>
    <t>Add saa[feedsupply_r1jp] to alter the nutriton option in early pregnancy</t>
  </si>
  <si>
    <t>5:7, 0:1, 2:6</t>
  </si>
  <si>
    <t>Fix slices of the sale price scalar to hone in on the scanned dry price (Breeders &amp; mutton, std price, March to June)</t>
  </si>
  <si>
    <t>Added the output from Exp 43 to control the optimum LTW pattern to the analysis</t>
  </si>
  <si>
    <t>Remove / from Expt72 trial name</t>
  </si>
  <si>
    <t>Remove onhand mort report for Exp5 (the copied column hadn't been reset)</t>
  </si>
  <si>
    <t>Change the compoenent analysis to Merino (was Maternal)</t>
  </si>
  <si>
    <t>In the component experiment (exp72), added trials that were copies of Exp71 so that these were reported together</t>
  </si>
  <si>
    <t>Fix error in rev_create being True for all the Scan2 trials</t>
  </si>
  <si>
    <t>Added pnl output to Report type 5</t>
  </si>
  <si>
    <t>Added "/" to the comment about special characters in the trial name.</t>
  </si>
  <si>
    <t>Set reporting of QuickTest-b to False (to reduce the report size when looking at the detailed output)</t>
  </si>
  <si>
    <t>Fixed Exp43 for the LTW profile. 5 levels for each of the D, S &amp; T with Scan 0, 1, &amp; 2</t>
  </si>
  <si>
    <t>Altered the Nutspread for the Offs in Exp43</t>
  </si>
  <si>
    <t>Sorted the Maternals FeedSupply adjustment in  Data! (still need to add it back into Experiment!)</t>
  </si>
  <si>
    <t>Set all BBT &amp; Mat calibration trials to False (unless it is a separate expt) - Analysis trials were already False</t>
  </si>
  <si>
    <t>Change the LTW adjustment levels so that Late Preg drys have 3 down &amp; 1 up while Late Preg 'pregnants' are 1 down and 3 up</t>
  </si>
  <si>
    <t>Added back the Mat LTW calibration experiment (Ex44)</t>
  </si>
  <si>
    <t>Change Exp31 to examine the level of saa[cl0_c2] that generates a similar result to rr_age_og1 == -0.12</t>
  </si>
  <si>
    <t>Change nut spread for offs to 0.3 in Exp31</t>
  </si>
  <si>
    <t>Add feedoptions to Component experiment data</t>
  </si>
  <si>
    <t>Remove saa[rr_age_og1] for maidens from the DryMan experiment (so it is not being altered by the sa)</t>
  </si>
  <si>
    <t>Remove comment about maternals not being automatic from the component data table. Has Comp.Flock to control the feedsupply and the rr is now automatic.</t>
  </si>
  <si>
    <t>Connect TOL &amp; Flock from the Componet intputs to the Experiment. Now the changing of Flock &amp; TOL is fully controlled from Data!</t>
  </si>
  <si>
    <t>Adjust the trial flow to be more sensible and less error prone</t>
  </si>
  <si>
    <t>Remove sam[rr_age_og1] on the 3 yo and replace with calibration using cl0. Simplifies the formulas in the rr_og1 column. Note: Still using rr_age_og1 for the maiden adjustment (Calibration 0.3 &amp; 0.15 for conc &amp; prlf respectively)</t>
  </si>
  <si>
    <t>Fixed error in the sav name for the feedoptions of the Aut lambing Scan2.</t>
  </si>
  <si>
    <t>Add region to the inputs for mortalityx SA. So that differences in the underlying chill index can be incorporated into the possible benefit</t>
  </si>
  <si>
    <t>Delete column of sav[matedams_inc] because it is now handled automatically</t>
  </si>
  <si>
    <t>Fix duplicates in Maternal LTW trial names</t>
  </si>
  <si>
    <t>Set up Exp21 to represent the genotype calibration for each flock type (genotype selection, sa of sfw, sfd &amp; repro), flock management (mate or exclude EL), the standard environment (chill, PGR), modelling relationships (the LTW paddock scalars &amp; equations used), standard prices</t>
  </si>
  <si>
    <t xml:space="preserve">Winter </t>
  </si>
  <si>
    <t>Add a TOL axis to i.DryMan - the inputs for the optimum dry management strategy</t>
  </si>
  <si>
    <t>Differentiate the DryMan for the rr SA (which require selling of drys for anything to happen) and the standard dry management that is used in all the other trials (which can, and should, be the optimum management of the drys which can included retaining</t>
  </si>
  <si>
    <t>Add TOL detail for dam numbers in Grazing Intensity experiment (required a method to convert the TOL True/False to an index value)</t>
  </si>
  <si>
    <t>Change the salep data &amp; experiment to remove the scan axis. Connect the dry management to the dry management inputs using TOL &amp; Scan.</t>
  </si>
  <si>
    <t>Set up Exp22 as the standard analysis format. Set TOL * Scan for each genotype (genotype copied from Exp21). Set standard paddock allocation benefits, standard dry management and RR benefits, set the optimum LTW feed supply</t>
  </si>
  <si>
    <t>Fix incorrect sign in mortality of lambs associated with paddock allocation</t>
  </si>
  <si>
    <t>Fix incorrect slicing for saa[mortalityx]. Was using b1 slices but it should be sliced based on nfoet</t>
  </si>
  <si>
    <t>Set up Exp41. References Exp22 and changes the 'calibration' settings (the output reqd, the FVP &amp; nutspread, no LTW FS, force retain drys, firce in join mds, minimum number of bbt, set dry management rr &amp; padock alloc mortalityx to 0)</t>
  </si>
  <si>
    <t>Set up Exp411 which is copy of 41 except with 5 FVP for dams.</t>
  </si>
  <si>
    <t>Set up Exp42 which is a copy of Exp22 with the 'calibration' settings referenced from Exp41</t>
  </si>
  <si>
    <t>Set up Exp31. Based on selecting a trial from Exp22. References the 'calibration' settings from Exp41</t>
  </si>
  <si>
    <t>Separate the managing of passengers and performers so that the sale and the RR change can be viewed</t>
  </si>
  <si>
    <t>Update comment on bnd_drys_retained. It is only active on the t1 slice (ie sell at scanning)</t>
  </si>
  <si>
    <t>Fix error in sam[husbcost] pointer. Was 28 should be 27</t>
  </si>
  <si>
    <t>1:,:</t>
  </si>
  <si>
    <t>Change sav[scan_og1] so that it covers slice 1:,:. Was 2:,:. So o it is covering the maidens too</t>
  </si>
  <si>
    <t>Fix the offset for the trials description of the F &amp; N</t>
  </si>
  <si>
    <t>husb_mustering_h2</t>
  </si>
  <si>
    <t>Add sam[husb_mustering_h2]. Set value in the Component Trial to same as husb_labour_l2h2. Change Component descriptions for labour</t>
  </si>
  <si>
    <t>Update the component trial with the labour assumptions from Michelle Cousins</t>
  </si>
  <si>
    <t>Sensitivity controls (for Dry Management and the LTW FS adjustment)</t>
  </si>
  <si>
    <t>Add a table with the optimum LTW patterns. Connect it to the  component expt and the Exp22 inputs. Set values to last run of Exp43</t>
  </si>
  <si>
    <t>Remove 'REV create' from component decription where it was not happening</t>
  </si>
  <si>
    <t>Change the detail required for reports in Exp42. Removed ffcfw</t>
  </si>
  <si>
    <t>Change experiment numbers for Exp42. Was 420 &amp; 421</t>
  </si>
  <si>
    <t>Changed the standard nut spread for offspring to 0.3 (to reduce the Mortality warning for Offspring)</t>
  </si>
  <si>
    <t>Fix some errors in the Maternals trial for expt 32 (first trial wasn't reset for the 'calibration values'</t>
  </si>
  <si>
    <r>
      <t xml:space="preserve">Connect </t>
    </r>
    <r>
      <rPr>
        <b/>
        <sz val="11"/>
        <color theme="1"/>
        <rFont val="Calibri"/>
        <family val="2"/>
        <scheme val="minor"/>
      </rPr>
      <t>sav[bnd_upper_dam_inc]</t>
    </r>
    <r>
      <rPr>
        <sz val="11"/>
        <color theme="1"/>
        <rFont val="Calibri"/>
        <family val="2"/>
        <scheme val="minor"/>
      </rPr>
      <t xml:space="preserve"> into the trials with the same value as </t>
    </r>
    <r>
      <rPr>
        <b/>
        <sz val="11"/>
        <color theme="1"/>
        <rFont val="Calibri"/>
        <family val="2"/>
      </rPr>
      <t>sav[bnd_retain_drys]</t>
    </r>
  </si>
  <si>
    <t>Set the std LTW adjusments to the patterns that are o adj for each period. (12, 92 &amp; 482 for the different scanning levels).</t>
  </si>
  <si>
    <t>Add the LTW adjustments from the short version of Exp43.</t>
  </si>
  <si>
    <t>Separate CFW &amp; FD in the Scan 1 to 2 transition in Exp72.</t>
  </si>
  <si>
    <t>Add an extra triazl to Component to separate out the effects of FS change and production for scan 0 to Scan1</t>
  </si>
  <si>
    <t>Add a LTW transition for the Scan0-1. Requires being a little dodgy then turning off the LTW effect at stat of Scan 1 to 2 transition</t>
  </si>
  <si>
    <t>Separate the LTW feed supply chang from the other FS change</t>
  </si>
  <si>
    <t>Add testing the LTW effect at each scan level (and the reported impact will be the change from the previous level)</t>
  </si>
  <si>
    <t>Added saving the full detail to rvals</t>
  </si>
  <si>
    <t>Fix wording on Component trial description when LTW is turned on</t>
  </si>
  <si>
    <t>Add a LTW1 trial at the top of each section that can be used to calculate change in profit for that section</t>
  </si>
  <si>
    <t>Fix the RR increase values to account for the saa values for the columns on the right overwriting columns from the left.</t>
  </si>
  <si>
    <t>Remove bnd_upper_dams from most experiments (still included in Compnents so that time of sale can be tested)</t>
  </si>
  <si>
    <t>Separated selling at scanning and selling at shearing in the component experiment (Exp72)</t>
  </si>
  <si>
    <t>Reallocate the trial numbers in Exp43 to 4 processors</t>
  </si>
  <si>
    <t>Add the LTW adjustments from the full Exp43.</t>
  </si>
  <si>
    <t>To do:</t>
  </si>
  <si>
    <t>Fixed to Exp5 that had some problems with the standard set up (from when it was a calibration experiment)</t>
  </si>
  <si>
    <t>Removed formulas for the upperbound that was referencing the drys retained column (not removed when the drys retained bond was changed)</t>
  </si>
  <si>
    <t>Set standard value of bnd_upper_dams to True. To exclude sale of yearlings in the dam group, exclude sale of ewes younger than 5.5yo.</t>
  </si>
  <si>
    <t>Fix the r2 slices in Exp72 (Conponent trial) - incorrect slicing of the k2 input cluster in the sav definition</t>
  </si>
  <si>
    <t>Reduced the True trials in Exp43</t>
  </si>
  <si>
    <t>Alter Exp42 to 3 experiments of TOL for BBB with F43N54</t>
  </si>
  <si>
    <t>Remove ffcfw from Report 4 (so R4 can be used for Exp42)</t>
  </si>
  <si>
    <t>Revert Trial 43 to full trial with 4 sub experiments</t>
  </si>
  <si>
    <t>Reduce the scalar for the RR response from selling once dry cf twice dry down to 1.25. This results in a flock response of 1.7 times because of the effect of the extra year of effect.</t>
  </si>
  <si>
    <t>Update the LTW adj patterns using full Exp43</t>
  </si>
  <si>
    <t>Split Exp55 to run across 4 instances (550 551 552 553)</t>
  </si>
  <si>
    <t>Add a region input table for the Dam numbers for Grazing Intensity</t>
  </si>
  <si>
    <t>SW Victoria</t>
  </si>
  <si>
    <t>Great Southern</t>
  </si>
  <si>
    <t>3yo</t>
  </si>
  <si>
    <t>4 &amp; 5yo</t>
  </si>
  <si>
    <t>6yo</t>
  </si>
  <si>
    <t>Incorportate optimum dry management from Exp55</t>
  </si>
  <si>
    <t>Fix error in bnd_propn_drys_retained. It was not chainging if scan = 1 because using formula that stopped the Scan1 from getting the RR benefit if 5yo performers were retained</t>
  </si>
  <si>
    <t>Fix effect of LTW on Scan0 profile, that had REV on fleece and repro</t>
  </si>
  <si>
    <t>Add Scan option to the inputs for Ewe numbers constraints - to inputs, to experiment . Add values from Exp5</t>
  </si>
  <si>
    <t>Deleted sav[nut_mask_dams_owi] because causing problems. Note comment copied to this cell for when put back in</t>
  </si>
  <si>
    <t>Adjusted the proportion of twins to 35% in Exp51 (this is the average proportion twins across the TOL). This increases the mortalityx for twins (but is not v1 of report)</t>
  </si>
  <si>
    <t>Set to Spring for Exp72</t>
  </si>
  <si>
    <t>Reverted the deletion of sav[nut_mask_dams_owi]</t>
  </si>
  <si>
    <t>Reverted the not running the Scan0 trials in Exp55</t>
  </si>
  <si>
    <t>Changed Exp55 to be all Exp55 (not spread across 550 551, 552 553)</t>
  </si>
  <si>
    <t>Add comment that the Dry price scalar doesn't have a big enough range to the up side. Review these calculations</t>
  </si>
  <si>
    <t>Change the description of the "All bounds test" of Scan 2 to "Optimising replacements", based on that representing the majority of the difference, still a small amount unexplained</t>
  </si>
  <si>
    <t>Add twins &amp; triplets to Exp72</t>
  </si>
  <si>
    <t>added ":,:,:" in the index cell of sen.sav['nut_mask_dams_owi']</t>
  </si>
  <si>
    <t>Added sav[r1_izg1] to align the columns with the GEPEP trials</t>
  </si>
  <si>
    <t>Renamed to v4</t>
  </si>
  <si>
    <t>salep_month_adjust_s7s9p4</t>
  </si>
  <si>
    <t>Changed 'm4' to 'p4' in sam[salep_month_adjust_s7s9p4]</t>
  </si>
  <si>
    <t>Add REV number to Exp32 (Maternal calibration)</t>
  </si>
  <si>
    <t>run_nv_dams</t>
  </si>
  <si>
    <t>run_nv_offs</t>
  </si>
  <si>
    <t>run_grnnv</t>
  </si>
  <si>
    <t>run_drynv</t>
  </si>
  <si>
    <t>nv_inc</t>
  </si>
  <si>
    <t>dry NV during each generator period</t>
  </si>
  <si>
    <t>green NV during each generator period</t>
  </si>
  <si>
    <t>Change FEC to NV in report names and sa variable names</t>
  </si>
  <si>
    <t>Change the text box in Report.</t>
  </si>
  <si>
    <t>Change the production calibration for Maternals</t>
  </si>
  <si>
    <t>Change the sa on lamb survival (cl0) to alter both twins and triplets</t>
  </si>
  <si>
    <t>Add a production calibration information table for the WA &amp; Vic genotypes</t>
  </si>
  <si>
    <t>Central Wheatbelt</t>
  </si>
  <si>
    <t>Production calibration</t>
  </si>
  <si>
    <t>cl0[8]
mort twins</t>
  </si>
  <si>
    <t>sfw</t>
  </si>
  <si>
    <t>sfd</t>
  </si>
  <si>
    <t>cl0[1]
drys</t>
  </si>
  <si>
    <t>cl0[2]
litt size</t>
  </si>
  <si>
    <t>mortp</t>
  </si>
  <si>
    <t>Updated the production calibration coefficients with iter3.</t>
  </si>
  <si>
    <t>Set pnl report to FALSE in Report type 0 (because getting error)</t>
  </si>
  <si>
    <t>Final production calibration achieved</t>
  </si>
  <si>
    <t>Simplify the QuickTest name (remove MM &amp; N)</t>
  </si>
  <si>
    <t>Fix Exp44 (LTW for Maternals)</t>
  </si>
  <si>
    <t>Separate exp 4110 (BBT) from Exp411 (BBB &amp; mat)</t>
  </si>
  <si>
    <t>Alter Exp43 to only have 4 levels. EP changed to 2 +ve levels and 1 -ve level</t>
  </si>
  <si>
    <t>Adjust FS in the FS calibration experiments to have max range of +-1 with idea that the range is adjusted in the Feed Supply calculator</t>
  </si>
  <si>
    <t>Deleted the trials that were not longer used in Exp43 &amp; Exp44</t>
  </si>
  <si>
    <t>Edited Exp412 to be as carried out on T7600 (64GB)</t>
  </si>
  <si>
    <t>Alter experiment number to 440 for Exp44</t>
  </si>
  <si>
    <t>Set Exp 43 &amp; 44 to run on Google cloud with Scan 0 &amp; 1 (75 trials) separated from Scan2 (993 trials)</t>
  </si>
  <si>
    <t>Separated Exp 42 into 420 (12 trials BBB &amp; Mat Scan 0 &amp; 1), 421 (6 trials BBB &amp; Mat Scan 2), 422 (6 trials BBT Scan 0 &amp; 1), 423 (3 trials BBT Scan 2)</t>
  </si>
  <si>
    <t>Edited Exp42 trial number to be 42 when combined for reporting and Exp420, 421, 422 &amp; 423 when running.</t>
  </si>
  <si>
    <t>Added the same formula for 43 &amp; 44 to allow easy switching between run and report.</t>
  </si>
  <si>
    <t>Convert scan level to a formula and fix error in exp number for Exps 43 &amp; 44 (to align with the scan level)</t>
  </si>
  <si>
    <t>Turn pnl report back on</t>
  </si>
  <si>
    <t>add SA sav['inc_node_periods'] (comment: are season nodes included in steady state model, note: they always are for dsp model)</t>
  </si>
  <si>
    <t>inc_node_periods</t>
  </si>
  <si>
    <t>Change experiment numbers for Exp42 to suit a Nimbus run (Exp420 BBB, 421 BBT &amp; 422 MatEL)</t>
  </si>
  <si>
    <t>Split Exp 43 &amp; 44 into 3 sub experiments 430 is scan 0&amp;1, Expts 431 &amp; 432 are scan 2 and ditto for 440</t>
  </si>
  <si>
    <t>Add a second component trial for Maternals</t>
  </si>
  <si>
    <t>Change order of experiments to reflect the order that they are carried out</t>
  </si>
  <si>
    <t>Fix error in Exp22 that was using wrong offset in DryMan and wasn't differentiating the DryMan by TOL for the other flocks (but neither were the input values)</t>
  </si>
  <si>
    <t>Added BBT trials to bottom of exp42 so that BBB &amp; Mat could be run separately but would still report with BBT columns (just need to delete rows from the report, which is easier than adding columns)</t>
  </si>
  <si>
    <t>Add Exp43 LTW optimum patterns</t>
  </si>
  <si>
    <t>Add the adjusted mortalityx for maternals for paddock allocation</t>
  </si>
  <si>
    <t>Update experiment number descriptions in the body of the exp (i.e. which sa variables are used in which experiments)</t>
  </si>
  <si>
    <t>Fix error in Exp62 &amp; 64 feed supply with Scan2</t>
  </si>
  <si>
    <t>Fix error in Exp63 &amp; 64 that was doubling up the BMT offset in the saa and sav on r2</t>
  </si>
  <si>
    <t>Added an extra version of Exp42 so there was a "small model" and a "big model" version</t>
  </si>
  <si>
    <t>Tidy up the controls for expts 42, 43 &amp; 44. To automate switching between how the run is being done (uses a choose formula)</t>
  </si>
  <si>
    <t>Remove mort detail in Exp44</t>
  </si>
  <si>
    <t>Add price premium to both once and twice dry</t>
  </si>
  <si>
    <t>bnd_drys_sold_o</t>
  </si>
  <si>
    <t>1:</t>
  </si>
  <si>
    <t>Change to bnd_drys_sold_o with slice 1: (maiden and older)</t>
  </si>
  <si>
    <t>Change the LTW adjustments so that if there is no input it references the lower scan option value. So in the component trial when Scan changes the FeedSupply remains the same (rather than dropping back to 0)</t>
  </si>
  <si>
    <t>Remove the full output detail from Exps 61/62 &amp; 63/64. Need to create a special trial with full details to create that output for the report</t>
  </si>
  <si>
    <t>Turn off LTW from the calibration runs (Exp 41 &amp; 42). And turn on in Exp43 &amp; 44 and in the analysis.</t>
  </si>
  <si>
    <t>Set Quick Test repeat to exclude the LTW calculations</t>
  </si>
  <si>
    <t>Change the DryMan experiment (Exp65) formula so that Scan0 alters the management of the sale of the 5yo dams</t>
  </si>
  <si>
    <t>Set up trial 422 to separate BBT. Removed the mort detail from rvals (only nv included now).</t>
  </si>
  <si>
    <t>Remove one of the 'extra' BBT trials in Exp421 &amp; 422 because only need one trial included to report the BBT info because there is only one alternative exp #</t>
  </si>
  <si>
    <t>Added option to separate the Maternals in Exp41 &amp; 42 (so they could be spread over another Google instance - to allow a total run time of 12hrs)</t>
  </si>
  <si>
    <t>Change the compnent experiment to operate as a 'remove' single item (rather than a cumulative addition experiment)</t>
  </si>
  <si>
    <t>Set up Exp43 &amp; 44 to be 430, 431 or 432 depending on an input.</t>
  </si>
  <si>
    <t>Updated the optimum LTW profiles from Exp43 &amp; 44 iter7</t>
  </si>
  <si>
    <t>Add DSE/hd to the paddock allocation formulas</t>
  </si>
  <si>
    <t>Merino: Autumn</t>
  </si>
  <si>
    <t>Maternal: Autumn</t>
  </si>
  <si>
    <t>Added DryMan inputs for Opt &amp; Other for all flocks (with all TOL)</t>
  </si>
  <si>
    <t>Change range of name i_mortalityx to incude maternals, then add a genotype switch to formulas using the range name (Experiment &amp; Data!Components)</t>
  </si>
  <si>
    <t>Expand data table i_dryrrresponse to include Flock. Reference the larger table in the Experiment</t>
  </si>
  <si>
    <t>Altered the price scalar for price of drys sold at scanning</t>
  </si>
  <si>
    <t>Removed trials from Exp76 (Dry sale price) so that Scan2 wasn't run and Scan0 was only run for the first of the price scenarios.</t>
  </si>
  <si>
    <t>Removed the options for retain none and retain All for the 5.5yo in the DryMan trial. Reduce the size of the trial and simplify the management of the Drys</t>
  </si>
  <si>
    <t>Trials removed from the experiment</t>
  </si>
  <si>
    <t>Changed the component expt to include all the DryMan outcomes, to include extra steps</t>
  </si>
  <si>
    <t>Increased size of the Components in Experiment!</t>
  </si>
  <si>
    <t>Added a region descriptor to the Trial description (so it could be used to differentiate results in the Report tables)</t>
  </si>
  <si>
    <t>Add extra Flocks &amp; TOL to Data! for the components</t>
  </si>
  <si>
    <t>Fix error in Flock.TOL code for some component trials that affected REV numbers</t>
  </si>
  <si>
    <t>Add optimum DryManagement for GSM flocks</t>
  </si>
  <si>
    <t>Add Trial51 with full output details (Report with #1)</t>
  </si>
  <si>
    <t>Change the D.Flock input to be 0 and 2 for Merino and Maternal (because that made the lookups easier, but required some other formula changes)</t>
  </si>
  <si>
    <t>Add trials to Components that are the base values for the Scan1 and Scan adjustments (because the std Scan2 trial is an unknown input when reporting)</t>
  </si>
  <si>
    <t>Revamp the Component trial to better fit with the reporting</t>
  </si>
  <si>
    <t>Fix error in calculation of the offset for the feed supplyin Components (was using R7C3 instead of d.TOL.1.1 &amp; rest)</t>
  </si>
  <si>
    <t>Added the Maternal offset for r2 back into the r2 offset in Components data and removed from the one off value. So that the 0 offset value was 0 (not 144)
Note: wasn't causing an error because offset of 144 was pointing to Offspring which have 0 feedsupply adjustment</t>
  </si>
  <si>
    <t>Fix error in i.Component range name address (didn't include out to column 86)</t>
  </si>
  <si>
    <t>Fix error in the Compnent formula that selects the optimum dry management from the input table (needed + 1 added to the scan input)</t>
  </si>
  <si>
    <t>Change optimum DryMan when sale reqd (incorrect vlaue for Spring BBT Scan2)</t>
  </si>
  <si>
    <t>Only include the DryManagement 5 to 8 trials if Scan &gt;=2</t>
  </si>
  <si>
    <t>Fix the conditional formatting (delete all conditionals in the table then set the range for the ones that are remaining)</t>
  </si>
  <si>
    <t>It can also include intermediate calculations required for the input values</t>
  </si>
  <si>
    <t>Tidied up the input tables at the top so easier to navigate</t>
  </si>
  <si>
    <t>Added relative availablility equation system sav. Used LMAT equation for the maternals (Linked up at same time as altering the PI coefficients for maternals).</t>
  </si>
  <si>
    <t>Changed the standard nutspread for the maternal offspring to lower numbers to account for the higher intake</t>
  </si>
  <si>
    <t>Change the nutspread for offspring in the calibration experiments to reflect the values in the N14 expts</t>
  </si>
  <si>
    <t>Changed expt numbers for the sensitivity experiments to work for 4 instances with BBB &amp; BBT separated</t>
  </si>
  <si>
    <t>Change expt order to Scan2, 1 then 0. So that the multi processing works better by finishing on a small trial.</t>
  </si>
  <si>
    <t>Add GSM Maternal optimum Dry Management</t>
  </si>
  <si>
    <t>Add GSM Maternal optimum LTW nutrition</t>
  </si>
  <si>
    <t>Set trial inclusion so only maternals are carried out. For the GSM repeat runs - to be reverted once GSM is complete - Removed</t>
  </si>
  <si>
    <t>Checked over the trial numbers as the precendent for each trial. Changed the report T/F to be a formula rather than relating to whether trial is carried out.</t>
  </si>
  <si>
    <t>Add Exp 11 as a trial for creating rNV.xls</t>
  </si>
  <si>
    <t>Change the LTW scalar to 0 for the pre calibration trials (still 1 for the analysis experiments)</t>
  </si>
  <si>
    <t>Add a Scan1 experiment with Flock * TOL to test nut spread for Offs without scan0 &amp; 1</t>
  </si>
  <si>
    <t>Changed the 'test' trial of the component experiment to be 'Differential progeny management'. Needs to be compared with Scan1 profit (not Scan 2)</t>
  </si>
  <si>
    <t>Tweak the prodn calibration. Change region to CWM</t>
  </si>
  <si>
    <t>Add a single trial "Slow test" to test model with F33N33 (Exp2)</t>
  </si>
  <si>
    <t>Add capacity to do the main trials on GC with all trials carried out on one instance</t>
  </si>
  <si>
    <t>Add Exp 423  F33N34 (cf 421 which is F33N33) as the final tidy up of the feed supply before running LTW.</t>
  </si>
  <si>
    <t>Add Exp4 (a copy of Exp5 but tailored for testing F33N14 pattern during calibration) with extra report detail so that FFCFW &amp; mortality can be checked.</t>
  </si>
  <si>
    <t>Add a type to the 6000s so that they can be run as one double trial on a Google instance.</t>
  </si>
  <si>
    <t>Entered the LTW FS adjustments for CWM Merino &amp; Maternals</t>
  </si>
  <si>
    <t>Entered the optimum Dry Management for CWM Merino and Maternals</t>
  </si>
  <si>
    <t>Changed Exp65 inclusion formula to exclude Scan0 except for DryManagement 1 trials (reduced the numbers down to 117 trials)</t>
  </si>
  <si>
    <t>Change the 2nd quick test back to being an exact copy of the first (as a test of pyomo to ensure that there is not a random effect)</t>
  </si>
  <si>
    <t>Add the Merino ewe numbers for Exp73 (still need to add capacity to handle ewe numbers for BBT &amp; Maternals)</t>
  </si>
  <si>
    <t>Add run_pgr to the list of Reports</t>
  </si>
  <si>
    <t>run_pgr</t>
  </si>
  <si>
    <t>Change name of slow test to Nutrition test</t>
  </si>
  <si>
    <t>Expanded sam[pgr] to separate fp4,5,6 for SWV calibration (it is stuffing up any chance of using Exp73)-Remove Exp73 from the report</t>
  </si>
  <si>
    <t>Production calibration for SWV (CFW, FD &amp; Repro)</t>
  </si>
  <si>
    <t>Add Exp13 to test a range of nutspread for each flock type with Scan=1</t>
  </si>
  <si>
    <t>Added saa on seasonality coefficient - one value to adjust both singles and twins</t>
  </si>
  <si>
    <t>Changed Meat price for Mat Aut trial to 200</t>
  </si>
  <si>
    <t>germ</t>
  </si>
  <si>
    <t>Add germination sam. Alter values for SWC for Germ to 1.1.</t>
  </si>
  <si>
    <t>Change the first sam[pgr] to FP1. Set value for SWV to 1.2</t>
  </si>
  <si>
    <t>Add a second seasonality coefficient for the twins. So both singles and twins can operate as per merino</t>
  </si>
  <si>
    <t>cl0[0]
seasn
single</t>
  </si>
  <si>
    <t>cl0[0]
seasn
twin</t>
  </si>
  <si>
    <t>Add Exp3 to test Aut Maternals input values</t>
  </si>
  <si>
    <t>Fix error in seasonality coefficients in the calibration experiments (was a copy of the conception coefficient)</t>
  </si>
  <si>
    <t>Altered the SWV production calibration values.</t>
  </si>
  <si>
    <t>Add capacity to adjust genotype by TOL (so that autumn and spring repro in SWV could be represented). Tweak conception &amp; litter size coefficents for Spring</t>
  </si>
  <si>
    <t>Add optimum NutSpread for the offspring</t>
  </si>
  <si>
    <t>Build a SR experiment with tlevel controlled in Data!</t>
  </si>
  <si>
    <t>Add number of FS to the offspring nutspread (so can test a range of N1 patterns)</t>
  </si>
  <si>
    <t>Change the pointer to the optimum nutspread to be in Data! Rather than an entry in Experiment!</t>
  </si>
  <si>
    <t>minroe</t>
  </si>
  <si>
    <t>Add sam[minroe] as a std value for the analysis</t>
  </si>
  <si>
    <t>Include optimum NutSpread when N=1. Include in SR Exp91</t>
  </si>
  <si>
    <t>Split trial 412 for Google cloud. 4120 4122 4124</t>
  </si>
  <si>
    <t>Set expt numbers for 100 &amp; 6000s for Google cloud</t>
  </si>
  <si>
    <t>Add the optimum Dry Management options for SWV (after having run Exp65)</t>
  </si>
  <si>
    <t>Add the optimum LTW pattern for the ewes</t>
  </si>
  <si>
    <t>Add comments about LTW</t>
  </si>
  <si>
    <t>Change the LW REV in the Compnent trials to work on Sale Value using the random REV - the LW REV was leading to changes in other traits that depend on LW (RR, mortality, wool and sales)</t>
  </si>
  <si>
    <t>Add report controls for the sales grid for dams, yatf &amp; offs</t>
  </si>
  <si>
    <t>run_salegrid_dams</t>
  </si>
  <si>
    <t>run_salegrid_yatf</t>
  </si>
  <si>
    <t>run_salegrid_offs</t>
  </si>
  <si>
    <t>Fix error in sam[germ] in QuickTest</t>
  </si>
  <si>
    <t>fs_create</t>
  </si>
  <si>
    <t>fs_use_pkl</t>
  </si>
  <si>
    <t>fs_number</t>
  </si>
  <si>
    <t>gen_with_t</t>
  </si>
  <si>
    <t>bnd_lo_dam_inc</t>
  </si>
  <si>
    <t>bnd_up_dam_inc</t>
  </si>
  <si>
    <t>bnd_drys_retained_o</t>
  </si>
  <si>
    <t>bnd_lo_off_inc</t>
  </si>
  <si>
    <t>bnd_up_off_inc</t>
  </si>
  <si>
    <t>Add up and lower bound for offs. Fixed some positions for comments</t>
  </si>
  <si>
    <t>bnd_up_offs_tsdxg3</t>
  </si>
  <si>
    <t>bnd_lo_offs_tsdxg3</t>
  </si>
  <si>
    <t>:,:,:,:,:</t>
  </si>
  <si>
    <t>bnd_min_sale_age_female_dg3</t>
  </si>
  <si>
    <t>1:,0:1</t>
  </si>
  <si>
    <t>0:1,:</t>
  </si>
  <si>
    <t>woolp_mpg</t>
  </si>
  <si>
    <t>salep_max</t>
  </si>
  <si>
    <t>grainp</t>
  </si>
  <si>
    <t>Time of Lambing</t>
  </si>
  <si>
    <t>Autumn</t>
  </si>
  <si>
    <t>Winter</t>
  </si>
  <si>
    <t>Standard NLB</t>
  </si>
  <si>
    <t>Low NLB</t>
  </si>
  <si>
    <t>High NLB</t>
  </si>
  <si>
    <t>Adult NLB adjustment</t>
  </si>
  <si>
    <t>relative to adults</t>
  </si>
  <si>
    <t>TOL_inc[0:1]</t>
  </si>
  <si>
    <t>TOL_inc[1:2]</t>
  </si>
  <si>
    <t>TOL_inc[2:3]</t>
  </si>
  <si>
    <t>rr_age_og1[0:1]</t>
  </si>
  <si>
    <t>rr_age_og1[1:2]</t>
  </si>
  <si>
    <t>rr_age_og1[2:]</t>
  </si>
  <si>
    <t>Low</t>
  </si>
  <si>
    <t>High</t>
  </si>
  <si>
    <t>VHigh</t>
  </si>
  <si>
    <t>bnd_min_sale_age_female</t>
  </si>
  <si>
    <t>genotype[0]</t>
  </si>
  <si>
    <t>g3_included[2]</t>
  </si>
  <si>
    <t>BBT inc</t>
  </si>
  <si>
    <t>B genotp</t>
  </si>
  <si>
    <t>Flock structure below here are not used</t>
  </si>
  <si>
    <t>Index for each of the Compnents of Flk Strc</t>
  </si>
  <si>
    <t>Genotype, Flock Structure &amp; Grazing Intensity</t>
  </si>
  <si>
    <t>Fine</t>
  </si>
  <si>
    <t>Medium</t>
  </si>
  <si>
    <t>Maternal</t>
  </si>
  <si>
    <t>BBB</t>
  </si>
  <si>
    <t>BBT</t>
  </si>
  <si>
    <t>Lamb</t>
  </si>
  <si>
    <t>Hgt</t>
  </si>
  <si>
    <t>Yearling</t>
  </si>
  <si>
    <t>Older</t>
  </si>
  <si>
    <t>5.5yo</t>
  </si>
  <si>
    <t>6.5yo</t>
  </si>
  <si>
    <t>Level 1
Optimum</t>
  </si>
  <si>
    <t>Level 2
Opt not mated</t>
  </si>
  <si>
    <t>Level 3
Opt +20%</t>
  </si>
  <si>
    <t>Level 4
Opt NM +20%</t>
  </si>
  <si>
    <t>Level 5
Opt -20%</t>
  </si>
  <si>
    <t>Formula template for RAND calculation</t>
  </si>
  <si>
    <t>Maternal genotype only comparison is CFA ewes</t>
  </si>
  <si>
    <t>all others are optimised</t>
  </si>
  <si>
    <t>run_salevalue_prog</t>
  </si>
  <si>
    <t>sale value of progeny sold as suckers per hd</t>
  </si>
  <si>
    <t>Added salevalue_prog to RunReport!</t>
  </si>
  <si>
    <t>which sale grid for progeny has highest value</t>
  </si>
  <si>
    <t>which sale grid for dams has highest value</t>
  </si>
  <si>
    <t>which sale grid for offspring has highest value</t>
  </si>
  <si>
    <t>Added a report that is all tables except nv &amp; Profit Area</t>
  </si>
  <si>
    <t>v</t>
  </si>
  <si>
    <t>bnd_lo_dams_tVg1</t>
  </si>
  <si>
    <t>bnd_up_dams_tVg1</t>
  </si>
  <si>
    <t>0:1,0:14,:</t>
  </si>
  <si>
    <t>Altered lo &amp; up bounds on dams to have a V axis (capital because needs to be sliced to correct length).</t>
  </si>
  <si>
    <t>v1</t>
  </si>
  <si>
    <t>v4</t>
  </si>
  <si>
    <t>v7</t>
  </si>
  <si>
    <t>v10</t>
  </si>
  <si>
    <t>v13</t>
  </si>
  <si>
    <t>v16</t>
  </si>
  <si>
    <t>v19</t>
  </si>
  <si>
    <t>bnd_dams_tVg1[0]</t>
  </si>
  <si>
    <t>bnd_dams_tVg1[1]</t>
  </si>
  <si>
    <t>bnd_dams_tVg1[2]</t>
  </si>
  <si>
    <t>bnd_dams_tVg1[3]</t>
  </si>
  <si>
    <t>bnd_dams_tVg1[4]</t>
  </si>
  <si>
    <t>bnd_dams_tVg1[5]</t>
  </si>
  <si>
    <t>bnd_dams_tVg1[6]</t>
  </si>
  <si>
    <t>t</t>
  </si>
  <si>
    <t>g</t>
  </si>
  <si>
    <t>GI (BBT)</t>
  </si>
  <si>
    <t>Grazing Intensity (BBB)</t>
  </si>
  <si>
    <t>GI - Great Southern BBB</t>
  </si>
  <si>
    <t>GI - Great Southern BBT</t>
  </si>
  <si>
    <t>0:1,:,0:1,:,:</t>
  </si>
  <si>
    <t>Added a default bound on progeny of yearlings that they can't be retained as offspring. They don't transfer to the dams and this is controlled in the 'provides' coefficients</t>
  </si>
  <si>
    <t>rot_lobound_rl</t>
  </si>
  <si>
    <t>Add rotation low bound</t>
  </si>
  <si>
    <t>Scalar for upper vs fixed</t>
  </si>
  <si>
    <t>Scalar for lower vs fixed</t>
  </si>
  <si>
    <t>Add age group range for upper scalar for numbers and add lower scalar for numbers</t>
  </si>
  <si>
    <t>bnd_rotn_inc</t>
  </si>
  <si>
    <t>Landuse / phases</t>
  </si>
  <si>
    <t>LMU</t>
  </si>
  <si>
    <t>Rotation phase number</t>
  </si>
  <si>
    <t>Slice</t>
  </si>
  <si>
    <t>Genotype</t>
  </si>
  <si>
    <t>Area for Fine merino</t>
  </si>
  <si>
    <t xml:space="preserve">    for medium merino</t>
  </si>
  <si>
    <t xml:space="preserve">    for medium merino with BBT</t>
  </si>
  <si>
    <t xml:space="preserve">    for maternal</t>
  </si>
  <si>
    <t>Inputs</t>
  </si>
  <si>
    <t>Phase number</t>
  </si>
  <si>
    <t>LMU 0, Flock 0</t>
  </si>
  <si>
    <t>Flock 1</t>
  </si>
  <si>
    <t>Flock 2</t>
  </si>
  <si>
    <t>Flock 3</t>
  </si>
  <si>
    <t>All regions</t>
  </si>
  <si>
    <t>NLB genetics (for farm scenario)</t>
  </si>
  <si>
    <t>GI - SW Victoria BBB</t>
  </si>
  <si>
    <t>GI - SW Victoria BBT</t>
  </si>
  <si>
    <t>LMU 1, Flock 0</t>
  </si>
  <si>
    <t>LMU 2, Flock 0</t>
  </si>
  <si>
    <t>LMU 3, Flock 0</t>
  </si>
  <si>
    <t>LMU 4, Flock 0</t>
  </si>
  <si>
    <t>LMU 5, Flock 0</t>
  </si>
  <si>
    <t>LMU 6, Flock 0</t>
  </si>
  <si>
    <t>LMU 7, Flock 0</t>
  </si>
  <si>
    <t>Add data tables for rot_lobound</t>
  </si>
  <si>
    <t>Proportion of Ewe Lambs joined</t>
  </si>
  <si>
    <t>bnd_propn_dams_mated</t>
  </si>
  <si>
    <t>:,0:1,:</t>
  </si>
  <si>
    <t>Check that the a</t>
  </si>
  <si>
    <t>date_born1st_iog</t>
  </si>
  <si>
    <t>drys_retained_estpropn_o</t>
  </si>
  <si>
    <t>[1]</t>
  </si>
  <si>
    <t>[2]</t>
  </si>
  <si>
    <t>[3]</t>
  </si>
  <si>
    <t>Region (SWVic, GSM, CWM) &amp; Prodn calibration</t>
  </si>
  <si>
    <t>Currently the other dry management options are not connected into the Experiment</t>
  </si>
  <si>
    <t>Ewe Lambs Mating age</t>
  </si>
  <si>
    <t>Mid</t>
  </si>
  <si>
    <t>Late</t>
  </si>
  <si>
    <t>SWV</t>
  </si>
  <si>
    <t>GSM</t>
  </si>
  <si>
    <t>CWM</t>
  </si>
  <si>
    <t>Add SAA[date_born1st] &amp; connect to data table</t>
  </si>
  <si>
    <t>Add proportion of ewe lambs mated with an estimated proportion too</t>
  </si>
  <si>
    <t>est_propn_dams_mated_og1</t>
  </si>
  <si>
    <t>est_drys_retained_scan_o</t>
  </si>
  <si>
    <t>est_propn_dams_mated</t>
  </si>
  <si>
    <t>All</t>
  </si>
  <si>
    <t>Medium merino</t>
  </si>
  <si>
    <t>Fine merino</t>
  </si>
  <si>
    <t>Medium merino + BBT</t>
  </si>
  <si>
    <t>Web app input group</t>
  </si>
  <si>
    <t>Trial 1</t>
  </si>
  <si>
    <t>Web app input name</t>
  </si>
  <si>
    <t>Other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</si>
</sst>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d\-mmm\ hh:mm"/>
    <numFmt numFmtId="165" formatCode="0.0%"/>
    <numFmt numFmtId="166" formatCode="&quot;v[&quot;0&quot;]&quot;"/>
    <numFmt numFmtId="167" formatCode="&quot;LMU[&quot;0&quot;]&quot;"/>
    <numFmt numFmtId="168" formatCode="&quot;[&quot;0&quot;]&quot;"/>
  </numFmts>
  <fonts count="34">
    <font>
      <sz val="11"/>
      <color theme="1"/>
      <name val="Calibri"/>
      <family val="2"/>
      <scheme val="minor"/>
    </font>
    <font>
      <sz val="9"/>
      <color indexed="81"/>
      <name val="Tahoma"/>
      <family val="2"/>
    </font>
    <font>
      <b/>
      <sz val="9"/>
      <color indexed="81"/>
      <name val="Tahoma"/>
      <family val="2"/>
    </font>
    <font>
      <b/>
      <sz val="11"/>
      <color rgb="FFFA7D00"/>
      <name val="Calibri"/>
      <family val="2"/>
      <scheme val="minor"/>
    </font>
    <font>
      <sz val="8"/>
      <name val="Calibri"/>
      <family val="2"/>
      <scheme val="minor"/>
    </font>
    <font>
      <sz val="11"/>
      <color rgb="FF0000CC"/>
      <name val="Calibri"/>
      <family val="2"/>
      <scheme val="minor"/>
    </font>
    <font>
      <sz val="11"/>
      <color theme="1"/>
      <name val="Calibri"/>
      <family val="2"/>
      <scheme val="minor"/>
    </font>
    <font>
      <b/>
      <sz val="11"/>
      <color theme="1"/>
      <name val="Calibri"/>
      <family val="2"/>
      <scheme val="minor"/>
    </font>
    <font>
      <b/>
      <sz val="11"/>
      <color rgb="FFFF0000"/>
      <name val="Calibri"/>
      <family val="2"/>
      <scheme val="minor"/>
    </font>
    <font>
      <sz val="11"/>
      <color theme="0" tint="-0.34998626667073579"/>
      <name val="Calibri"/>
      <family val="2"/>
      <scheme val="minor"/>
    </font>
    <font>
      <sz val="11"/>
      <color theme="1" tint="0.499984740745262"/>
      <name val="Calibri"/>
      <family val="2"/>
      <scheme val="minor"/>
    </font>
    <font>
      <sz val="11"/>
      <color theme="1" tint="0.34998626667073579"/>
      <name val="Calibri"/>
      <family val="2"/>
      <scheme val="minor"/>
    </font>
    <font>
      <sz val="9.8000000000000007"/>
      <color rgb="FF080808"/>
      <name val="JetBrains Mono"/>
      <family val="3"/>
    </font>
    <font>
      <i/>
      <sz val="9.8000000000000007"/>
      <color rgb="FF8C8C8C"/>
      <name val="JetBrains Mono"/>
      <family val="3"/>
    </font>
    <font>
      <strike/>
      <sz val="11"/>
      <color theme="1"/>
      <name val="Calibri"/>
      <family val="2"/>
      <scheme val="minor"/>
    </font>
    <font>
      <i/>
      <sz val="11"/>
      <color theme="1"/>
      <name val="Calibri"/>
      <family val="2"/>
      <scheme val="minor"/>
    </font>
    <font>
      <sz val="10"/>
      <color theme="1"/>
      <name val="Calibri"/>
      <family val="2"/>
      <scheme val="minor"/>
    </font>
    <font>
      <sz val="9"/>
      <color theme="1"/>
      <name val="Calibri"/>
      <family val="2"/>
      <scheme val="minor"/>
    </font>
    <font>
      <sz val="8"/>
      <color theme="1"/>
      <name val="Calibri"/>
      <family val="2"/>
      <scheme val="minor"/>
    </font>
    <font>
      <u val="singleAccounting"/>
      <sz val="11"/>
      <color theme="1"/>
      <name val="Calibri"/>
      <family val="2"/>
      <scheme val="minor"/>
    </font>
    <font>
      <sz val="10"/>
      <color rgb="FF0000CC"/>
      <name val="Calibri"/>
      <family val="2"/>
      <scheme val="minor"/>
    </font>
    <font>
      <b/>
      <sz val="11"/>
      <color theme="1"/>
      <name val="Calibri"/>
      <family val="2"/>
    </font>
    <font>
      <i/>
      <sz val="11"/>
      <color theme="1"/>
      <name val="Calibri"/>
      <family val="2"/>
    </font>
    <font>
      <sz val="8"/>
      <color theme="1" tint="0.34998626667073579"/>
      <name val="Calibri"/>
      <family val="2"/>
      <scheme val="minor"/>
    </font>
    <font>
      <sz val="9"/>
      <color theme="1" tint="0.499984740745262"/>
      <name val="Calibri"/>
      <family val="2"/>
      <scheme val="minor"/>
    </font>
    <font>
      <sz val="11"/>
      <name val="Calibri"/>
      <family val="2"/>
      <scheme val="minor"/>
    </font>
    <font>
      <u val="singleAccounting"/>
      <sz val="10"/>
      <name val="Calibri"/>
      <family val="2"/>
      <scheme val="minor"/>
    </font>
    <font>
      <sz val="10"/>
      <color theme="0"/>
      <name val="Calibri"/>
      <family val="2"/>
      <scheme val="minor"/>
    </font>
    <font>
      <b/>
      <sz val="10"/>
      <color rgb="FFFF0000"/>
      <name val="Calibri"/>
      <family val="2"/>
      <scheme val="minor"/>
    </font>
    <font>
      <sz val="11"/>
      <color rgb="FFFF0000"/>
      <name val="Calibri"/>
      <family val="2"/>
      <scheme val="minor"/>
    </font>
    <font>
      <sz val="9"/>
      <color rgb="FF0000CC"/>
      <name val="Calibri"/>
      <family val="2"/>
      <scheme val="minor"/>
    </font>
    <font>
      <b/>
      <u val="singleAccounting"/>
      <sz val="11"/>
      <color theme="1"/>
      <name val="Calibri"/>
      <family val="2"/>
      <scheme val="minor"/>
    </font>
    <font>
      <sz val="9"/>
      <color indexed="81"/>
      <name val="Tahoma"/>
      <charset val="1"/>
    </font>
    <font>
      <b/>
      <sz val="9"/>
      <color indexed="81"/>
      <name val="Tahoma"/>
      <charset val="1"/>
    </font>
  </fonts>
  <fills count="21">
    <fill>
      <patternFill patternType="none"/>
    </fill>
    <fill>
      <patternFill patternType="gray125"/>
    </fill>
    <fill>
      <patternFill patternType="solid">
        <fgColor theme="7" tint="0.59999389629810485"/>
        <bgColor indexed="64"/>
      </patternFill>
    </fill>
    <fill>
      <patternFill patternType="solid">
        <fgColor rgb="FF0000CC"/>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9" tint="0.59996337778862885"/>
        <bgColor indexed="64"/>
      </patternFill>
    </fill>
    <fill>
      <patternFill patternType="solid">
        <fgColor theme="9" tint="0.39994506668294322"/>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7" tint="0.59996337778862885"/>
        <bgColor indexed="64"/>
      </patternFill>
    </fill>
    <fill>
      <patternFill patternType="solid">
        <fgColor rgb="FFFFFFFF"/>
        <bgColor indexed="64"/>
      </patternFill>
    </fill>
    <fill>
      <patternFill patternType="solid">
        <fgColor rgb="FFFFF9E6"/>
        <bgColor indexed="64"/>
      </patternFill>
    </fill>
    <fill>
      <patternFill patternType="solid">
        <fgColor rgb="FFE6E6E6"/>
        <bgColor indexed="64"/>
      </patternFill>
    </fill>
    <fill>
      <patternFill patternType="solid">
        <fgColor rgb="FFF2F2F4"/>
        <bgColor indexed="64"/>
      </patternFill>
    </fill>
    <fill>
      <patternFill patternType="solid">
        <fgColor theme="7" tint="0.39994506668294322"/>
        <bgColor indexed="64"/>
      </patternFill>
    </fill>
    <fill>
      <patternFill patternType="solid">
        <fgColor theme="9" tint="-0.24994659260841701"/>
        <bgColor indexed="64"/>
      </patternFill>
    </fill>
    <fill>
      <patternFill patternType="solid">
        <fgColor theme="9"/>
        <bgColor indexed="64"/>
      </patternFill>
    </fill>
    <fill>
      <patternFill patternType="solid">
        <fgColor theme="5" tint="0.39994506668294322"/>
        <bgColor indexed="64"/>
      </patternFill>
    </fill>
    <fill>
      <patternFill patternType="solid">
        <fgColor theme="5" tint="0.79998168889431442"/>
        <bgColor indexed="64"/>
      </patternFill>
    </fill>
    <fill>
      <patternFill patternType="solid">
        <fgColor rgb="FFF1F7ED"/>
        <bgColor indexed="64"/>
      </patternFill>
    </fill>
  </fills>
  <borders count="38">
    <border>
      <left/>
      <right/>
      <top/>
      <bottom/>
      <diagonal/>
    </border>
    <border>
      <left style="thin">
        <color rgb="FF7F7F7F"/>
      </left>
      <right style="thin">
        <color rgb="FF7F7F7F"/>
      </right>
      <top style="thin">
        <color rgb="FF7F7F7F"/>
      </top>
      <bottom style="thin">
        <color rgb="FF7F7F7F"/>
      </bottom>
      <diagonal/>
    </border>
    <border>
      <left style="hair">
        <color theme="0" tint="-0.24994659260841701"/>
      </left>
      <right style="hair">
        <color theme="0" tint="-0.24994659260841701"/>
      </right>
      <top style="hair">
        <color theme="0" tint="-0.24994659260841701"/>
      </top>
      <bottom style="hair">
        <color theme="0" tint="-0.24994659260841701"/>
      </bottom>
      <diagonal/>
    </border>
    <border>
      <left style="hair">
        <color theme="0" tint="-0.34998626667073579"/>
      </left>
      <right style="hair">
        <color theme="0" tint="-0.34998626667073579"/>
      </right>
      <top style="hair">
        <color theme="0" tint="-0.34998626667073579"/>
      </top>
      <bottom style="hair">
        <color theme="0" tint="-0.34998626667073579"/>
      </bottom>
      <diagonal/>
    </border>
    <border>
      <left style="thin">
        <color indexed="64"/>
      </left>
      <right/>
      <top/>
      <bottom/>
      <diagonal/>
    </border>
    <border>
      <left style="hair">
        <color theme="0" tint="-0.24994659260841701"/>
      </left>
      <right style="hair">
        <color theme="0" tint="-0.24994659260841701"/>
      </right>
      <top style="hair">
        <color theme="0" tint="-0.24994659260841701"/>
      </top>
      <bottom style="thin">
        <color indexed="64"/>
      </bottom>
      <diagonal/>
    </border>
    <border>
      <left style="hair">
        <color theme="0" tint="-0.24994659260841701"/>
      </left>
      <right style="hair">
        <color theme="0" tint="-0.24994659260841701"/>
      </right>
      <top style="thin">
        <color indexed="64"/>
      </top>
      <bottom style="hair">
        <color theme="0" tint="-0.24994659260841701"/>
      </bottom>
      <diagonal/>
    </border>
    <border>
      <left style="hair">
        <color theme="0" tint="-0.499984740745262"/>
      </left>
      <right style="hair">
        <color theme="0" tint="-0.499984740745262"/>
      </right>
      <top style="hair">
        <color theme="0" tint="-0.499984740745262"/>
      </top>
      <bottom style="hair">
        <color theme="0" tint="-0.499984740745262"/>
      </bottom>
      <diagonal/>
    </border>
    <border>
      <left/>
      <right/>
      <top/>
      <bottom style="thin">
        <color indexed="64"/>
      </bottom>
      <diagonal/>
    </border>
    <border>
      <left style="hair">
        <color theme="0" tint="-0.24994659260841701"/>
      </left>
      <right style="hair">
        <color theme="0" tint="-0.24994659260841701"/>
      </right>
      <top style="hair">
        <color theme="0" tint="-0.24994659260841701"/>
      </top>
      <bottom/>
      <diagonal/>
    </border>
    <border>
      <left/>
      <right/>
      <top style="thin">
        <color indexed="64"/>
      </top>
      <bottom/>
      <diagonal/>
    </border>
    <border>
      <left/>
      <right/>
      <top style="hair">
        <color theme="1" tint="0.24994659260841701"/>
      </top>
      <bottom/>
      <diagonal/>
    </border>
    <border>
      <left style="hair">
        <color theme="0" tint="-0.24994659260841701"/>
      </left>
      <right style="hair">
        <color theme="0" tint="-0.24994659260841701"/>
      </right>
      <top style="hair">
        <color theme="1" tint="0.24994659260841701"/>
      </top>
      <bottom style="hair">
        <color theme="0" tint="-0.24994659260841701"/>
      </bottom>
      <diagonal/>
    </border>
    <border>
      <left/>
      <right/>
      <top/>
      <bottom style="hair">
        <color theme="1" tint="0.24994659260841701"/>
      </bottom>
      <diagonal/>
    </border>
    <border>
      <left style="hair">
        <color theme="0" tint="-0.24994659260841701"/>
      </left>
      <right style="hair">
        <color theme="0" tint="-0.24994659260841701"/>
      </right>
      <top style="hair">
        <color theme="0" tint="-0.24994659260841701"/>
      </top>
      <bottom style="hair">
        <color theme="1" tint="0.24994659260841701"/>
      </bottom>
      <diagonal/>
    </border>
    <border>
      <left style="hair">
        <color theme="0" tint="-0.24994659260841701"/>
      </left>
      <right/>
      <top/>
      <bottom/>
      <diagonal/>
    </border>
    <border>
      <left style="hair">
        <color theme="0" tint="-0.24994659260841701"/>
      </left>
      <right/>
      <top/>
      <bottom style="hair">
        <color theme="1" tint="0.24994659260841701"/>
      </bottom>
      <diagonal/>
    </border>
    <border>
      <left/>
      <right style="hair">
        <color theme="0" tint="-0.24994659260841701"/>
      </right>
      <top style="hair">
        <color theme="1" tint="0.24994659260841701"/>
      </top>
      <bottom/>
      <diagonal/>
    </border>
    <border>
      <left/>
      <right style="hair">
        <color theme="0" tint="-0.24994659260841701"/>
      </right>
      <top/>
      <bottom/>
      <diagonal/>
    </border>
    <border>
      <left/>
      <right style="hair">
        <color theme="0" tint="-0.24994659260841701"/>
      </right>
      <top/>
      <bottom style="hair">
        <color theme="1" tint="0.24994659260841701"/>
      </bottom>
      <diagonal/>
    </border>
    <border>
      <left style="hair">
        <color theme="0" tint="-0.24994659260841701"/>
      </left>
      <right style="hair">
        <color theme="0" tint="-0.499984740745262"/>
      </right>
      <top style="thin">
        <color indexed="64"/>
      </top>
      <bottom style="hair">
        <color theme="0" tint="-0.24994659260841701"/>
      </bottom>
      <diagonal/>
    </border>
    <border>
      <left style="hair">
        <color theme="0" tint="-0.24994659260841701"/>
      </left>
      <right style="hair">
        <color theme="0" tint="-0.499984740745262"/>
      </right>
      <top style="hair">
        <color theme="0" tint="-0.24994659260841701"/>
      </top>
      <bottom style="thin">
        <color indexed="64"/>
      </bottom>
      <diagonal/>
    </border>
    <border>
      <left style="hair">
        <color theme="0" tint="-0.24994659260841701"/>
      </left>
      <right style="hair">
        <color theme="0" tint="-0.24994659260841701"/>
      </right>
      <top/>
      <bottom style="hair">
        <color theme="0" tint="-0.24994659260841701"/>
      </bottom>
      <diagonal/>
    </border>
    <border>
      <left style="thin">
        <color indexed="64"/>
      </left>
      <right style="hair">
        <color theme="0" tint="-0.24994659260841701"/>
      </right>
      <top style="thin">
        <color indexed="64"/>
      </top>
      <bottom/>
      <diagonal/>
    </border>
    <border>
      <left style="thin">
        <color indexed="64"/>
      </left>
      <right style="hair">
        <color theme="0" tint="-0.24994659260841701"/>
      </right>
      <top/>
      <bottom/>
      <diagonal/>
    </border>
    <border>
      <left style="thin">
        <color indexed="64"/>
      </left>
      <right style="hair">
        <color theme="0" tint="-0.24994659260841701"/>
      </right>
      <top/>
      <bottom style="thin">
        <color indexed="64"/>
      </bottom>
      <diagonal/>
    </border>
    <border>
      <left style="hair">
        <color theme="0" tint="-0.24994659260841701"/>
      </left>
      <right style="hair">
        <color theme="0" tint="-0.24994659260841701"/>
      </right>
      <top/>
      <bottom/>
      <diagonal/>
    </border>
    <border>
      <left style="hair">
        <color theme="0" tint="-0.24994659260841701"/>
      </left>
      <right style="hair">
        <color theme="0" tint="-0.499984740745262"/>
      </right>
      <top/>
      <bottom/>
      <diagonal/>
    </border>
    <border>
      <left style="hair">
        <color theme="0" tint="-0.24994659260841701"/>
      </left>
      <right style="hair">
        <color theme="0" tint="-0.24994659260841701"/>
      </right>
      <top/>
      <bottom style="thin">
        <color auto="1"/>
      </bottom>
      <diagonal/>
    </border>
    <border>
      <left style="hair">
        <color theme="0" tint="-0.24994659260841701"/>
      </left>
      <right style="hair">
        <color theme="0" tint="-0.499984740745262"/>
      </right>
      <top/>
      <bottom style="thin">
        <color auto="1"/>
      </bottom>
      <diagonal/>
    </border>
    <border>
      <left style="hair">
        <color theme="0" tint="-0.24994659260841701"/>
      </left>
      <right style="hair">
        <color theme="0" tint="-0.24994659260841701"/>
      </right>
      <top style="thin">
        <color auto="1"/>
      </top>
      <bottom/>
      <diagonal/>
    </border>
    <border>
      <left style="hair">
        <color theme="0" tint="-0.24994659260841701"/>
      </left>
      <right style="hair">
        <color theme="0" tint="-0.499984740745262"/>
      </right>
      <top style="thin">
        <color auto="1"/>
      </top>
      <bottom/>
      <diagonal/>
    </border>
    <border>
      <left style="hair">
        <color theme="0" tint="-0.24994659260841701"/>
      </left>
      <right/>
      <top style="hair">
        <color theme="0" tint="-0.24994659260841701"/>
      </top>
      <bottom style="hair">
        <color theme="0" tint="-0.24994659260841701"/>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19">
    <xf numFmtId="0" fontId="0" fillId="0" borderId="0"/>
    <xf numFmtId="0" fontId="3" fillId="14" borderId="1" applyNumberFormat="0" applyAlignment="0" applyProtection="0"/>
    <xf numFmtId="0" fontId="5" fillId="4" borderId="2" applyNumberFormat="0" applyAlignment="0">
      <protection locked="0"/>
    </xf>
    <xf numFmtId="0" fontId="5" fillId="5" borderId="2" applyNumberFormat="0" applyFont="0" applyBorder="0" applyAlignment="0"/>
    <xf numFmtId="0" fontId="5" fillId="6" borderId="2" applyNumberFormat="0" applyFont="0" applyBorder="0" applyAlignment="0"/>
    <xf numFmtId="0" fontId="5" fillId="7" borderId="2" applyNumberFormat="0" applyFont="0" applyBorder="0" applyAlignment="0"/>
    <xf numFmtId="0" fontId="9" fillId="0" borderId="2" applyNumberFormat="0" applyAlignment="0"/>
    <xf numFmtId="0" fontId="6" fillId="8" borderId="3" applyNumberFormat="0" applyFont="0" applyAlignment="0"/>
    <xf numFmtId="0" fontId="10" fillId="9" borderId="2" applyNumberFormat="0" applyAlignment="0"/>
    <xf numFmtId="0" fontId="11" fillId="10" borderId="2" applyNumberFormat="0" applyAlignment="0"/>
    <xf numFmtId="0" fontId="9" fillId="12" borderId="2" applyNumberFormat="0" applyAlignment="0"/>
    <xf numFmtId="0" fontId="5" fillId="13" borderId="7" applyAlignment="0">
      <protection locked="0"/>
    </xf>
    <xf numFmtId="0" fontId="11" fillId="15" borderId="2" applyNumberFormat="0" applyAlignment="0"/>
    <xf numFmtId="0" fontId="5" fillId="17" borderId="2" applyFont="0" applyBorder="0" applyAlignment="0"/>
    <xf numFmtId="0" fontId="5" fillId="16" borderId="2" applyFont="0" applyBorder="0" applyAlignment="0"/>
    <xf numFmtId="9" fontId="6" fillId="0" borderId="0" applyFont="0" applyFill="0" applyBorder="0" applyAlignment="0" applyProtection="0"/>
    <xf numFmtId="0" fontId="11" fillId="18" borderId="2" applyAlignment="0"/>
    <xf numFmtId="0" fontId="11" fillId="19" borderId="2" applyAlignment="0"/>
    <xf numFmtId="0" fontId="5" fillId="20" borderId="2" applyFont="0" applyBorder="0" applyAlignment="0"/>
  </cellStyleXfs>
  <cellXfs count="162">
    <xf numFmtId="0" fontId="0" fillId="0" borderId="0" xfId="0"/>
    <xf numFmtId="0" fontId="0" fillId="0" borderId="0" xfId="0" applyAlignment="1">
      <alignment textRotation="90"/>
    </xf>
    <xf numFmtId="49" fontId="0" fillId="0" borderId="0" xfId="0" applyNumberFormat="1"/>
    <xf numFmtId="0" fontId="0" fillId="2" borderId="0" xfId="0" applyFill="1"/>
    <xf numFmtId="0" fontId="0" fillId="0" borderId="0" xfId="0" applyAlignment="1">
      <alignment horizontal="center" textRotation="90"/>
    </xf>
    <xf numFmtId="0" fontId="0" fillId="0" borderId="0" xfId="0" applyAlignment="1">
      <alignment wrapText="1"/>
    </xf>
    <xf numFmtId="0" fontId="0" fillId="3" borderId="0" xfId="0" applyFill="1"/>
    <xf numFmtId="22" fontId="0" fillId="0" borderId="0" xfId="0" applyNumberFormat="1" applyAlignment="1">
      <alignment horizontal="center" textRotation="90"/>
    </xf>
    <xf numFmtId="0" fontId="0" fillId="3" borderId="3" xfId="7" applyFont="1" applyFill="1"/>
    <xf numFmtId="0" fontId="7" fillId="0" borderId="0" xfId="0" applyFont="1" applyAlignment="1">
      <alignment horizontal="center"/>
    </xf>
    <xf numFmtId="0" fontId="7" fillId="3" borderId="3" xfId="7" applyFont="1" applyFill="1"/>
    <xf numFmtId="0" fontId="9" fillId="0" borderId="2" xfId="6"/>
    <xf numFmtId="0" fontId="0" fillId="0" borderId="0" xfId="0" applyBorder="1"/>
    <xf numFmtId="0" fontId="12" fillId="0" borderId="0" xfId="0" applyFont="1" applyAlignment="1">
      <alignment vertical="center"/>
    </xf>
    <xf numFmtId="0" fontId="7" fillId="0" borderId="0" xfId="0" applyFont="1"/>
    <xf numFmtId="0" fontId="13" fillId="0" borderId="0" xfId="0" applyFont="1" applyAlignment="1">
      <alignment vertical="center"/>
    </xf>
    <xf numFmtId="0" fontId="13" fillId="11" borderId="0" xfId="0" applyFont="1" applyFill="1" applyAlignment="1">
      <alignment vertical="center"/>
    </xf>
    <xf numFmtId="0" fontId="5" fillId="4" borderId="2" xfId="2">
      <protection locked="0"/>
    </xf>
    <xf numFmtId="0" fontId="0" fillId="2" borderId="0" xfId="0" applyFill="1" applyAlignment="1">
      <alignment horizontal="right" indent="2"/>
    </xf>
    <xf numFmtId="164" fontId="0" fillId="0" borderId="0" xfId="0" applyNumberFormat="1" applyAlignment="1">
      <alignment horizontal="center"/>
    </xf>
    <xf numFmtId="0" fontId="0" fillId="0" borderId="0" xfId="0" applyAlignment="1">
      <alignment horizontal="center"/>
    </xf>
    <xf numFmtId="0" fontId="0" fillId="3" borderId="0" xfId="0" applyFill="1" applyAlignment="1">
      <alignment horizontal="center"/>
    </xf>
    <xf numFmtId="0" fontId="14" fillId="0" borderId="0" xfId="0" applyFont="1"/>
    <xf numFmtId="0" fontId="0" fillId="3" borderId="0" xfId="0" applyNumberFormat="1" applyFill="1"/>
    <xf numFmtId="0" fontId="15" fillId="0" borderId="0" xfId="0" applyFont="1"/>
    <xf numFmtId="0" fontId="7" fillId="0" borderId="0" xfId="0" applyFont="1" applyAlignment="1">
      <alignment wrapText="1"/>
    </xf>
    <xf numFmtId="0" fontId="13" fillId="11" borderId="4" xfId="0" applyFont="1" applyFill="1" applyBorder="1" applyAlignment="1">
      <alignment vertical="center"/>
    </xf>
    <xf numFmtId="0" fontId="5" fillId="4" borderId="6" xfId="2" applyBorder="1">
      <protection locked="0"/>
    </xf>
    <xf numFmtId="0" fontId="0" fillId="2" borderId="0" xfId="0" applyFont="1" applyFill="1"/>
    <xf numFmtId="0" fontId="5" fillId="4" borderId="2" xfId="2" applyAlignment="1">
      <alignment horizontal="center"/>
      <protection locked="0"/>
    </xf>
    <xf numFmtId="0" fontId="17" fillId="0" borderId="0" xfId="0" applyFont="1" applyAlignment="1">
      <alignment horizontal="center" textRotation="90"/>
    </xf>
    <xf numFmtId="0" fontId="16" fillId="0" borderId="0" xfId="0" applyFont="1" applyAlignment="1">
      <alignment horizontal="center" textRotation="90"/>
    </xf>
    <xf numFmtId="0" fontId="0" fillId="0" borderId="0" xfId="0" applyAlignment="1">
      <alignment horizontal="right"/>
    </xf>
    <xf numFmtId="0" fontId="8" fillId="0" borderId="0" xfId="0" applyFont="1"/>
    <xf numFmtId="0" fontId="16" fillId="0" borderId="0" xfId="0" applyFont="1"/>
    <xf numFmtId="0" fontId="0" fillId="0" borderId="0" xfId="0" applyFont="1"/>
    <xf numFmtId="0" fontId="20" fillId="4" borderId="2" xfId="2" applyFont="1">
      <protection locked="0"/>
    </xf>
    <xf numFmtId="0" fontId="17" fillId="0" borderId="0" xfId="0" applyFont="1" applyAlignment="1">
      <alignment wrapText="1"/>
    </xf>
    <xf numFmtId="165" fontId="20" fillId="4" borderId="2" xfId="15" quotePrefix="1" applyNumberFormat="1" applyFont="1" applyFill="1" applyBorder="1" applyAlignment="1" applyProtection="1">
      <alignment horizontal="center"/>
      <protection locked="0"/>
    </xf>
    <xf numFmtId="0" fontId="20" fillId="4" borderId="2" xfId="2" quotePrefix="1" applyFont="1" applyBorder="1" applyAlignment="1">
      <alignment horizontal="center"/>
      <protection locked="0"/>
    </xf>
    <xf numFmtId="0" fontId="20" fillId="4" borderId="12" xfId="2" quotePrefix="1" applyFont="1" applyBorder="1" applyAlignment="1">
      <alignment horizontal="center"/>
      <protection locked="0"/>
    </xf>
    <xf numFmtId="0" fontId="20" fillId="4" borderId="14" xfId="2" quotePrefix="1" applyFont="1" applyBorder="1" applyAlignment="1">
      <alignment horizontal="center"/>
      <protection locked="0"/>
    </xf>
    <xf numFmtId="9" fontId="20" fillId="4" borderId="12" xfId="15" quotePrefix="1" applyFont="1" applyFill="1" applyBorder="1" applyAlignment="1" applyProtection="1">
      <alignment horizontal="center"/>
      <protection locked="0"/>
    </xf>
    <xf numFmtId="9" fontId="16" fillId="0" borderId="15" xfId="15" quotePrefix="1" applyFont="1" applyBorder="1" applyAlignment="1">
      <alignment horizontal="center"/>
    </xf>
    <xf numFmtId="9" fontId="16" fillId="0" borderId="16" xfId="15" quotePrefix="1" applyFont="1" applyBorder="1" applyAlignment="1">
      <alignment horizontal="center"/>
    </xf>
    <xf numFmtId="0" fontId="16" fillId="0" borderId="11" xfId="0" quotePrefix="1" applyFont="1" applyBorder="1" applyAlignment="1">
      <alignment horizontal="center"/>
    </xf>
    <xf numFmtId="0" fontId="16" fillId="0" borderId="17" xfId="0" quotePrefix="1" applyFont="1" applyBorder="1" applyAlignment="1">
      <alignment horizontal="center"/>
    </xf>
    <xf numFmtId="0" fontId="16" fillId="0" borderId="0" xfId="0" quotePrefix="1" applyFont="1" applyBorder="1" applyAlignment="1">
      <alignment horizontal="center"/>
    </xf>
    <xf numFmtId="0" fontId="16" fillId="0" borderId="18" xfId="0" quotePrefix="1" applyFont="1" applyBorder="1" applyAlignment="1">
      <alignment horizontal="center"/>
    </xf>
    <xf numFmtId="0" fontId="16" fillId="0" borderId="13" xfId="0" quotePrefix="1" applyFont="1" applyBorder="1" applyAlignment="1">
      <alignment horizontal="center"/>
    </xf>
    <xf numFmtId="0" fontId="16" fillId="0" borderId="19" xfId="0" quotePrefix="1" applyFont="1" applyBorder="1" applyAlignment="1">
      <alignment horizontal="center"/>
    </xf>
    <xf numFmtId="0" fontId="0" fillId="0" borderId="11" xfId="0" applyBorder="1" applyAlignment="1">
      <alignment horizontal="left"/>
    </xf>
    <xf numFmtId="0" fontId="0" fillId="0" borderId="0" xfId="0" applyBorder="1" applyAlignment="1">
      <alignment horizontal="left"/>
    </xf>
    <xf numFmtId="0" fontId="0" fillId="0" borderId="13" xfId="0" applyBorder="1" applyAlignment="1">
      <alignment horizontal="left"/>
    </xf>
    <xf numFmtId="0" fontId="18" fillId="0" borderId="0" xfId="0" applyFont="1" applyAlignment="1">
      <alignment horizontal="center" wrapText="1"/>
    </xf>
    <xf numFmtId="165" fontId="20" fillId="4" borderId="2" xfId="2" applyNumberFormat="1" applyFont="1" applyAlignment="1">
      <alignment horizontal="center"/>
      <protection locked="0"/>
    </xf>
    <xf numFmtId="0" fontId="20" fillId="4" borderId="2" xfId="2" applyFont="1" applyAlignment="1">
      <alignment horizontal="center" vertical="center"/>
      <protection locked="0"/>
    </xf>
    <xf numFmtId="0" fontId="17" fillId="0" borderId="10" xfId="0" applyFont="1" applyBorder="1" applyAlignment="1">
      <alignment horizontal="right" wrapText="1"/>
    </xf>
    <xf numFmtId="0" fontId="17" fillId="0" borderId="0" xfId="0" applyFont="1" applyBorder="1" applyAlignment="1">
      <alignment horizontal="right" wrapText="1"/>
    </xf>
    <xf numFmtId="0" fontId="17" fillId="0" borderId="8" xfId="0" applyFont="1" applyBorder="1" applyAlignment="1">
      <alignment horizontal="right" wrapText="1"/>
    </xf>
    <xf numFmtId="0" fontId="5" fillId="4" borderId="9" xfId="2" applyBorder="1">
      <protection locked="0"/>
    </xf>
    <xf numFmtId="165" fontId="23" fillId="19" borderId="2" xfId="15" applyNumberFormat="1" applyFont="1" applyFill="1" applyBorder="1" applyAlignment="1">
      <alignment horizontal="center"/>
    </xf>
    <xf numFmtId="165" fontId="24" fillId="9" borderId="2" xfId="15" applyNumberFormat="1" applyFont="1" applyFill="1" applyBorder="1" applyAlignment="1">
      <alignment horizontal="center"/>
    </xf>
    <xf numFmtId="165" fontId="16" fillId="5" borderId="0" xfId="3" applyNumberFormat="1" applyFont="1" applyBorder="1" applyAlignment="1">
      <alignment horizontal="center"/>
    </xf>
    <xf numFmtId="165" fontId="16" fillId="6" borderId="0" xfId="4" applyNumberFormat="1" applyFont="1" applyBorder="1" applyAlignment="1">
      <alignment horizontal="center"/>
    </xf>
    <xf numFmtId="0" fontId="20" fillId="5" borderId="6" xfId="3" applyFont="1" applyBorder="1" applyAlignment="1">
      <alignment horizontal="center"/>
    </xf>
    <xf numFmtId="0" fontId="20" fillId="5" borderId="5" xfId="3" applyFont="1" applyBorder="1" applyAlignment="1">
      <alignment horizontal="center"/>
    </xf>
    <xf numFmtId="164" fontId="0" fillId="0" borderId="0" xfId="0" applyNumberFormat="1" applyAlignment="1">
      <alignment horizontal="center" vertical="top"/>
    </xf>
    <xf numFmtId="0" fontId="17" fillId="0" borderId="0" xfId="0" applyFont="1" applyAlignment="1">
      <alignment horizontal="left" wrapText="1"/>
    </xf>
    <xf numFmtId="0" fontId="25" fillId="0" borderId="0" xfId="0" applyFont="1"/>
    <xf numFmtId="0" fontId="26" fillId="0" borderId="0" xfId="0" applyFont="1" applyAlignment="1">
      <alignment horizontal="centerContinuous"/>
    </xf>
    <xf numFmtId="0" fontId="17" fillId="0" borderId="0" xfId="0" applyFont="1" applyAlignment="1">
      <alignment horizontal="center" vertical="top" wrapText="1"/>
    </xf>
    <xf numFmtId="0" fontId="20" fillId="4" borderId="6" xfId="2" applyFont="1" applyBorder="1">
      <protection locked="0"/>
    </xf>
    <xf numFmtId="0" fontId="20" fillId="4" borderId="20" xfId="2" applyFont="1" applyBorder="1">
      <protection locked="0"/>
    </xf>
    <xf numFmtId="0" fontId="20" fillId="4" borderId="5" xfId="2" applyFont="1" applyBorder="1">
      <protection locked="0"/>
    </xf>
    <xf numFmtId="0" fontId="20" fillId="4" borderId="21" xfId="2" applyFont="1" applyBorder="1">
      <protection locked="0"/>
    </xf>
    <xf numFmtId="0" fontId="5" fillId="4" borderId="22" xfId="2" applyBorder="1">
      <protection locked="0"/>
    </xf>
    <xf numFmtId="0" fontId="16" fillId="0" borderId="0" xfId="0" applyNumberFormat="1" applyFont="1" applyAlignment="1">
      <alignment horizontal="center" vertical="center"/>
    </xf>
    <xf numFmtId="0" fontId="20" fillId="4" borderId="2" xfId="2" applyNumberFormat="1" applyFont="1" applyAlignment="1">
      <alignment horizontal="center" vertical="center"/>
      <protection locked="0"/>
    </xf>
    <xf numFmtId="0" fontId="12" fillId="0" borderId="23" xfId="0" applyFont="1" applyBorder="1" applyAlignment="1">
      <alignment vertical="center"/>
    </xf>
    <xf numFmtId="0" fontId="12" fillId="0" borderId="24" xfId="0" applyFont="1" applyBorder="1" applyAlignment="1">
      <alignment vertical="center"/>
    </xf>
    <xf numFmtId="0" fontId="0" fillId="0" borderId="2" xfId="0" applyBorder="1"/>
    <xf numFmtId="0" fontId="12" fillId="0" borderId="25" xfId="0" applyFont="1" applyBorder="1" applyAlignment="1">
      <alignment vertical="center"/>
    </xf>
    <xf numFmtId="0" fontId="0" fillId="0" borderId="5" xfId="0" applyBorder="1"/>
    <xf numFmtId="0" fontId="0" fillId="0" borderId="0" xfId="0" applyFill="1" applyAlignment="1">
      <alignment wrapText="1"/>
    </xf>
    <xf numFmtId="0" fontId="0" fillId="0" borderId="0" xfId="0" applyAlignment="1">
      <alignment wrapText="1"/>
    </xf>
    <xf numFmtId="0" fontId="20" fillId="5" borderId="26" xfId="3" applyFont="1" applyBorder="1" applyAlignment="1">
      <alignment horizontal="center"/>
    </xf>
    <xf numFmtId="0" fontId="20" fillId="4" borderId="26" xfId="2" applyFont="1" applyBorder="1">
      <protection locked="0"/>
    </xf>
    <xf numFmtId="0" fontId="20" fillId="4" borderId="27" xfId="2" applyFont="1" applyBorder="1">
      <protection locked="0"/>
    </xf>
    <xf numFmtId="0" fontId="20" fillId="5" borderId="28" xfId="3" applyFont="1" applyBorder="1" applyAlignment="1">
      <alignment horizontal="center"/>
    </xf>
    <xf numFmtId="0" fontId="20" fillId="4" borderId="28" xfId="2" applyFont="1" applyBorder="1">
      <protection locked="0"/>
    </xf>
    <xf numFmtId="0" fontId="20" fillId="4" borderId="29" xfId="2" applyFont="1" applyBorder="1">
      <protection locked="0"/>
    </xf>
    <xf numFmtId="0" fontId="20" fillId="5" borderId="30" xfId="3" applyFont="1" applyBorder="1" applyAlignment="1">
      <alignment horizontal="center"/>
    </xf>
    <xf numFmtId="0" fontId="20" fillId="4" borderId="30" xfId="2" applyFont="1" applyBorder="1">
      <protection locked="0"/>
    </xf>
    <xf numFmtId="0" fontId="20" fillId="4" borderId="31" xfId="2" applyFont="1" applyBorder="1">
      <protection locked="0"/>
    </xf>
    <xf numFmtId="49" fontId="16" fillId="0" borderId="0" xfId="0" applyNumberFormat="1" applyFont="1"/>
    <xf numFmtId="49" fontId="27" fillId="0" borderId="0" xfId="0" quotePrefix="1" applyNumberFormat="1" applyFont="1"/>
    <xf numFmtId="49" fontId="16" fillId="2" borderId="0" xfId="0" applyNumberFormat="1" applyFont="1" applyFill="1" applyAlignment="1">
      <alignment horizontal="right" indent="2"/>
    </xf>
    <xf numFmtId="49" fontId="16" fillId="3" borderId="0" xfId="0" applyNumberFormat="1" applyFont="1" applyFill="1"/>
    <xf numFmtId="49" fontId="16" fillId="0" borderId="0" xfId="0" applyNumberFormat="1" applyFont="1" applyAlignment="1">
      <alignment horizontal="center" textRotation="90"/>
    </xf>
    <xf numFmtId="22" fontId="28" fillId="0" borderId="0" xfId="0" applyNumberFormat="1" applyFont="1" applyAlignment="1">
      <alignment horizontal="left" textRotation="90"/>
    </xf>
    <xf numFmtId="49" fontId="16" fillId="0" borderId="0" xfId="0" quotePrefix="1" applyNumberFormat="1" applyFont="1" applyAlignment="1">
      <alignment horizontal="left" textRotation="90"/>
    </xf>
    <xf numFmtId="49" fontId="16" fillId="3" borderId="0" xfId="0" applyNumberFormat="1" applyFont="1" applyFill="1" applyAlignment="1">
      <alignment horizontal="left"/>
    </xf>
    <xf numFmtId="0" fontId="16" fillId="0" borderId="0" xfId="0" applyNumberFormat="1" applyFont="1" applyAlignment="1">
      <alignment horizontal="center" vertical="center" wrapText="1"/>
    </xf>
    <xf numFmtId="22" fontId="16" fillId="0" borderId="0" xfId="0" applyNumberFormat="1" applyFont="1" applyAlignment="1">
      <alignment horizontal="center" vertical="center" wrapText="1"/>
    </xf>
    <xf numFmtId="0" fontId="20" fillId="4" borderId="32" xfId="2" applyFont="1" applyBorder="1">
      <protection locked="0"/>
    </xf>
    <xf numFmtId="0" fontId="20" fillId="4" borderId="9" xfId="2" applyFont="1" applyBorder="1">
      <protection locked="0"/>
    </xf>
    <xf numFmtId="0" fontId="0" fillId="0" borderId="33" xfId="0" applyBorder="1"/>
    <xf numFmtId="0" fontId="0" fillId="0" borderId="10" xfId="0" applyBorder="1"/>
    <xf numFmtId="0" fontId="0" fillId="0" borderId="34" xfId="0" applyBorder="1"/>
    <xf numFmtId="0" fontId="0" fillId="0" borderId="4" xfId="0" applyBorder="1"/>
    <xf numFmtId="0" fontId="0" fillId="0" borderId="35" xfId="0" applyBorder="1"/>
    <xf numFmtId="0" fontId="0" fillId="0" borderId="36" xfId="0" applyBorder="1"/>
    <xf numFmtId="0" fontId="0" fillId="0" borderId="8" xfId="0" applyBorder="1"/>
    <xf numFmtId="0" fontId="0" fillId="0" borderId="37" xfId="0" applyBorder="1"/>
    <xf numFmtId="0" fontId="20" fillId="4" borderId="33" xfId="2" applyFont="1" applyBorder="1">
      <protection locked="0"/>
    </xf>
    <xf numFmtId="0" fontId="20" fillId="4" borderId="10" xfId="2" applyFont="1" applyBorder="1">
      <protection locked="0"/>
    </xf>
    <xf numFmtId="0" fontId="20" fillId="4" borderId="34" xfId="2" applyFont="1" applyBorder="1">
      <protection locked="0"/>
    </xf>
    <xf numFmtId="0" fontId="20" fillId="4" borderId="4" xfId="2" applyFont="1" applyBorder="1">
      <protection locked="0"/>
    </xf>
    <xf numFmtId="0" fontId="20" fillId="4" borderId="0" xfId="2" applyFont="1" applyBorder="1">
      <protection locked="0"/>
    </xf>
    <xf numFmtId="0" fontId="20" fillId="4" borderId="35" xfId="2" applyFont="1" applyBorder="1">
      <protection locked="0"/>
    </xf>
    <xf numFmtId="0" fontId="20" fillId="4" borderId="36" xfId="2" applyFont="1" applyBorder="1">
      <protection locked="0"/>
    </xf>
    <xf numFmtId="0" fontId="20" fillId="4" borderId="8" xfId="2" applyFont="1" applyBorder="1">
      <protection locked="0"/>
    </xf>
    <xf numFmtId="0" fontId="20" fillId="4" borderId="37" xfId="2" applyFont="1" applyBorder="1">
      <protection locked="0"/>
    </xf>
    <xf numFmtId="2" fontId="20" fillId="4" borderId="2" xfId="2" applyNumberFormat="1" applyFont="1">
      <protection locked="0"/>
    </xf>
    <xf numFmtId="2" fontId="0" fillId="0" borderId="0" xfId="0" applyNumberFormat="1"/>
    <xf numFmtId="0" fontId="17" fillId="0" borderId="0" xfId="0" applyFont="1"/>
    <xf numFmtId="0" fontId="17" fillId="0" borderId="0" xfId="0" applyFont="1" applyAlignment="1">
      <alignment horizontal="center" vertical="center" wrapText="1"/>
    </xf>
    <xf numFmtId="0" fontId="17" fillId="0" borderId="0" xfId="0" applyFont="1" applyAlignment="1">
      <alignment horizontal="center" vertical="center"/>
    </xf>
    <xf numFmtId="0" fontId="0" fillId="0" borderId="0" xfId="0" applyAlignment="1">
      <alignment horizontal="center" vertical="center"/>
    </xf>
    <xf numFmtId="9" fontId="5" fillId="4" borderId="2" xfId="15" applyFont="1" applyFill="1" applyBorder="1" applyProtection="1">
      <protection locked="0"/>
    </xf>
    <xf numFmtId="0" fontId="0" fillId="5" borderId="0" xfId="3" applyFont="1" applyBorder="1"/>
    <xf numFmtId="0" fontId="0" fillId="6" borderId="0" xfId="4" applyFont="1" applyBorder="1"/>
    <xf numFmtId="0" fontId="0" fillId="7" borderId="0" xfId="5" applyFont="1" applyBorder="1"/>
    <xf numFmtId="0" fontId="17" fillId="0" borderId="0" xfId="0" applyFont="1" applyAlignment="1">
      <alignment horizontal="centerContinuous" vertical="center"/>
    </xf>
    <xf numFmtId="0" fontId="0" fillId="0" borderId="0" xfId="0" applyAlignment="1">
      <alignment horizontal="centerContinuous"/>
    </xf>
    <xf numFmtId="0" fontId="18" fillId="0" borderId="0" xfId="0" applyFont="1" applyAlignment="1">
      <alignment horizontal="center" textRotation="90"/>
    </xf>
    <xf numFmtId="49" fontId="18" fillId="3" borderId="0" xfId="0" applyNumberFormat="1" applyFont="1" applyFill="1"/>
    <xf numFmtId="0" fontId="18" fillId="0" borderId="0" xfId="0" applyFont="1" applyAlignment="1">
      <alignment horizontal="centerContinuous" vertical="center" wrapText="1"/>
    </xf>
    <xf numFmtId="0" fontId="0" fillId="0" borderId="0" xfId="0" applyAlignment="1">
      <alignment horizontal="centerContinuous" vertical="center"/>
    </xf>
    <xf numFmtId="0" fontId="5" fillId="0" borderId="0" xfId="0" applyFont="1"/>
    <xf numFmtId="0" fontId="5" fillId="13" borderId="7" xfId="11">
      <protection locked="0"/>
    </xf>
    <xf numFmtId="0" fontId="17" fillId="0" borderId="0" xfId="0" applyFont="1" applyAlignment="1">
      <alignment horizontal="center"/>
    </xf>
    <xf numFmtId="20" fontId="17" fillId="0" borderId="0" xfId="0" quotePrefix="1" applyNumberFormat="1" applyFont="1" applyAlignment="1">
      <alignment horizontal="center"/>
    </xf>
    <xf numFmtId="20" fontId="17" fillId="0" borderId="0" xfId="0" applyNumberFormat="1" applyFont="1" applyAlignment="1">
      <alignment horizontal="center"/>
    </xf>
    <xf numFmtId="0" fontId="16" fillId="0" borderId="0" xfId="0" quotePrefix="1" applyNumberFormat="1" applyFont="1" applyAlignment="1">
      <alignment horizontal="left" textRotation="90"/>
    </xf>
    <xf numFmtId="166" fontId="30" fillId="4" borderId="2" xfId="2" applyNumberFormat="1" applyFont="1" applyAlignment="1">
      <alignment horizontal="center"/>
      <protection locked="0"/>
    </xf>
    <xf numFmtId="20" fontId="30" fillId="4" borderId="2" xfId="2" quotePrefix="1" applyNumberFormat="1" applyFont="1" applyAlignment="1">
      <alignment horizontal="center"/>
      <protection locked="0"/>
    </xf>
    <xf numFmtId="0" fontId="30" fillId="4" borderId="2" xfId="2" quotePrefix="1" applyFont="1" applyAlignment="1">
      <alignment horizontal="center"/>
      <protection locked="0"/>
    </xf>
    <xf numFmtId="0" fontId="3" fillId="14" borderId="1" xfId="1" applyProtection="1">
      <protection locked="0"/>
    </xf>
    <xf numFmtId="166" fontId="16" fillId="0" borderId="0" xfId="0" applyNumberFormat="1" applyFont="1" applyAlignment="1">
      <alignment horizontal="center"/>
    </xf>
    <xf numFmtId="0" fontId="5" fillId="17" borderId="2" xfId="13"/>
    <xf numFmtId="0" fontId="17" fillId="0" borderId="0" xfId="0" applyFont="1" applyAlignment="1">
      <alignment horizontal="right"/>
    </xf>
    <xf numFmtId="0" fontId="30" fillId="4" borderId="2" xfId="2" applyFont="1">
      <protection locked="0"/>
    </xf>
    <xf numFmtId="167" fontId="17" fillId="0" borderId="0" xfId="0" applyNumberFormat="1" applyFont="1" applyAlignment="1">
      <alignment horizontal="center" textRotation="90"/>
    </xf>
    <xf numFmtId="0" fontId="31" fillId="0" borderId="0" xfId="0" applyFont="1" applyAlignment="1">
      <alignment horizontal="centerContinuous"/>
    </xf>
    <xf numFmtId="0" fontId="19" fillId="0" borderId="0" xfId="0" applyFont="1" applyAlignment="1">
      <alignment horizontal="centerContinuous"/>
    </xf>
    <xf numFmtId="0" fontId="0" fillId="20" borderId="0" xfId="18" applyFont="1" applyBorder="1"/>
    <xf numFmtId="0" fontId="29" fillId="0" borderId="0" xfId="0" applyFont="1"/>
    <xf numFmtId="168" fontId="17" fillId="0" borderId="0" xfId="0" applyNumberFormat="1" applyFont="1" applyAlignment="1">
      <alignment horizontal="center" vertical="center" wrapText="1"/>
    </xf>
    <xf numFmtId="168" fontId="17" fillId="0" borderId="0" xfId="0" applyNumberFormat="1" applyFont="1" applyAlignment="1">
      <alignment horizontal="center" vertical="center"/>
    </xf>
    <xf numFmtId="0" fontId="0" fillId="2" borderId="0" xfId="0" applyFill="1" applyAlignment="1">
      <alignment horizontal="right"/>
    </xf>
  </cellXfs>
  <cellStyles count="19">
    <cellStyle name="Above" xfId="8" xr:uid="{72CEC041-4C58-4048-94A0-F2D8C1D87BE4}"/>
    <cellStyle name="Above2" xfId="9" xr:uid="{0F0E7D07-52C8-4C8B-BF71-5781CB577BF2}"/>
    <cellStyle name="Above-x" xfId="12" xr:uid="{FE4E424E-8CC1-44E5-ABC9-591266FF4E6F}"/>
    <cellStyle name="Beside" xfId="17" xr:uid="{45D0CBEA-2A42-47E7-8E0F-F2C28C2EF706}"/>
    <cellStyle name="Beside-x" xfId="16" xr:uid="{B093B39C-781A-45C8-93B7-E4CFB9B62706}"/>
    <cellStyle name="Calc00" xfId="18" xr:uid="{919722C6-CA4A-4526-A0C3-E52C66BF6238}"/>
    <cellStyle name="Calc01" xfId="3" xr:uid="{59654C54-EF1B-49EB-A662-AE50B3C26DCC}"/>
    <cellStyle name="Calc02" xfId="4" xr:uid="{8ABB5764-F1D3-4F1B-8F51-7A906C51FFB3}"/>
    <cellStyle name="Calc03" xfId="5" xr:uid="{31DA6CCE-AC7A-488E-8BF2-B65A9598F609}"/>
    <cellStyle name="Calc04" xfId="13" xr:uid="{4DB97C77-F277-4D34-949F-E5CD3B893A2C}"/>
    <cellStyle name="Calc05" xfId="14" xr:uid="{F403C1EE-CAC5-4234-AA25-7FF4DDCF774C}"/>
    <cellStyle name="Calculation" xfId="1" builtinId="22" customBuiltin="1"/>
    <cellStyle name="Default" xfId="7" xr:uid="{3B722F22-6F66-4DE8-A397-5DA5F343F529}"/>
    <cellStyle name="Input" xfId="2" builtinId="20" customBuiltin="1"/>
    <cellStyle name="Normal" xfId="0" builtinId="0"/>
    <cellStyle name="Overwrittable" xfId="11" xr:uid="{AE314697-FAEA-4334-BF99-6BD2E8B514EC}"/>
    <cellStyle name="Percent" xfId="15" builtinId="5"/>
    <cellStyle name="RowOffset" xfId="10" xr:uid="{6BCBE2E1-4AE5-47DA-BDCD-1B6365A95D6D}"/>
    <cellStyle name="Std" xfId="6" xr:uid="{7F900438-BD5A-45A7-97C8-C912120AAA44}"/>
  </cellStyles>
  <dxfs count="86">
    <dxf>
      <fill>
        <patternFill>
          <bgColor rgb="FFFFC7C8"/>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FC7C8"/>
        </patternFill>
      </fill>
    </dxf>
  </dxfs>
  <tableStyles count="0" defaultTableStyle="TableStyleMedium2" defaultPivotStyle="PivotStyleLight16"/>
  <colors>
    <mruColors>
      <color rgb="FFFEBAC9"/>
      <color rgb="FFDA4472"/>
      <color rgb="FF0000CC"/>
      <color rgb="FFF1F7ED"/>
      <color rgb="FFFFC7C8"/>
      <color rgb="FFF86446"/>
      <color rgb="FFFFD966"/>
      <color rgb="FFF2F2F4"/>
      <color rgb="FFE6E6E6"/>
      <color rgb="FFF2F2F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6</xdr:col>
      <xdr:colOff>739588</xdr:colOff>
      <xdr:row>1</xdr:row>
      <xdr:rowOff>22412</xdr:rowOff>
    </xdr:from>
    <xdr:to>
      <xdr:col>6</xdr:col>
      <xdr:colOff>2655794</xdr:colOff>
      <xdr:row>2</xdr:row>
      <xdr:rowOff>235323</xdr:rowOff>
    </xdr:to>
    <xdr:sp macro="" textlink="">
      <xdr:nvSpPr>
        <xdr:cNvPr id="2" name="TextBox 1">
          <a:extLst>
            <a:ext uri="{FF2B5EF4-FFF2-40B4-BE49-F238E27FC236}">
              <a16:creationId xmlns:a16="http://schemas.microsoft.com/office/drawing/2014/main" id="{4D2EC152-C4A8-4755-B0E8-A87D6878A1AF}"/>
            </a:ext>
          </a:extLst>
        </xdr:cNvPr>
        <xdr:cNvSpPr txBox="1"/>
      </xdr:nvSpPr>
      <xdr:spPr>
        <a:xfrm>
          <a:off x="4191000" y="549088"/>
          <a:ext cx="1916206" cy="128867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t>Web App info.</a:t>
          </a:r>
        </a:p>
        <a:p>
          <a:endParaRPr lang="en-AU" sz="1100"/>
        </a:p>
        <a:p>
          <a:r>
            <a:rPr lang="en-AU" sz="1100"/>
            <a:t>SA with type=other are ignored in the web app. They have been left in exp.xl because they may get added into the web app later.</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8</xdr:col>
      <xdr:colOff>28575</xdr:colOff>
      <xdr:row>86</xdr:row>
      <xdr:rowOff>29633</xdr:rowOff>
    </xdr:from>
    <xdr:to>
      <xdr:col>8</xdr:col>
      <xdr:colOff>409575</xdr:colOff>
      <xdr:row>86</xdr:row>
      <xdr:rowOff>172508</xdr:rowOff>
    </xdr:to>
    <xdr:sp macro="" textlink="">
      <xdr:nvSpPr>
        <xdr:cNvPr id="2" name="TextBox 1">
          <a:extLst>
            <a:ext uri="{FF2B5EF4-FFF2-40B4-BE49-F238E27FC236}">
              <a16:creationId xmlns:a16="http://schemas.microsoft.com/office/drawing/2014/main" id="{97B6ED1D-FB18-43D7-A12A-1A3B23724E51}"/>
            </a:ext>
          </a:extLst>
        </xdr:cNvPr>
        <xdr:cNvSpPr txBox="1"/>
      </xdr:nvSpPr>
      <xdr:spPr>
        <a:xfrm>
          <a:off x="6113992" y="10263716"/>
          <a:ext cx="381000" cy="142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36000" rIns="36000" rtlCol="0" anchor="ctr"/>
        <a:lstStyle/>
        <a:p>
          <a:pPr algn="ctr"/>
          <a:r>
            <a:rPr lang="en-AU" sz="800"/>
            <a:t>freeze</a:t>
          </a:r>
          <a:endParaRPr lang="en-AU" sz="1000"/>
        </a:p>
      </xdr:txBody>
    </xdr:sp>
    <xdr:clientData/>
  </xdr:twoCellAnchor>
  <xdr:twoCellAnchor>
    <xdr:from>
      <xdr:col>6</xdr:col>
      <xdr:colOff>28575</xdr:colOff>
      <xdr:row>50</xdr:row>
      <xdr:rowOff>19050</xdr:rowOff>
    </xdr:from>
    <xdr:to>
      <xdr:col>6</xdr:col>
      <xdr:colOff>409575</xdr:colOff>
      <xdr:row>50</xdr:row>
      <xdr:rowOff>161925</xdr:rowOff>
    </xdr:to>
    <xdr:sp macro="" textlink="">
      <xdr:nvSpPr>
        <xdr:cNvPr id="3" name="TextBox 2">
          <a:extLst>
            <a:ext uri="{FF2B5EF4-FFF2-40B4-BE49-F238E27FC236}">
              <a16:creationId xmlns:a16="http://schemas.microsoft.com/office/drawing/2014/main" id="{626A99F7-24D6-4697-9F0E-F08BCE66FFE0}"/>
            </a:ext>
          </a:extLst>
        </xdr:cNvPr>
        <xdr:cNvSpPr txBox="1"/>
      </xdr:nvSpPr>
      <xdr:spPr>
        <a:xfrm>
          <a:off x="6113992" y="10253133"/>
          <a:ext cx="381000" cy="142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36000" rIns="36000" rtlCol="0" anchor="ctr"/>
        <a:lstStyle/>
        <a:p>
          <a:pPr algn="ctr"/>
          <a:r>
            <a:rPr lang="en-AU" sz="800"/>
            <a:t>freeze</a:t>
          </a:r>
          <a:endParaRPr lang="en-AU" sz="10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9</xdr:col>
      <xdr:colOff>95250</xdr:colOff>
      <xdr:row>3</xdr:row>
      <xdr:rowOff>57151</xdr:rowOff>
    </xdr:from>
    <xdr:to>
      <xdr:col>15</xdr:col>
      <xdr:colOff>95250</xdr:colOff>
      <xdr:row>8</xdr:row>
      <xdr:rowOff>180975</xdr:rowOff>
    </xdr:to>
    <xdr:sp macro="" textlink="">
      <xdr:nvSpPr>
        <xdr:cNvPr id="2" name="TextBox 1">
          <a:extLst>
            <a:ext uri="{FF2B5EF4-FFF2-40B4-BE49-F238E27FC236}">
              <a16:creationId xmlns:a16="http://schemas.microsoft.com/office/drawing/2014/main" id="{2A9248C8-B1F2-4730-A63D-28B5580055F1}"/>
            </a:ext>
          </a:extLst>
        </xdr:cNvPr>
        <xdr:cNvSpPr txBox="1"/>
      </xdr:nvSpPr>
      <xdr:spPr>
        <a:xfrm>
          <a:off x="9420225" y="790576"/>
          <a:ext cx="3657600" cy="107632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solidFill>
                <a:schemeClr val="dk1"/>
              </a:solidFill>
              <a:effectLst/>
              <a:latin typeface="+mn-lt"/>
              <a:ea typeface="+mn-ea"/>
              <a:cs typeface="+mn-cs"/>
            </a:rPr>
            <a:t>Here you can specify options for reports you want to run. </a:t>
          </a:r>
        </a:p>
        <a:p>
          <a:endParaRPr lang="en-AU">
            <a:effectLst/>
          </a:endParaRPr>
        </a:p>
        <a:p>
          <a:r>
            <a:rPr lang="en-AU" sz="1100">
              <a:solidFill>
                <a:schemeClr val="dk1"/>
              </a:solidFill>
              <a:effectLst/>
              <a:latin typeface="+mn-lt"/>
              <a:ea typeface="+mn-ea"/>
              <a:cs typeface="+mn-cs"/>
            </a:rPr>
            <a:t>When selected each report is run for each trial specified in Experiment!.</a:t>
          </a:r>
          <a:endParaRPr lang="en-AU">
            <a:effectLst/>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3.xml"/><Relationship Id="rId1" Type="http://schemas.openxmlformats.org/officeDocument/2006/relationships/printerSettings" Target="../printerSettings/printerSettings4.bin"/><Relationship Id="rId4" Type="http://schemas.openxmlformats.org/officeDocument/2006/relationships/comments" Target="../comments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15A7EB-445E-4E8E-983C-F21CAA7EBF41}">
  <sheetPr codeName="Sheet1">
    <outlinePr summaryBelow="0"/>
  </sheetPr>
  <dimension ref="A1:ML12"/>
  <sheetViews>
    <sheetView tabSelected="1" zoomScaleNormal="100" workbookViewId="0">
      <pane xSplit="8" ySplit="7" topLeftCell="K8" activePane="bottomRight" state="frozen"/>
      <selection pane="topRight" activeCell="AF1" sqref="AF1"/>
      <selection pane="bottomLeft" activeCell="A20" sqref="A20"/>
      <selection pane="bottomRight" activeCell="G5" sqref="G5"/>
    </sheetView>
  </sheetViews>
  <sheetFormatPr defaultRowHeight="15" outlineLevelCol="1"/>
  <cols>
    <col min="1" max="1" width="8.140625" customWidth="1"/>
    <col min="2" max="2" width="5.85546875" customWidth="1"/>
    <col min="4" max="4" width="10.5703125" customWidth="1"/>
    <col min="7" max="7" width="58" style="3" customWidth="1"/>
    <col min="8" max="8" width="6.140625" customWidth="1"/>
    <col min="9" max="50" width="6.28515625" customWidth="1"/>
    <col min="51" max="51" width="5.7109375" customWidth="1"/>
    <col min="52" max="52" width="6.28515625" customWidth="1"/>
    <col min="53" max="64" width="6.28515625" hidden="1" customWidth="1" outlineLevel="1"/>
    <col min="65" max="65" width="6.28515625" customWidth="1" collapsed="1"/>
    <col min="66" max="100" width="6.28515625" customWidth="1"/>
    <col min="101" max="101" width="6.28515625" customWidth="1" outlineLevel="1"/>
    <col min="102" max="102" width="2.85546875" customWidth="1"/>
  </cols>
  <sheetData>
    <row r="1" spans="1:102" s="1" customFormat="1" ht="41.25" customHeight="1">
      <c r="A1" s="4" t="s">
        <v>16</v>
      </c>
      <c r="B1" s="4" t="s">
        <v>16</v>
      </c>
      <c r="C1" s="4" t="s">
        <v>16</v>
      </c>
      <c r="D1" s="5" t="s">
        <v>11</v>
      </c>
      <c r="G1" s="18" t="s">
        <v>1</v>
      </c>
      <c r="H1" s="7" t="s">
        <v>16</v>
      </c>
      <c r="I1" s="4" t="s">
        <v>10</v>
      </c>
      <c r="J1" s="4" t="s">
        <v>10</v>
      </c>
      <c r="K1" s="4" t="s">
        <v>10</v>
      </c>
      <c r="L1" s="4" t="s">
        <v>10</v>
      </c>
      <c r="M1" s="4" t="s">
        <v>10</v>
      </c>
      <c r="N1" s="4" t="s">
        <v>10</v>
      </c>
      <c r="O1" s="4" t="s">
        <v>10</v>
      </c>
      <c r="P1" s="4" t="s">
        <v>10</v>
      </c>
      <c r="Q1" s="4" t="s">
        <v>10</v>
      </c>
      <c r="R1" s="4" t="s">
        <v>10</v>
      </c>
      <c r="S1" s="4" t="s">
        <v>10</v>
      </c>
      <c r="T1" s="1" t="s">
        <v>0</v>
      </c>
      <c r="U1" s="1" t="s">
        <v>0</v>
      </c>
      <c r="V1" s="4" t="s">
        <v>10</v>
      </c>
      <c r="W1" s="4" t="s">
        <v>10</v>
      </c>
      <c r="X1" s="4" t="s">
        <v>10</v>
      </c>
      <c r="Y1" s="4" t="s">
        <v>10</v>
      </c>
      <c r="Z1" s="4" t="s">
        <v>10</v>
      </c>
      <c r="AA1" s="4" t="s">
        <v>10</v>
      </c>
      <c r="AB1" s="4" t="s">
        <v>10</v>
      </c>
      <c r="AC1" s="4" t="s">
        <v>10</v>
      </c>
      <c r="AD1" s="4" t="s">
        <v>10</v>
      </c>
      <c r="AE1" s="4" t="s">
        <v>10</v>
      </c>
      <c r="AF1" s="4" t="s">
        <v>10</v>
      </c>
      <c r="AG1" s="4" t="s">
        <v>10</v>
      </c>
      <c r="AH1" s="4" t="s">
        <v>9</v>
      </c>
      <c r="AI1" s="4" t="s">
        <v>10</v>
      </c>
      <c r="AJ1" s="4" t="s">
        <v>10</v>
      </c>
      <c r="AK1" s="4" t="s">
        <v>10</v>
      </c>
      <c r="AL1" s="4" t="s">
        <v>10</v>
      </c>
      <c r="AM1" s="4" t="s">
        <v>10</v>
      </c>
      <c r="AN1" s="4" t="s">
        <v>10</v>
      </c>
      <c r="AO1" s="4" t="s">
        <v>10</v>
      </c>
      <c r="AP1" s="4" t="s">
        <v>10</v>
      </c>
      <c r="AQ1" s="1" t="s">
        <v>9</v>
      </c>
      <c r="AR1" s="4" t="s">
        <v>10</v>
      </c>
      <c r="AS1" s="4" t="s">
        <v>10</v>
      </c>
      <c r="AT1" s="4" t="s">
        <v>10</v>
      </c>
      <c r="AU1" s="4" t="s">
        <v>10</v>
      </c>
      <c r="AV1" s="4" t="s">
        <v>10</v>
      </c>
      <c r="AW1" s="4" t="s">
        <v>10</v>
      </c>
      <c r="AX1" s="4" t="s">
        <v>10</v>
      </c>
      <c r="AY1" s="4" t="s">
        <v>10</v>
      </c>
      <c r="AZ1" s="4" t="s">
        <v>10</v>
      </c>
      <c r="BA1" s="4" t="s">
        <v>10</v>
      </c>
      <c r="BB1" s="4" t="s">
        <v>10</v>
      </c>
      <c r="BC1" s="4" t="s">
        <v>10</v>
      </c>
      <c r="BD1" s="4" t="s">
        <v>10</v>
      </c>
      <c r="BE1" s="4" t="s">
        <v>10</v>
      </c>
      <c r="BF1" s="4" t="s">
        <v>10</v>
      </c>
      <c r="BG1" s="4" t="s">
        <v>10</v>
      </c>
      <c r="BH1" s="4" t="s">
        <v>10</v>
      </c>
      <c r="BI1" s="4" t="s">
        <v>10</v>
      </c>
      <c r="BJ1" s="4" t="s">
        <v>10</v>
      </c>
      <c r="BK1" s="4" t="s">
        <v>10</v>
      </c>
      <c r="BL1" s="4" t="s">
        <v>10</v>
      </c>
      <c r="BM1" s="4" t="s">
        <v>10</v>
      </c>
      <c r="BN1" s="4" t="s">
        <v>10</v>
      </c>
      <c r="BO1" s="4" t="s">
        <v>10</v>
      </c>
      <c r="BP1" s="4" t="s">
        <v>10</v>
      </c>
      <c r="BQ1" s="4" t="s">
        <v>10</v>
      </c>
      <c r="BR1" s="4" t="s">
        <v>10</v>
      </c>
      <c r="BS1" s="4" t="s">
        <v>10</v>
      </c>
      <c r="BT1" s="4" t="s">
        <v>10</v>
      </c>
      <c r="BU1" s="4" t="s">
        <v>10</v>
      </c>
      <c r="BV1" s="4" t="s">
        <v>10</v>
      </c>
      <c r="BW1" s="4" t="s">
        <v>10</v>
      </c>
      <c r="BX1" s="4" t="s">
        <v>10</v>
      </c>
      <c r="BY1" s="4" t="s">
        <v>10</v>
      </c>
      <c r="BZ1" s="4" t="s">
        <v>10</v>
      </c>
      <c r="CA1" s="4" t="s">
        <v>10</v>
      </c>
      <c r="CB1" s="4" t="s">
        <v>10</v>
      </c>
      <c r="CC1" s="4" t="s">
        <v>10</v>
      </c>
      <c r="CD1" s="4" t="s">
        <v>0</v>
      </c>
      <c r="CE1" s="4" t="s">
        <v>9</v>
      </c>
      <c r="CF1" s="4" t="s">
        <v>0</v>
      </c>
      <c r="CG1" s="4" t="s">
        <v>0</v>
      </c>
      <c r="CH1" s="4" t="s">
        <v>9</v>
      </c>
      <c r="CI1" s="4" t="s">
        <v>10</v>
      </c>
      <c r="CJ1" s="4" t="s">
        <v>10</v>
      </c>
      <c r="CK1" s="4" t="s">
        <v>10</v>
      </c>
      <c r="CL1" s="4" t="s">
        <v>10</v>
      </c>
      <c r="CM1" s="4" t="s">
        <v>0</v>
      </c>
      <c r="CN1" s="4" t="s">
        <v>0</v>
      </c>
      <c r="CO1" s="4" t="s">
        <v>0</v>
      </c>
      <c r="CP1" s="4" t="s">
        <v>0</v>
      </c>
      <c r="CQ1" s="1" t="s">
        <v>0</v>
      </c>
      <c r="CR1" s="1" t="s">
        <v>0</v>
      </c>
      <c r="CS1" s="1" t="s">
        <v>0</v>
      </c>
      <c r="CT1" s="1" t="s">
        <v>0</v>
      </c>
      <c r="CU1" s="4" t="s">
        <v>0</v>
      </c>
      <c r="CV1" s="1" t="s">
        <v>10</v>
      </c>
      <c r="CW1" s="1" t="s">
        <v>10</v>
      </c>
      <c r="CX1" s="7" t="s">
        <v>16</v>
      </c>
    </row>
    <row r="2" spans="1:102" s="2" customFormat="1" ht="84.75" customHeight="1">
      <c r="A2" s="95"/>
      <c r="B2" s="95"/>
      <c r="C2" s="96" t="s">
        <v>57</v>
      </c>
      <c r="D2" s="95"/>
      <c r="E2" s="95"/>
      <c r="F2" s="95"/>
      <c r="G2" s="97" t="s">
        <v>2</v>
      </c>
      <c r="H2" s="34"/>
      <c r="I2" s="136" t="s">
        <v>18</v>
      </c>
      <c r="J2" s="136" t="s">
        <v>672</v>
      </c>
      <c r="K2" s="136" t="s">
        <v>794</v>
      </c>
      <c r="L2" s="136" t="s">
        <v>791</v>
      </c>
      <c r="M2" s="136" t="s">
        <v>792</v>
      </c>
      <c r="N2" s="136" t="s">
        <v>793</v>
      </c>
      <c r="O2" s="136" t="s">
        <v>638</v>
      </c>
      <c r="P2" s="136" t="s">
        <v>20</v>
      </c>
      <c r="Q2" s="136" t="s">
        <v>21</v>
      </c>
      <c r="R2" s="136" t="s">
        <v>473</v>
      </c>
      <c r="S2" s="136" t="s">
        <v>182</v>
      </c>
      <c r="T2" s="136" t="s">
        <v>347</v>
      </c>
      <c r="U2" s="136" t="s">
        <v>348</v>
      </c>
      <c r="V2" s="136" t="s">
        <v>777</v>
      </c>
      <c r="W2" s="136" t="s">
        <v>316</v>
      </c>
      <c r="X2" s="136" t="s">
        <v>317</v>
      </c>
      <c r="Y2" s="136" t="s">
        <v>220</v>
      </c>
      <c r="Z2" s="136" t="s">
        <v>221</v>
      </c>
      <c r="AA2" s="136" t="s">
        <v>24</v>
      </c>
      <c r="AB2" s="136" t="s">
        <v>24</v>
      </c>
      <c r="AC2" s="136" t="s">
        <v>24</v>
      </c>
      <c r="AD2" s="136" t="s">
        <v>13</v>
      </c>
      <c r="AE2" s="136" t="s">
        <v>13</v>
      </c>
      <c r="AF2" s="136" t="s">
        <v>13</v>
      </c>
      <c r="AG2" s="136" t="s">
        <v>13</v>
      </c>
      <c r="AH2" s="136" t="s">
        <v>196</v>
      </c>
      <c r="AI2" s="136" t="s">
        <v>23</v>
      </c>
      <c r="AJ2" s="136" t="s">
        <v>15</v>
      </c>
      <c r="AK2" s="136" t="s">
        <v>14</v>
      </c>
      <c r="AL2" s="136" t="s">
        <v>264</v>
      </c>
      <c r="AM2" s="136" t="s">
        <v>265</v>
      </c>
      <c r="AN2" s="136" t="s">
        <v>12</v>
      </c>
      <c r="AO2" s="136" t="s">
        <v>12</v>
      </c>
      <c r="AP2" s="136" t="s">
        <v>12</v>
      </c>
      <c r="AQ2" s="136" t="s">
        <v>925</v>
      </c>
      <c r="AR2" s="136" t="s">
        <v>17</v>
      </c>
      <c r="AS2" s="136" t="s">
        <v>17</v>
      </c>
      <c r="AT2" s="136" t="s">
        <v>688</v>
      </c>
      <c r="AU2" s="136" t="s">
        <v>797</v>
      </c>
      <c r="AV2" s="136" t="s">
        <v>941</v>
      </c>
      <c r="AW2" s="136" t="s">
        <v>340</v>
      </c>
      <c r="AX2" s="136" t="s">
        <v>341</v>
      </c>
      <c r="AY2" s="136" t="s">
        <v>795</v>
      </c>
      <c r="AZ2" s="136" t="s">
        <v>862</v>
      </c>
      <c r="BA2" s="136" t="s">
        <v>862</v>
      </c>
      <c r="BB2" s="136" t="s">
        <v>862</v>
      </c>
      <c r="BC2" s="136" t="s">
        <v>862</v>
      </c>
      <c r="BD2" s="136" t="s">
        <v>862</v>
      </c>
      <c r="BE2" s="136" t="s">
        <v>862</v>
      </c>
      <c r="BF2" s="136" t="s">
        <v>862</v>
      </c>
      <c r="BG2" s="136" t="s">
        <v>862</v>
      </c>
      <c r="BH2" s="136" t="s">
        <v>862</v>
      </c>
      <c r="BI2" s="136" t="s">
        <v>862</v>
      </c>
      <c r="BJ2" s="136" t="s">
        <v>862</v>
      </c>
      <c r="BK2" s="136" t="s">
        <v>862</v>
      </c>
      <c r="BL2" s="136" t="s">
        <v>862</v>
      </c>
      <c r="BM2" s="136" t="s">
        <v>862</v>
      </c>
      <c r="BN2" s="136" t="s">
        <v>796</v>
      </c>
      <c r="BO2" s="136" t="s">
        <v>863</v>
      </c>
      <c r="BP2" s="136" t="s">
        <v>798</v>
      </c>
      <c r="BQ2" s="136" t="s">
        <v>802</v>
      </c>
      <c r="BR2" s="136" t="s">
        <v>799</v>
      </c>
      <c r="BS2" s="136" t="s">
        <v>801</v>
      </c>
      <c r="BT2" s="136" t="s">
        <v>801</v>
      </c>
      <c r="BU2" s="136" t="s">
        <v>375</v>
      </c>
      <c r="BV2" s="136" t="s">
        <v>290</v>
      </c>
      <c r="BW2" s="136" t="s">
        <v>290</v>
      </c>
      <c r="BX2" s="136" t="s">
        <v>940</v>
      </c>
      <c r="BY2" s="136" t="s">
        <v>376</v>
      </c>
      <c r="BZ2" s="136" t="s">
        <v>332</v>
      </c>
      <c r="CA2" s="136" t="s">
        <v>804</v>
      </c>
      <c r="CB2" s="136" t="s">
        <v>268</v>
      </c>
      <c r="CC2" s="136" t="s">
        <v>269</v>
      </c>
      <c r="CD2" s="136" t="s">
        <v>198</v>
      </c>
      <c r="CE2" s="136" t="s">
        <v>198</v>
      </c>
      <c r="CF2" s="136" t="s">
        <v>571</v>
      </c>
      <c r="CG2" s="136" t="s">
        <v>197</v>
      </c>
      <c r="CH2" s="136" t="s">
        <v>197</v>
      </c>
      <c r="CI2" s="136" t="s">
        <v>66</v>
      </c>
      <c r="CJ2" s="136" t="s">
        <v>103</v>
      </c>
      <c r="CK2" s="136" t="s">
        <v>67</v>
      </c>
      <c r="CL2" s="136" t="s">
        <v>344</v>
      </c>
      <c r="CM2" s="136" t="s">
        <v>807</v>
      </c>
      <c r="CN2" s="136" t="s">
        <v>808</v>
      </c>
      <c r="CO2" s="136" t="s">
        <v>809</v>
      </c>
      <c r="CP2" s="136" t="s">
        <v>631</v>
      </c>
      <c r="CQ2" s="136" t="s">
        <v>244</v>
      </c>
      <c r="CR2" s="136" t="s">
        <v>244</v>
      </c>
      <c r="CS2" s="136" t="s">
        <v>244</v>
      </c>
      <c r="CT2" s="136" t="s">
        <v>244</v>
      </c>
      <c r="CU2" s="136" t="s">
        <v>763</v>
      </c>
      <c r="CV2" s="136" t="s">
        <v>893</v>
      </c>
      <c r="CW2" s="136" t="s">
        <v>888</v>
      </c>
      <c r="CX2" s="137" t="s">
        <v>178</v>
      </c>
    </row>
    <row r="3" spans="1:102" s="2" customFormat="1" ht="42" customHeight="1">
      <c r="A3" s="78"/>
      <c r="B3" s="77">
        <f>COUNTIFS($C$7:$C$8,$A3,$D$7:$D$8,TRUE)</f>
        <v>0</v>
      </c>
      <c r="C3" s="96" t="s">
        <v>57</v>
      </c>
      <c r="D3" s="95"/>
      <c r="E3" s="95"/>
      <c r="F3" s="95"/>
      <c r="G3" s="97" t="s">
        <v>3</v>
      </c>
      <c r="H3" s="31"/>
      <c r="I3" s="31"/>
      <c r="J3" s="31"/>
      <c r="K3" s="31"/>
      <c r="L3" s="31"/>
      <c r="M3" s="31"/>
      <c r="N3" s="31"/>
      <c r="O3" s="31"/>
      <c r="P3" s="31"/>
      <c r="Q3" s="31"/>
      <c r="R3" s="31"/>
      <c r="S3" s="31"/>
      <c r="T3" s="99"/>
      <c r="U3" s="99"/>
      <c r="V3" s="31"/>
      <c r="W3" s="31"/>
      <c r="X3" s="31"/>
      <c r="Y3" s="31"/>
      <c r="Z3" s="31"/>
      <c r="AA3" s="31"/>
      <c r="AB3" s="31"/>
      <c r="AC3" s="31"/>
      <c r="AD3" s="31"/>
      <c r="AE3" s="31"/>
      <c r="AF3" s="31"/>
      <c r="AG3" s="31"/>
      <c r="AH3" s="31"/>
      <c r="AI3" s="31"/>
      <c r="AJ3" s="31"/>
      <c r="AK3" s="31"/>
      <c r="AL3" s="99"/>
      <c r="AM3" s="99"/>
      <c r="AN3" s="31"/>
      <c r="AO3" s="31"/>
      <c r="AP3" s="31"/>
      <c r="AQ3" s="99"/>
      <c r="AR3" s="31"/>
      <c r="AS3" s="31"/>
      <c r="AT3" s="31"/>
      <c r="AU3" s="31"/>
      <c r="AV3" s="31"/>
      <c r="AW3" s="31"/>
      <c r="AX3" s="31"/>
      <c r="AY3" s="31"/>
      <c r="AZ3" s="31"/>
      <c r="BA3" s="31"/>
      <c r="BB3" s="31"/>
      <c r="BC3" s="31"/>
      <c r="BD3" s="31"/>
      <c r="BE3" s="31"/>
      <c r="BF3" s="31"/>
      <c r="BG3" s="31"/>
      <c r="BH3" s="31"/>
      <c r="BI3" s="31"/>
      <c r="BJ3" s="31"/>
      <c r="BK3" s="31"/>
      <c r="BL3" s="31"/>
      <c r="BM3" s="31"/>
      <c r="BN3" s="31"/>
      <c r="BO3" s="31"/>
      <c r="BP3" s="31"/>
      <c r="BQ3" s="31"/>
      <c r="BR3" s="31"/>
      <c r="BS3" s="31"/>
      <c r="BT3" s="31"/>
      <c r="BU3" s="31"/>
      <c r="BV3" s="31"/>
      <c r="BW3" s="31"/>
      <c r="BX3" s="31"/>
      <c r="BY3" s="99"/>
      <c r="BZ3" s="99"/>
      <c r="CA3" s="99"/>
      <c r="CB3" s="99"/>
      <c r="CC3" s="99"/>
      <c r="CD3" s="31"/>
      <c r="CE3" s="31"/>
      <c r="CF3" s="31"/>
      <c r="CG3" s="31"/>
      <c r="CH3" s="31"/>
      <c r="CI3" s="31"/>
      <c r="CJ3" s="31"/>
      <c r="CK3" s="31"/>
      <c r="CL3" s="31"/>
      <c r="CM3" s="99"/>
      <c r="CN3" s="99"/>
      <c r="CO3" s="99"/>
      <c r="CP3" s="31"/>
      <c r="CQ3" s="99" t="s">
        <v>247</v>
      </c>
      <c r="CR3" s="99" t="s">
        <v>247</v>
      </c>
      <c r="CS3" s="99" t="s">
        <v>247</v>
      </c>
      <c r="CT3" s="99" t="s">
        <v>247</v>
      </c>
      <c r="CU3" s="99" t="s">
        <v>247</v>
      </c>
      <c r="CV3" s="99"/>
      <c r="CW3" s="99"/>
      <c r="CX3" s="98" t="s">
        <v>178</v>
      </c>
    </row>
    <row r="4" spans="1:102" s="2" customFormat="1" ht="65.25" customHeight="1">
      <c r="A4" s="103" t="str">
        <f>"Trial Number
("&amp;COUNT(A$7:A$8)-1&amp;")"</f>
        <v>Trial Number
(1)</v>
      </c>
      <c r="B4" s="103" t="s">
        <v>60</v>
      </c>
      <c r="C4" s="103" t="s">
        <v>56</v>
      </c>
      <c r="D4" s="103" t="str">
        <f>"Run Trials
("&amp;COUNTIFS(D$7:D$8,TRUE)&amp;")
("&amp;TEXT(COUNTIFS(D$7:D$8,TRUE)/(COUNTA($A$7:$A$8)-1),"0.0%)")</f>
        <v>Run Trials
(1)
(100.0%)</v>
      </c>
      <c r="E4" s="104" t="str">
        <f>"Full output
("&amp;TEXT(COUNTIFS($D$7:$D$8,TRUE,E$7:E$8,TRUE)/COUNTIFS($D$7:$D$8,TRUE),"0%)")</f>
        <v>Full output
(0%)</v>
      </c>
      <c r="F4" s="103" t="str">
        <f>"Report
("&amp;TEXT(COUNTIFS(F$7:F$8,TRUE)/(COUNTA(F$7:F$8)-1),"0.0%)")&amp;"
("&amp;TEXT(COUNTIFS(F$7:F$8,TRUE,$D$7:$D$8,TRUE)/COUNTIFS($D$7:$D$8,TRUE),"0%)")</f>
        <v>Report
(100.0%)
(100%)</v>
      </c>
      <c r="G4" s="97" t="s">
        <v>4</v>
      </c>
      <c r="H4" s="100" t="str">
        <f>IF(COUNTIFS(H$7:H$8,"Dup")&gt;0,"Dup","")</f>
        <v/>
      </c>
      <c r="I4" s="101"/>
      <c r="J4" s="101"/>
      <c r="K4" s="101"/>
      <c r="L4" s="101"/>
      <c r="M4" s="101"/>
      <c r="N4" s="101"/>
      <c r="O4" s="101"/>
      <c r="P4" s="101"/>
      <c r="Q4" s="101"/>
      <c r="R4" s="101"/>
      <c r="S4" s="101"/>
      <c r="T4" s="101"/>
      <c r="U4" s="101"/>
      <c r="V4" s="101"/>
      <c r="W4" s="101"/>
      <c r="X4" s="101"/>
      <c r="Y4" s="101"/>
      <c r="Z4" s="101"/>
      <c r="AA4" s="101" t="s">
        <v>6</v>
      </c>
      <c r="AB4" s="101" t="s">
        <v>7</v>
      </c>
      <c r="AC4" s="101" t="s">
        <v>8</v>
      </c>
      <c r="AD4" s="101" t="s">
        <v>6</v>
      </c>
      <c r="AE4" s="101" t="s">
        <v>7</v>
      </c>
      <c r="AF4" s="101" t="s">
        <v>8</v>
      </c>
      <c r="AG4" s="101" t="s">
        <v>156</v>
      </c>
      <c r="AH4" s="101"/>
      <c r="AI4" s="101"/>
      <c r="AJ4" s="101"/>
      <c r="AK4" s="101"/>
      <c r="AL4" s="101"/>
      <c r="AM4" s="101"/>
      <c r="AN4" s="101" t="s">
        <v>6</v>
      </c>
      <c r="AO4" s="101" t="s">
        <v>7</v>
      </c>
      <c r="AP4" s="101" t="s">
        <v>8</v>
      </c>
      <c r="AQ4" s="101" t="s">
        <v>923</v>
      </c>
      <c r="AR4" s="101" t="s">
        <v>806</v>
      </c>
      <c r="AS4" s="101" t="s">
        <v>568</v>
      </c>
      <c r="AT4" s="101" t="s">
        <v>689</v>
      </c>
      <c r="AU4" s="101" t="s">
        <v>270</v>
      </c>
      <c r="AV4" s="101" t="s">
        <v>6</v>
      </c>
      <c r="AW4" s="101"/>
      <c r="AX4" s="101"/>
      <c r="AY4" s="101"/>
      <c r="AZ4" s="145" t="e">
        <f>INDEX(GI_index,1,#REF!)</f>
        <v>#REF!</v>
      </c>
      <c r="BA4" s="101" t="e">
        <f>INDEX(GI_index,1,#REF!)</f>
        <v>#REF!</v>
      </c>
      <c r="BB4" s="101" t="e">
        <f>INDEX(GI_index,1,#REF!)</f>
        <v>#REF!</v>
      </c>
      <c r="BC4" s="101" t="e">
        <f>INDEX(GI_index,1,#REF!)</f>
        <v>#REF!</v>
      </c>
      <c r="BD4" s="101" t="e">
        <f>INDEX(GI_index,1,#REF!)</f>
        <v>#REF!</v>
      </c>
      <c r="BE4" s="101" t="e">
        <f>INDEX(GI_index,1,#REF!)</f>
        <v>#REF!</v>
      </c>
      <c r="BF4" s="101" t="e">
        <f>INDEX(GI_index,1,#REF!)</f>
        <v>#REF!</v>
      </c>
      <c r="BG4" s="145" t="e">
        <f>INDEX(GI_index,1,#REF!)</f>
        <v>#REF!</v>
      </c>
      <c r="BH4" s="101" t="e">
        <f>INDEX(GI_index,1,#REF!)</f>
        <v>#REF!</v>
      </c>
      <c r="BI4" s="101" t="e">
        <f>INDEX(GI_index,1,#REF!)</f>
        <v>#REF!</v>
      </c>
      <c r="BJ4" s="101" t="e">
        <f>INDEX(GI_index,1,#REF!)</f>
        <v>#REF!</v>
      </c>
      <c r="BK4" s="101" t="e">
        <f>INDEX(GI_index,1,#REF!)</f>
        <v>#REF!</v>
      </c>
      <c r="BL4" s="101" t="e">
        <f>INDEX(GI_index,1,#REF!)</f>
        <v>#REF!</v>
      </c>
      <c r="BM4" s="101" t="e">
        <f>INDEX(GI_index,1,#REF!)</f>
        <v>#REF!</v>
      </c>
      <c r="BN4" s="101"/>
      <c r="BO4" s="101" t="s">
        <v>864</v>
      </c>
      <c r="BP4" s="101"/>
      <c r="BQ4" s="101" t="s">
        <v>803</v>
      </c>
      <c r="BR4" s="101"/>
      <c r="BS4" s="101" t="s">
        <v>886</v>
      </c>
      <c r="BT4" s="101" t="s">
        <v>803</v>
      </c>
      <c r="BU4" s="101"/>
      <c r="BV4" s="101" t="s">
        <v>331</v>
      </c>
      <c r="BW4" s="101" t="s">
        <v>358</v>
      </c>
      <c r="BX4" s="101" t="s">
        <v>331</v>
      </c>
      <c r="BY4" s="101"/>
      <c r="BZ4" s="101" t="s">
        <v>333</v>
      </c>
      <c r="CA4" s="101" t="s">
        <v>805</v>
      </c>
      <c r="CB4" s="101" t="s">
        <v>6</v>
      </c>
      <c r="CC4" s="101" t="s">
        <v>6</v>
      </c>
      <c r="CD4" s="101" t="s">
        <v>388</v>
      </c>
      <c r="CE4" s="101" t="s">
        <v>392</v>
      </c>
      <c r="CF4" s="101" t="s">
        <v>388</v>
      </c>
      <c r="CG4" s="101" t="s">
        <v>399</v>
      </c>
      <c r="CH4" s="101" t="s">
        <v>393</v>
      </c>
      <c r="CI4" s="101"/>
      <c r="CJ4" s="101"/>
      <c r="CK4" s="101"/>
      <c r="CL4" s="101"/>
      <c r="CM4" s="101"/>
      <c r="CN4" s="101"/>
      <c r="CO4" s="101"/>
      <c r="CP4" s="101" t="s">
        <v>523</v>
      </c>
      <c r="CQ4" s="101" t="s">
        <v>7</v>
      </c>
      <c r="CR4" s="101" t="s">
        <v>171</v>
      </c>
      <c r="CS4" s="101" t="s">
        <v>225</v>
      </c>
      <c r="CT4" s="101" t="s">
        <v>227</v>
      </c>
      <c r="CU4" s="101"/>
      <c r="CV4" s="101"/>
      <c r="CW4" s="145"/>
      <c r="CX4" s="102" t="s">
        <v>178</v>
      </c>
    </row>
    <row r="5" spans="1:102" s="2" customFormat="1" ht="44.25" customHeight="1">
      <c r="A5" s="103"/>
      <c r="B5" s="103"/>
      <c r="C5" s="103"/>
      <c r="D5" s="103"/>
      <c r="E5" s="104"/>
      <c r="F5" s="103"/>
      <c r="G5" s="161" t="s">
        <v>947</v>
      </c>
      <c r="H5" s="100"/>
      <c r="I5" s="101" t="s">
        <v>950</v>
      </c>
      <c r="J5" s="145" t="s">
        <v>950</v>
      </c>
      <c r="K5" s="145" t="s">
        <v>950</v>
      </c>
      <c r="L5" s="145" t="s">
        <v>950</v>
      </c>
      <c r="M5" s="145" t="s">
        <v>950</v>
      </c>
      <c r="N5" s="145" t="s">
        <v>950</v>
      </c>
      <c r="O5" s="145" t="s">
        <v>950</v>
      </c>
      <c r="P5" s="145" t="s">
        <v>950</v>
      </c>
      <c r="Q5" s="145" t="s">
        <v>950</v>
      </c>
      <c r="R5" s="145" t="s">
        <v>950</v>
      </c>
      <c r="S5" s="145" t="s">
        <v>950</v>
      </c>
      <c r="T5" s="145" t="s">
        <v>950</v>
      </c>
      <c r="U5" s="145" t="s">
        <v>950</v>
      </c>
      <c r="V5" s="145" t="s">
        <v>950</v>
      </c>
      <c r="W5" s="145" t="s">
        <v>950</v>
      </c>
      <c r="X5" s="145" t="s">
        <v>950</v>
      </c>
      <c r="Y5" s="145" t="s">
        <v>950</v>
      </c>
      <c r="Z5" s="145" t="s">
        <v>950</v>
      </c>
      <c r="AA5" s="145" t="s">
        <v>950</v>
      </c>
      <c r="AB5" s="145" t="s">
        <v>950</v>
      </c>
      <c r="AC5" s="145" t="s">
        <v>950</v>
      </c>
      <c r="AD5" s="145" t="s">
        <v>950</v>
      </c>
      <c r="AE5" s="145" t="s">
        <v>950</v>
      </c>
      <c r="AF5" s="145" t="s">
        <v>950</v>
      </c>
      <c r="AG5" s="145" t="s">
        <v>950</v>
      </c>
      <c r="AH5" s="145" t="s">
        <v>950</v>
      </c>
      <c r="AI5" s="145" t="s">
        <v>950</v>
      </c>
      <c r="AJ5" s="145" t="s">
        <v>950</v>
      </c>
      <c r="AK5" s="145" t="s">
        <v>950</v>
      </c>
      <c r="AL5" s="145" t="s">
        <v>950</v>
      </c>
      <c r="AM5" s="145" t="s">
        <v>950</v>
      </c>
      <c r="AN5" s="145" t="s">
        <v>950</v>
      </c>
      <c r="AO5" s="145" t="s">
        <v>950</v>
      </c>
      <c r="AP5" s="145" t="s">
        <v>950</v>
      </c>
      <c r="AQ5" s="145" t="s">
        <v>950</v>
      </c>
      <c r="AR5" s="145" t="s">
        <v>950</v>
      </c>
      <c r="AS5" s="145" t="s">
        <v>950</v>
      </c>
      <c r="AT5" s="145" t="s">
        <v>950</v>
      </c>
      <c r="AU5" s="145" t="s">
        <v>950</v>
      </c>
      <c r="AV5" s="145" t="s">
        <v>950</v>
      </c>
      <c r="AW5" s="145" t="s">
        <v>950</v>
      </c>
      <c r="AX5" s="145" t="s">
        <v>950</v>
      </c>
      <c r="AY5" s="145" t="s">
        <v>950</v>
      </c>
      <c r="AZ5" s="145" t="s">
        <v>950</v>
      </c>
      <c r="BA5" s="145" t="s">
        <v>950</v>
      </c>
      <c r="BB5" s="145" t="s">
        <v>950</v>
      </c>
      <c r="BC5" s="145" t="s">
        <v>950</v>
      </c>
      <c r="BD5" s="145" t="s">
        <v>950</v>
      </c>
      <c r="BE5" s="145" t="s">
        <v>950</v>
      </c>
      <c r="BF5" s="145" t="s">
        <v>950</v>
      </c>
      <c r="BG5" s="145" t="s">
        <v>950</v>
      </c>
      <c r="BH5" s="145" t="s">
        <v>950</v>
      </c>
      <c r="BI5" s="145" t="s">
        <v>950</v>
      </c>
      <c r="BJ5" s="145" t="s">
        <v>950</v>
      </c>
      <c r="BK5" s="145" t="s">
        <v>950</v>
      </c>
      <c r="BL5" s="145" t="s">
        <v>950</v>
      </c>
      <c r="BM5" s="145" t="s">
        <v>950</v>
      </c>
      <c r="BN5" s="145" t="s">
        <v>950</v>
      </c>
      <c r="BO5" s="145" t="s">
        <v>950</v>
      </c>
      <c r="BP5" s="145" t="s">
        <v>950</v>
      </c>
      <c r="BQ5" s="145" t="s">
        <v>950</v>
      </c>
      <c r="BR5" s="145" t="s">
        <v>950</v>
      </c>
      <c r="BS5" s="145" t="s">
        <v>950</v>
      </c>
      <c r="BT5" s="145" t="s">
        <v>950</v>
      </c>
      <c r="BU5" s="145" t="s">
        <v>950</v>
      </c>
      <c r="BV5" s="145" t="s">
        <v>950</v>
      </c>
      <c r="BW5" s="145" t="s">
        <v>950</v>
      </c>
      <c r="BX5" s="145" t="s">
        <v>950</v>
      </c>
      <c r="BY5" s="145" t="s">
        <v>950</v>
      </c>
      <c r="BZ5" s="145" t="s">
        <v>950</v>
      </c>
      <c r="CA5" s="145" t="s">
        <v>950</v>
      </c>
      <c r="CB5" s="145" t="s">
        <v>950</v>
      </c>
      <c r="CC5" s="145" t="s">
        <v>950</v>
      </c>
      <c r="CD5" s="145" t="s">
        <v>950</v>
      </c>
      <c r="CE5" s="145" t="s">
        <v>950</v>
      </c>
      <c r="CF5" s="145" t="s">
        <v>950</v>
      </c>
      <c r="CG5" s="145" t="s">
        <v>950</v>
      </c>
      <c r="CH5" s="145" t="s">
        <v>950</v>
      </c>
      <c r="CI5" s="145" t="s">
        <v>950</v>
      </c>
      <c r="CJ5" s="145" t="s">
        <v>950</v>
      </c>
      <c r="CK5" s="145" t="s">
        <v>950</v>
      </c>
      <c r="CL5" s="145" t="s">
        <v>950</v>
      </c>
      <c r="CM5" s="145" t="s">
        <v>950</v>
      </c>
      <c r="CN5" s="145" t="s">
        <v>950</v>
      </c>
      <c r="CO5" s="145" t="s">
        <v>950</v>
      </c>
      <c r="CP5" s="145" t="s">
        <v>950</v>
      </c>
      <c r="CQ5" s="145" t="s">
        <v>950</v>
      </c>
      <c r="CR5" s="145" t="s">
        <v>950</v>
      </c>
      <c r="CS5" s="145" t="s">
        <v>950</v>
      </c>
      <c r="CT5" s="145" t="s">
        <v>950</v>
      </c>
      <c r="CU5" s="145" t="s">
        <v>950</v>
      </c>
      <c r="CV5" s="145" t="s">
        <v>950</v>
      </c>
      <c r="CW5" s="145" t="s">
        <v>950</v>
      </c>
      <c r="CX5" s="102"/>
    </row>
    <row r="6" spans="1:102" s="2" customFormat="1" ht="44.25" customHeight="1">
      <c r="A6" s="103"/>
      <c r="B6" s="103"/>
      <c r="C6" s="103"/>
      <c r="D6" s="103"/>
      <c r="E6" s="104"/>
      <c r="F6" s="103"/>
      <c r="G6" s="161" t="s">
        <v>949</v>
      </c>
      <c r="H6" s="100"/>
      <c r="I6" s="101"/>
      <c r="J6" s="101"/>
      <c r="K6" s="101"/>
      <c r="L6" s="101"/>
      <c r="M6" s="101"/>
      <c r="N6" s="101"/>
      <c r="O6" s="101"/>
      <c r="P6" s="101"/>
      <c r="Q6" s="101"/>
      <c r="R6" s="101"/>
      <c r="S6" s="101"/>
      <c r="T6" s="101"/>
      <c r="U6" s="101"/>
      <c r="V6" s="101"/>
      <c r="W6" s="101"/>
      <c r="X6" s="101"/>
      <c r="Y6" s="101"/>
      <c r="Z6" s="101"/>
      <c r="AA6" s="101"/>
      <c r="AB6" s="101"/>
      <c r="AC6" s="101"/>
      <c r="AD6" s="101"/>
      <c r="AE6" s="101"/>
      <c r="AF6" s="101"/>
      <c r="AG6" s="101"/>
      <c r="AH6" s="101"/>
      <c r="AI6" s="101"/>
      <c r="AJ6" s="101"/>
      <c r="AK6" s="101"/>
      <c r="AL6" s="101"/>
      <c r="AM6" s="101"/>
      <c r="AN6" s="101"/>
      <c r="AO6" s="101"/>
      <c r="AP6" s="101"/>
      <c r="AQ6" s="101"/>
      <c r="AR6" s="101"/>
      <c r="AS6" s="101"/>
      <c r="AT6" s="101"/>
      <c r="AU6" s="101"/>
      <c r="AV6" s="101"/>
      <c r="AW6" s="101"/>
      <c r="AX6" s="101"/>
      <c r="AY6" s="101"/>
      <c r="AZ6" s="145"/>
      <c r="BA6" s="101"/>
      <c r="BB6" s="101"/>
      <c r="BC6" s="101"/>
      <c r="BD6" s="101"/>
      <c r="BE6" s="101"/>
      <c r="BF6" s="101"/>
      <c r="BG6" s="145"/>
      <c r="BH6" s="101"/>
      <c r="BI6" s="101"/>
      <c r="BJ6" s="101"/>
      <c r="BK6" s="101"/>
      <c r="BL6" s="101"/>
      <c r="BM6" s="101"/>
      <c r="BN6" s="101"/>
      <c r="BO6" s="101"/>
      <c r="BP6" s="101"/>
      <c r="BQ6" s="101"/>
      <c r="BR6" s="101"/>
      <c r="BS6" s="101"/>
      <c r="BT6" s="101"/>
      <c r="BU6" s="101"/>
      <c r="BV6" s="101"/>
      <c r="BW6" s="101"/>
      <c r="BX6" s="101"/>
      <c r="BY6" s="101"/>
      <c r="BZ6" s="101"/>
      <c r="CA6" s="101"/>
      <c r="CB6" s="101"/>
      <c r="CC6" s="101"/>
      <c r="CD6" s="101"/>
      <c r="CE6" s="101"/>
      <c r="CF6" s="101"/>
      <c r="CG6" s="101"/>
      <c r="CH6" s="101"/>
      <c r="CI6" s="101"/>
      <c r="CJ6" s="101"/>
      <c r="CK6" s="101"/>
      <c r="CL6" s="101"/>
      <c r="CM6" s="101"/>
      <c r="CN6" s="101"/>
      <c r="CO6" s="101"/>
      <c r="CP6" s="101"/>
      <c r="CQ6" s="101"/>
      <c r="CR6" s="101"/>
      <c r="CS6" s="101"/>
      <c r="CT6" s="101"/>
      <c r="CU6" s="101"/>
      <c r="CV6" s="101"/>
      <c r="CW6" s="145"/>
      <c r="CX6" s="102"/>
    </row>
    <row r="7" spans="1:102">
      <c r="A7" s="20">
        <f t="shared" ref="A7" si="0">ROW(A7)-5</f>
        <v>2</v>
      </c>
      <c r="B7" s="20"/>
      <c r="C7">
        <v>1</v>
      </c>
      <c r="D7" t="b">
        <v>1</v>
      </c>
      <c r="E7" t="b">
        <v>0</v>
      </c>
      <c r="F7" t="b">
        <v>1</v>
      </c>
      <c r="G7" s="28" t="s">
        <v>948</v>
      </c>
      <c r="H7" s="9" t="str">
        <f>IF(MATCH(G7,G$7:G7,0)=(COUNTA(G$7:G7)),"-","Dup")</f>
        <v>-</v>
      </c>
      <c r="I7" s="11" t="b">
        <v>0</v>
      </c>
      <c r="J7" s="11" t="b">
        <v>0</v>
      </c>
      <c r="K7" s="11" t="b">
        <v>0</v>
      </c>
      <c r="L7" s="11" t="b">
        <v>0</v>
      </c>
      <c r="M7" s="11" t="b">
        <v>0</v>
      </c>
      <c r="N7" s="11">
        <v>0</v>
      </c>
      <c r="O7" s="17" t="b">
        <v>0</v>
      </c>
      <c r="P7" s="17" t="b">
        <v>1</v>
      </c>
      <c r="Q7" s="17" t="b">
        <v>1</v>
      </c>
      <c r="R7" s="17" t="b">
        <v>0</v>
      </c>
      <c r="S7" s="17" t="b">
        <v>0</v>
      </c>
      <c r="T7" s="11">
        <v>0</v>
      </c>
      <c r="U7" s="11">
        <v>0</v>
      </c>
      <c r="V7" s="11" t="str">
        <f t="shared" ref="V7:X7" si="1">_xlfn.IFS(OR(V$1="sam",V$1="sai"),1,V$1="sav","-",OR(V$1="sap",V$1="saa",V$1="sar",V$1="sat"),0)</f>
        <v>-</v>
      </c>
      <c r="W7" s="11" t="str">
        <f t="shared" si="1"/>
        <v>-</v>
      </c>
      <c r="X7" s="11" t="str">
        <f t="shared" si="1"/>
        <v>-</v>
      </c>
      <c r="Y7" s="17">
        <v>1</v>
      </c>
      <c r="Z7" s="17">
        <v>1</v>
      </c>
      <c r="AA7" s="11" t="str">
        <f t="shared" ref="AA7:BX7" si="2">_xlfn.IFS(OR(AA$1="sam",AA$1="sai"),1,AA$1="sav","-",OR(AA$1="sap",AA$1="saa",AA$1="sar",AA$1="sat"),0)</f>
        <v>-</v>
      </c>
      <c r="AB7" s="11" t="str">
        <f t="shared" si="2"/>
        <v>-</v>
      </c>
      <c r="AC7" s="11" t="str">
        <f t="shared" si="2"/>
        <v>-</v>
      </c>
      <c r="AD7" s="11" t="str">
        <f t="shared" si="2"/>
        <v>-</v>
      </c>
      <c r="AE7" s="11" t="str">
        <f t="shared" si="2"/>
        <v>-</v>
      </c>
      <c r="AF7" s="11" t="str">
        <f t="shared" si="2"/>
        <v>-</v>
      </c>
      <c r="AG7" s="11" t="str">
        <f t="shared" si="2"/>
        <v>-</v>
      </c>
      <c r="AH7" s="11">
        <f t="shared" si="2"/>
        <v>0</v>
      </c>
      <c r="AI7" s="11" t="str">
        <f t="shared" si="2"/>
        <v>-</v>
      </c>
      <c r="AJ7" s="11" t="str">
        <f t="shared" si="2"/>
        <v>-</v>
      </c>
      <c r="AK7" s="11" t="str">
        <f t="shared" si="2"/>
        <v>-</v>
      </c>
      <c r="AL7" s="11" t="str">
        <f t="shared" si="2"/>
        <v>-</v>
      </c>
      <c r="AM7" s="11" t="str">
        <f t="shared" si="2"/>
        <v>-</v>
      </c>
      <c r="AN7" s="11" t="str">
        <f t="shared" si="2"/>
        <v>-</v>
      </c>
      <c r="AO7" s="11" t="str">
        <f t="shared" si="2"/>
        <v>-</v>
      </c>
      <c r="AP7" s="11" t="str">
        <f t="shared" si="2"/>
        <v>-</v>
      </c>
      <c r="AQ7" s="11">
        <f t="shared" si="2"/>
        <v>0</v>
      </c>
      <c r="AR7" s="11" t="str">
        <f t="shared" si="2"/>
        <v>-</v>
      </c>
      <c r="AS7" s="11" t="str">
        <f t="shared" si="2"/>
        <v>-</v>
      </c>
      <c r="AT7" s="11" t="str">
        <f t="shared" si="2"/>
        <v>-</v>
      </c>
      <c r="AU7" s="11" t="str">
        <f t="shared" si="2"/>
        <v>-</v>
      </c>
      <c r="AV7" s="11" t="str">
        <f t="shared" si="2"/>
        <v>-</v>
      </c>
      <c r="AW7" s="11" t="str">
        <f t="shared" si="2"/>
        <v>-</v>
      </c>
      <c r="AX7" s="11" t="str">
        <f t="shared" si="2"/>
        <v>-</v>
      </c>
      <c r="AY7" s="11" t="str">
        <f t="shared" si="2"/>
        <v>-</v>
      </c>
      <c r="AZ7" s="11" t="str">
        <f t="shared" si="2"/>
        <v>-</v>
      </c>
      <c r="BA7" s="11" t="str">
        <f t="shared" si="2"/>
        <v>-</v>
      </c>
      <c r="BB7" s="11" t="str">
        <f t="shared" si="2"/>
        <v>-</v>
      </c>
      <c r="BC7" s="11" t="str">
        <f t="shared" si="2"/>
        <v>-</v>
      </c>
      <c r="BD7" s="11" t="str">
        <f t="shared" si="2"/>
        <v>-</v>
      </c>
      <c r="BE7" s="11" t="str">
        <f t="shared" si="2"/>
        <v>-</v>
      </c>
      <c r="BF7" s="11" t="str">
        <f t="shared" si="2"/>
        <v>-</v>
      </c>
      <c r="BG7" s="11" t="str">
        <f t="shared" si="2"/>
        <v>-</v>
      </c>
      <c r="BH7" s="11" t="str">
        <f t="shared" si="2"/>
        <v>-</v>
      </c>
      <c r="BI7" s="11" t="str">
        <f t="shared" si="2"/>
        <v>-</v>
      </c>
      <c r="BJ7" s="11" t="str">
        <f t="shared" si="2"/>
        <v>-</v>
      </c>
      <c r="BK7" s="11" t="str">
        <f t="shared" si="2"/>
        <v>-</v>
      </c>
      <c r="BL7" s="11" t="str">
        <f t="shared" si="2"/>
        <v>-</v>
      </c>
      <c r="BM7" s="11" t="str">
        <f t="shared" si="2"/>
        <v>-</v>
      </c>
      <c r="BN7" s="11" t="str">
        <f t="shared" si="2"/>
        <v>-</v>
      </c>
      <c r="BO7" s="11">
        <v>0</v>
      </c>
      <c r="BP7" s="11" t="str">
        <f t="shared" si="2"/>
        <v>-</v>
      </c>
      <c r="BQ7" s="11" t="str">
        <f t="shared" si="2"/>
        <v>-</v>
      </c>
      <c r="BR7" s="11" t="str">
        <f t="shared" si="2"/>
        <v>-</v>
      </c>
      <c r="BS7" s="11" t="str">
        <f t="shared" si="2"/>
        <v>-</v>
      </c>
      <c r="BT7" s="11" t="str">
        <f t="shared" si="2"/>
        <v>-</v>
      </c>
      <c r="BU7" s="11" t="str">
        <f t="shared" si="2"/>
        <v>-</v>
      </c>
      <c r="BV7" s="11" t="str">
        <f t="shared" si="2"/>
        <v>-</v>
      </c>
      <c r="BW7" s="11" t="str">
        <f t="shared" si="2"/>
        <v>-</v>
      </c>
      <c r="BX7" s="11" t="str">
        <f t="shared" si="2"/>
        <v>-</v>
      </c>
      <c r="BY7" s="11" t="str">
        <f t="shared" ref="BY7:CW7" si="3">_xlfn.IFS(OR(BY$1="sam",BY$1="sai"),1,BY$1="sav","-",OR(BY$1="sap",BY$1="saa",BY$1="sar",BY$1="sat"),0)</f>
        <v>-</v>
      </c>
      <c r="BZ7" s="11" t="str">
        <f t="shared" si="3"/>
        <v>-</v>
      </c>
      <c r="CA7" s="11" t="str">
        <f t="shared" si="3"/>
        <v>-</v>
      </c>
      <c r="CB7" s="11" t="str">
        <f t="shared" si="3"/>
        <v>-</v>
      </c>
      <c r="CC7" s="11" t="str">
        <f t="shared" si="3"/>
        <v>-</v>
      </c>
      <c r="CD7" s="11">
        <f t="shared" si="3"/>
        <v>1</v>
      </c>
      <c r="CE7" s="11">
        <f t="shared" si="3"/>
        <v>0</v>
      </c>
      <c r="CF7" s="11">
        <f t="shared" si="3"/>
        <v>1</v>
      </c>
      <c r="CG7" s="11">
        <f t="shared" si="3"/>
        <v>1</v>
      </c>
      <c r="CH7" s="11">
        <f t="shared" si="3"/>
        <v>0</v>
      </c>
      <c r="CI7" s="11" t="str">
        <f t="shared" si="3"/>
        <v>-</v>
      </c>
      <c r="CJ7" s="11" t="str">
        <f t="shared" si="3"/>
        <v>-</v>
      </c>
      <c r="CK7" s="11" t="str">
        <f t="shared" si="3"/>
        <v>-</v>
      </c>
      <c r="CL7" s="11" t="str">
        <f t="shared" si="3"/>
        <v>-</v>
      </c>
      <c r="CM7" s="11">
        <f t="shared" si="3"/>
        <v>1</v>
      </c>
      <c r="CN7" s="11">
        <f t="shared" si="3"/>
        <v>1</v>
      </c>
      <c r="CO7" s="11">
        <f t="shared" si="3"/>
        <v>1</v>
      </c>
      <c r="CP7" s="11">
        <f t="shared" si="3"/>
        <v>1</v>
      </c>
      <c r="CQ7" s="11">
        <f t="shared" si="3"/>
        <v>1</v>
      </c>
      <c r="CR7" s="11">
        <f t="shared" si="3"/>
        <v>1</v>
      </c>
      <c r="CS7" s="11">
        <f t="shared" si="3"/>
        <v>1</v>
      </c>
      <c r="CT7" s="11">
        <f t="shared" si="3"/>
        <v>1</v>
      </c>
      <c r="CU7" s="11">
        <f t="shared" si="3"/>
        <v>1</v>
      </c>
      <c r="CV7" s="11" t="str">
        <f t="shared" si="3"/>
        <v>-</v>
      </c>
      <c r="CW7" s="11" t="str">
        <f t="shared" si="3"/>
        <v>-</v>
      </c>
      <c r="CX7" s="23">
        <v>0</v>
      </c>
    </row>
    <row r="8" spans="1:102" ht="6.75" customHeight="1">
      <c r="A8" s="20">
        <f t="shared" ref="A8" si="4">ROW(A8)-5</f>
        <v>3</v>
      </c>
      <c r="B8" s="21">
        <v>0</v>
      </c>
      <c r="C8" s="21"/>
      <c r="D8" s="21" t="b">
        <v>0</v>
      </c>
      <c r="E8" s="21" t="b">
        <v>0</v>
      </c>
      <c r="F8" s="21" t="b">
        <v>0</v>
      </c>
      <c r="G8" s="6" t="s">
        <v>22</v>
      </c>
      <c r="H8" s="10" t="str">
        <f>IF(MATCH(G8,G$7:G8,0)=(COUNTA(G$7:G8)),"-","Dup")</f>
        <v>-</v>
      </c>
      <c r="I8" s="8" t="e">
        <f>#REF!</f>
        <v>#REF!</v>
      </c>
      <c r="J8" s="8" t="e">
        <f>#REF!</f>
        <v>#REF!</v>
      </c>
      <c r="K8" s="8" t="e">
        <f>#REF!</f>
        <v>#REF!</v>
      </c>
      <c r="L8" s="8" t="e">
        <f>#REF!</f>
        <v>#REF!</v>
      </c>
      <c r="M8" s="8" t="e">
        <f>#REF!</f>
        <v>#REF!</v>
      </c>
      <c r="N8" s="8" t="e">
        <f>#REF!</f>
        <v>#REF!</v>
      </c>
      <c r="O8" s="8" t="e">
        <f>#REF!</f>
        <v>#REF!</v>
      </c>
      <c r="P8" s="8" t="e">
        <f>#REF!</f>
        <v>#REF!</v>
      </c>
      <c r="Q8" s="8" t="e">
        <f>#REF!</f>
        <v>#REF!</v>
      </c>
      <c r="R8" s="8" t="e">
        <f>#REF!</f>
        <v>#REF!</v>
      </c>
      <c r="S8" s="8" t="e">
        <f>#REF!</f>
        <v>#REF!</v>
      </c>
      <c r="T8" s="8" t="e">
        <f>#REF!</f>
        <v>#REF!</v>
      </c>
      <c r="U8" s="8" t="e">
        <f>#REF!</f>
        <v>#REF!</v>
      </c>
      <c r="V8" s="8" t="e">
        <f>#REF!</f>
        <v>#REF!</v>
      </c>
      <c r="W8" s="8" t="e">
        <f>#REF!</f>
        <v>#REF!</v>
      </c>
      <c r="X8" s="8" t="e">
        <f>#REF!</f>
        <v>#REF!</v>
      </c>
      <c r="Y8" s="8" t="e">
        <f>#REF!</f>
        <v>#REF!</v>
      </c>
      <c r="Z8" s="8" t="e">
        <f>#REF!</f>
        <v>#REF!</v>
      </c>
      <c r="AA8" s="8" t="e">
        <f>#REF!</f>
        <v>#REF!</v>
      </c>
      <c r="AB8" s="8" t="e">
        <f>#REF!</f>
        <v>#REF!</v>
      </c>
      <c r="AC8" s="8" t="e">
        <f>#REF!</f>
        <v>#REF!</v>
      </c>
      <c r="AD8" s="8" t="e">
        <f>#REF!</f>
        <v>#REF!</v>
      </c>
      <c r="AE8" s="8" t="e">
        <f>#REF!</f>
        <v>#REF!</v>
      </c>
      <c r="AF8" s="8" t="e">
        <f>#REF!</f>
        <v>#REF!</v>
      </c>
      <c r="AG8" s="8" t="e">
        <f>#REF!</f>
        <v>#REF!</v>
      </c>
      <c r="AH8" s="8" t="e">
        <f>#REF!</f>
        <v>#REF!</v>
      </c>
      <c r="AI8" s="8" t="e">
        <f>#REF!</f>
        <v>#REF!</v>
      </c>
      <c r="AJ8" s="8" t="e">
        <f>#REF!</f>
        <v>#REF!</v>
      </c>
      <c r="AK8" s="8" t="e">
        <f>#REF!</f>
        <v>#REF!</v>
      </c>
      <c r="AL8" s="8" t="e">
        <f>#REF!</f>
        <v>#REF!</v>
      </c>
      <c r="AM8" s="8" t="e">
        <f>#REF!</f>
        <v>#REF!</v>
      </c>
      <c r="AN8" s="8" t="e">
        <f>#REF!</f>
        <v>#REF!</v>
      </c>
      <c r="AO8" s="8" t="e">
        <f>#REF!</f>
        <v>#REF!</v>
      </c>
      <c r="AP8" s="8" t="e">
        <f>#REF!</f>
        <v>#REF!</v>
      </c>
      <c r="AQ8" s="8" t="e">
        <f>#REF!</f>
        <v>#REF!</v>
      </c>
      <c r="AR8" s="8" t="e">
        <f>#REF!</f>
        <v>#REF!</v>
      </c>
      <c r="AS8" s="8" t="e">
        <f>#REF!</f>
        <v>#REF!</v>
      </c>
      <c r="AT8" s="8" t="e">
        <f>#REF!</f>
        <v>#REF!</v>
      </c>
      <c r="AU8" s="8" t="e">
        <f>#REF!</f>
        <v>#REF!</v>
      </c>
      <c r="AV8" s="8" t="e">
        <f>#REF!</f>
        <v>#REF!</v>
      </c>
      <c r="AW8" s="8" t="e">
        <f>#REF!</f>
        <v>#REF!</v>
      </c>
      <c r="AX8" s="8" t="e">
        <f>#REF!</f>
        <v>#REF!</v>
      </c>
      <c r="AY8" s="8" t="e">
        <f>#REF!</f>
        <v>#REF!</v>
      </c>
      <c r="AZ8" s="8" t="e">
        <f>#REF!</f>
        <v>#REF!</v>
      </c>
      <c r="BA8" s="8" t="e">
        <f>#REF!</f>
        <v>#REF!</v>
      </c>
      <c r="BB8" s="8" t="e">
        <f>#REF!</f>
        <v>#REF!</v>
      </c>
      <c r="BC8" s="8" t="e">
        <f>#REF!</f>
        <v>#REF!</v>
      </c>
      <c r="BD8" s="8" t="e">
        <f>#REF!</f>
        <v>#REF!</v>
      </c>
      <c r="BE8" s="8" t="e">
        <f>#REF!</f>
        <v>#REF!</v>
      </c>
      <c r="BF8" s="8" t="e">
        <f>#REF!</f>
        <v>#REF!</v>
      </c>
      <c r="BG8" s="8" t="e">
        <f>#REF!</f>
        <v>#REF!</v>
      </c>
      <c r="BH8" s="8" t="e">
        <f>#REF!</f>
        <v>#REF!</v>
      </c>
      <c r="BI8" s="8" t="e">
        <f>#REF!</f>
        <v>#REF!</v>
      </c>
      <c r="BJ8" s="8" t="e">
        <f>#REF!</f>
        <v>#REF!</v>
      </c>
      <c r="BK8" s="8" t="e">
        <f>#REF!</f>
        <v>#REF!</v>
      </c>
      <c r="BL8" s="8" t="e">
        <f>#REF!</f>
        <v>#REF!</v>
      </c>
      <c r="BM8" s="8" t="e">
        <f>#REF!</f>
        <v>#REF!</v>
      </c>
      <c r="BN8" s="8" t="e">
        <f>#REF!</f>
        <v>#REF!</v>
      </c>
      <c r="BO8" s="8" t="e">
        <f>#REF!</f>
        <v>#REF!</v>
      </c>
      <c r="BP8" s="8" t="e">
        <f>#REF!</f>
        <v>#REF!</v>
      </c>
      <c r="BQ8" s="8" t="e">
        <f>#REF!</f>
        <v>#REF!</v>
      </c>
      <c r="BR8" s="8" t="e">
        <f>#REF!</f>
        <v>#REF!</v>
      </c>
      <c r="BS8" s="8" t="e">
        <f>#REF!</f>
        <v>#REF!</v>
      </c>
      <c r="BT8" s="8" t="e">
        <f>#REF!</f>
        <v>#REF!</v>
      </c>
      <c r="BU8" s="8" t="e">
        <f>#REF!</f>
        <v>#REF!</v>
      </c>
      <c r="BV8" s="8" t="e">
        <f>#REF!</f>
        <v>#REF!</v>
      </c>
      <c r="BW8" s="8" t="e">
        <f>#REF!</f>
        <v>#REF!</v>
      </c>
      <c r="BX8" s="8" t="e">
        <f>#REF!</f>
        <v>#REF!</v>
      </c>
      <c r="BY8" s="8" t="e">
        <f>#REF!</f>
        <v>#REF!</v>
      </c>
      <c r="BZ8" s="8" t="e">
        <f>#REF!</f>
        <v>#REF!</v>
      </c>
      <c r="CA8" s="8" t="e">
        <f>#REF!</f>
        <v>#REF!</v>
      </c>
      <c r="CB8" s="8" t="e">
        <f>#REF!</f>
        <v>#REF!</v>
      </c>
      <c r="CC8" s="8" t="e">
        <f>#REF!</f>
        <v>#REF!</v>
      </c>
      <c r="CD8" s="8" t="e">
        <f>#REF!</f>
        <v>#REF!</v>
      </c>
      <c r="CE8" s="8" t="e">
        <f>#REF!</f>
        <v>#REF!</v>
      </c>
      <c r="CF8" s="8" t="e">
        <f>#REF!</f>
        <v>#REF!</v>
      </c>
      <c r="CG8" s="8" t="e">
        <f>#REF!</f>
        <v>#REF!</v>
      </c>
      <c r="CH8" s="8" t="e">
        <f>#REF!</f>
        <v>#REF!</v>
      </c>
      <c r="CI8" s="8" t="e">
        <f>#REF!</f>
        <v>#REF!</v>
      </c>
      <c r="CJ8" s="8" t="e">
        <f>#REF!</f>
        <v>#REF!</v>
      </c>
      <c r="CK8" s="8" t="e">
        <f>#REF!</f>
        <v>#REF!</v>
      </c>
      <c r="CL8" s="8" t="e">
        <f>#REF!</f>
        <v>#REF!</v>
      </c>
      <c r="CM8" s="8" t="e">
        <f>#REF!</f>
        <v>#REF!</v>
      </c>
      <c r="CN8" s="8" t="e">
        <f>#REF!</f>
        <v>#REF!</v>
      </c>
      <c r="CO8" s="8" t="e">
        <f>#REF!</f>
        <v>#REF!</v>
      </c>
      <c r="CP8" s="8" t="e">
        <f>#REF!</f>
        <v>#REF!</v>
      </c>
      <c r="CQ8" s="8" t="e">
        <f>#REF!</f>
        <v>#REF!</v>
      </c>
      <c r="CR8" s="8" t="e">
        <f>#REF!</f>
        <v>#REF!</v>
      </c>
      <c r="CS8" s="8" t="e">
        <f>#REF!</f>
        <v>#REF!</v>
      </c>
      <c r="CT8" s="8" t="e">
        <f>#REF!</f>
        <v>#REF!</v>
      </c>
      <c r="CU8" s="8" t="e">
        <f>#REF!</f>
        <v>#REF!</v>
      </c>
      <c r="CV8" s="8" t="e">
        <f>#REF!</f>
        <v>#REF!</v>
      </c>
      <c r="CW8" s="8" t="e">
        <f>#REF!</f>
        <v>#REF!</v>
      </c>
      <c r="CX8" s="23">
        <v>0</v>
      </c>
    </row>
    <row r="10" spans="1:102">
      <c r="G10" s="3" t="s">
        <v>851</v>
      </c>
    </row>
    <row r="11" spans="1:102">
      <c r="G11" s="17" t="str">
        <f>"000 Template"&amp;" "&amp;d.RegionName&amp;IF($AA11&lt;3," M-M"," Mat")&amp;IF($AF11=TRUE,"&amp;BBT","")&amp;IF($BV11&lt;&gt;0,"-mate EL","")&amp;IF($AN11," Aut","")&amp;IF($AO11," Win","")&amp;IF($AP11," Spr","")&amp;" Scan "&amp;$AS11&amp;" (F"&amp;3+IFERROR(1*#REF!,0)&amp;3+IFERROR(1*#REF!,0)&amp;"N"&amp;$Y11&amp;$Z11&amp;")"</f>
        <v>000 Template GSM  M-M Scan  (F33N)</v>
      </c>
    </row>
    <row r="12" spans="1:102">
      <c r="G12" s="3" t="str">
        <f>TEXT(LEFT(G11,3)+1,"000")&amp;MID(G11,4,FIND(" ",G11,5)-3)&amp;d.RegionName&amp;IF($AA12&lt;3," M-M"," Mat")&amp;IF($AF12=TRUE,"&amp;BBT","")&amp;IF($BV12&lt;&gt;0,"-mate EL","")&amp;IF($AN12," Aut","")&amp;IF($AO12," Win","")&amp;IF($AP12," Spr","")&amp;" Scan "&amp;$AS12&amp;" (F"&amp;3+IFERROR(1*#REF!,0)&amp;3+IFERROR(1*#REF!,0)&amp;"N"&amp;$Y12&amp;$Z12&amp;")"</f>
        <v>001 Template GSM  M-M Scan  (F33N)</v>
      </c>
    </row>
  </sheetData>
  <autoFilter ref="A4:CX9" xr:uid="{A5DE918E-332D-4563-9BCB-E13ECBAD8AE1}"/>
  <phoneticPr fontId="4" type="noConversion"/>
  <conditionalFormatting sqref="D7:F8">
    <cfRule type="cellIs" dxfId="85" priority="93" stopIfTrue="1" operator="equal">
      <formula>TRUE</formula>
    </cfRule>
  </conditionalFormatting>
  <conditionalFormatting sqref="BN1:BR1 BT1:BW1 AR1:AU1 AW1:AZ1 H1:AP1 BY1:CU1 CX1">
    <cfRule type="containsText" dxfId="84" priority="98" stopIfTrue="1" operator="containsText" text="sam">
      <formula>NOT(ISERROR(SEARCH("sam",H1)))</formula>
    </cfRule>
    <cfRule type="containsText" dxfId="83" priority="105" stopIfTrue="1" operator="containsText" text="sap">
      <formula>NOT(ISERROR(SEARCH("sap",H1)))</formula>
    </cfRule>
    <cfRule type="containsText" dxfId="82" priority="106" stopIfTrue="1" operator="containsText" text="saa">
      <formula>NOT(ISERROR(SEARCH("saa",H1)))</formula>
    </cfRule>
    <cfRule type="cellIs" dxfId="81" priority="107" stopIfTrue="1" operator="equal">
      <formula>"sar"</formula>
    </cfRule>
    <cfRule type="cellIs" dxfId="80" priority="113" stopIfTrue="1" operator="equal">
      <formula>"sat"</formula>
    </cfRule>
    <cfRule type="cellIs" dxfId="79" priority="114" stopIfTrue="1" operator="equal">
      <formula>"sav"</formula>
    </cfRule>
  </conditionalFormatting>
  <conditionalFormatting sqref="BA1:BF1">
    <cfRule type="containsText" dxfId="78" priority="85" stopIfTrue="1" operator="containsText" text="sam">
      <formula>NOT(ISERROR(SEARCH("sam",BA1)))</formula>
    </cfRule>
    <cfRule type="containsText" dxfId="77" priority="86" stopIfTrue="1" operator="containsText" text="sap">
      <formula>NOT(ISERROR(SEARCH("sap",BA1)))</formula>
    </cfRule>
    <cfRule type="containsText" dxfId="76" priority="87" stopIfTrue="1" operator="containsText" text="saa">
      <formula>NOT(ISERROR(SEARCH("saa",BA1)))</formula>
    </cfRule>
    <cfRule type="cellIs" dxfId="75" priority="88" stopIfTrue="1" operator="equal">
      <formula>"sar"</formula>
    </cfRule>
    <cfRule type="cellIs" dxfId="74" priority="89" stopIfTrue="1" operator="equal">
      <formula>"sat"</formula>
    </cfRule>
    <cfRule type="cellIs" dxfId="73" priority="90" stopIfTrue="1" operator="equal">
      <formula>"sav"</formula>
    </cfRule>
  </conditionalFormatting>
  <conditionalFormatting sqref="BG1">
    <cfRule type="containsText" dxfId="60" priority="67" stopIfTrue="1" operator="containsText" text="sam">
      <formula>NOT(ISERROR(SEARCH("sam",BG1)))</formula>
    </cfRule>
    <cfRule type="containsText" dxfId="59" priority="68" stopIfTrue="1" operator="containsText" text="sap">
      <formula>NOT(ISERROR(SEARCH("sap",BG1)))</formula>
    </cfRule>
    <cfRule type="containsText" dxfId="58" priority="69" stopIfTrue="1" operator="containsText" text="saa">
      <formula>NOT(ISERROR(SEARCH("saa",BG1)))</formula>
    </cfRule>
    <cfRule type="cellIs" dxfId="57" priority="70" stopIfTrue="1" operator="equal">
      <formula>"sar"</formula>
    </cfRule>
    <cfRule type="cellIs" dxfId="56" priority="71" stopIfTrue="1" operator="equal">
      <formula>"sat"</formula>
    </cfRule>
    <cfRule type="cellIs" dxfId="55" priority="72" stopIfTrue="1" operator="equal">
      <formula>"sav"</formula>
    </cfRule>
  </conditionalFormatting>
  <conditionalFormatting sqref="BH1:BM1">
    <cfRule type="containsText" dxfId="54" priority="61" stopIfTrue="1" operator="containsText" text="sam">
      <formula>NOT(ISERROR(SEARCH("sam",BH1)))</formula>
    </cfRule>
    <cfRule type="containsText" dxfId="53" priority="62" stopIfTrue="1" operator="containsText" text="sap">
      <formula>NOT(ISERROR(SEARCH("sap",BH1)))</formula>
    </cfRule>
    <cfRule type="containsText" dxfId="52" priority="63" stopIfTrue="1" operator="containsText" text="saa">
      <formula>NOT(ISERROR(SEARCH("saa",BH1)))</formula>
    </cfRule>
    <cfRule type="cellIs" dxfId="51" priority="64" stopIfTrue="1" operator="equal">
      <formula>"sar"</formula>
    </cfRule>
    <cfRule type="cellIs" dxfId="50" priority="65" stopIfTrue="1" operator="equal">
      <formula>"sat"</formula>
    </cfRule>
    <cfRule type="cellIs" dxfId="49" priority="66" stopIfTrue="1" operator="equal">
      <formula>"sav"</formula>
    </cfRule>
  </conditionalFormatting>
  <conditionalFormatting sqref="BS1">
    <cfRule type="containsText" dxfId="36" priority="43" stopIfTrue="1" operator="containsText" text="sam">
      <formula>NOT(ISERROR(SEARCH("sam",BS1)))</formula>
    </cfRule>
    <cfRule type="containsText" dxfId="35" priority="44" stopIfTrue="1" operator="containsText" text="sap">
      <formula>NOT(ISERROR(SEARCH("sap",BS1)))</formula>
    </cfRule>
    <cfRule type="containsText" dxfId="34" priority="45" stopIfTrue="1" operator="containsText" text="saa">
      <formula>NOT(ISERROR(SEARCH("saa",BS1)))</formula>
    </cfRule>
    <cfRule type="cellIs" dxfId="33" priority="46" stopIfTrue="1" operator="equal">
      <formula>"sar"</formula>
    </cfRule>
    <cfRule type="cellIs" dxfId="32" priority="47" stopIfTrue="1" operator="equal">
      <formula>"sat"</formula>
    </cfRule>
    <cfRule type="cellIs" dxfId="31" priority="48" stopIfTrue="1" operator="equal">
      <formula>"sav"</formula>
    </cfRule>
  </conditionalFormatting>
  <conditionalFormatting sqref="CW1">
    <cfRule type="containsText" dxfId="30" priority="37" stopIfTrue="1" operator="containsText" text="sam">
      <formula>NOT(ISERROR(SEARCH("sam",CW1)))</formula>
    </cfRule>
    <cfRule type="containsText" dxfId="29" priority="38" stopIfTrue="1" operator="containsText" text="sap">
      <formula>NOT(ISERROR(SEARCH("sap",CW1)))</formula>
    </cfRule>
    <cfRule type="containsText" dxfId="28" priority="39" stopIfTrue="1" operator="containsText" text="saa">
      <formula>NOT(ISERROR(SEARCH("saa",CW1)))</formula>
    </cfRule>
    <cfRule type="cellIs" dxfId="27" priority="40" stopIfTrue="1" operator="equal">
      <formula>"sar"</formula>
    </cfRule>
    <cfRule type="cellIs" dxfId="26" priority="41" stopIfTrue="1" operator="equal">
      <formula>"sat"</formula>
    </cfRule>
    <cfRule type="cellIs" dxfId="25" priority="42" stopIfTrue="1" operator="equal">
      <formula>"sav"</formula>
    </cfRule>
  </conditionalFormatting>
  <conditionalFormatting sqref="CV1">
    <cfRule type="containsText" dxfId="24" priority="25" stopIfTrue="1" operator="containsText" text="sam">
      <formula>NOT(ISERROR(SEARCH("sam",CV1)))</formula>
    </cfRule>
    <cfRule type="containsText" dxfId="23" priority="26" stopIfTrue="1" operator="containsText" text="sap">
      <formula>NOT(ISERROR(SEARCH("sap",CV1)))</formula>
    </cfRule>
    <cfRule type="containsText" dxfId="22" priority="27" stopIfTrue="1" operator="containsText" text="saa">
      <formula>NOT(ISERROR(SEARCH("saa",CV1)))</formula>
    </cfRule>
    <cfRule type="cellIs" dxfId="21" priority="28" stopIfTrue="1" operator="equal">
      <formula>"sar"</formula>
    </cfRule>
    <cfRule type="cellIs" dxfId="20" priority="29" stopIfTrue="1" operator="equal">
      <formula>"sat"</formula>
    </cfRule>
    <cfRule type="cellIs" dxfId="19" priority="30" stopIfTrue="1" operator="equal">
      <formula>"sav"</formula>
    </cfRule>
  </conditionalFormatting>
  <conditionalFormatting sqref="AQ1">
    <cfRule type="containsText" dxfId="18" priority="13" stopIfTrue="1" operator="containsText" text="sam">
      <formula>NOT(ISERROR(SEARCH("sam",AQ1)))</formula>
    </cfRule>
    <cfRule type="containsText" dxfId="17" priority="14" stopIfTrue="1" operator="containsText" text="sap">
      <formula>NOT(ISERROR(SEARCH("sap",AQ1)))</formula>
    </cfRule>
    <cfRule type="containsText" dxfId="16" priority="15" stopIfTrue="1" operator="containsText" text="saa">
      <formula>NOT(ISERROR(SEARCH("saa",AQ1)))</formula>
    </cfRule>
    <cfRule type="cellIs" dxfId="15" priority="16" stopIfTrue="1" operator="equal">
      <formula>"sar"</formula>
    </cfRule>
    <cfRule type="cellIs" dxfId="14" priority="17" stopIfTrue="1" operator="equal">
      <formula>"sat"</formula>
    </cfRule>
    <cfRule type="cellIs" dxfId="13" priority="18" stopIfTrue="1" operator="equal">
      <formula>"sav"</formula>
    </cfRule>
  </conditionalFormatting>
  <conditionalFormatting sqref="AV1">
    <cfRule type="containsText" dxfId="12" priority="7" stopIfTrue="1" operator="containsText" text="sam">
      <formula>NOT(ISERROR(SEARCH("sam",AV1)))</formula>
    </cfRule>
    <cfRule type="containsText" dxfId="11" priority="8" stopIfTrue="1" operator="containsText" text="sap">
      <formula>NOT(ISERROR(SEARCH("sap",AV1)))</formula>
    </cfRule>
    <cfRule type="containsText" dxfId="10" priority="9" stopIfTrue="1" operator="containsText" text="saa">
      <formula>NOT(ISERROR(SEARCH("saa",AV1)))</formula>
    </cfRule>
    <cfRule type="cellIs" dxfId="9" priority="10" stopIfTrue="1" operator="equal">
      <formula>"sar"</formula>
    </cfRule>
    <cfRule type="cellIs" dxfId="8" priority="11" stopIfTrue="1" operator="equal">
      <formula>"sat"</formula>
    </cfRule>
    <cfRule type="cellIs" dxfId="7" priority="12" stopIfTrue="1" operator="equal">
      <formula>"sav"</formula>
    </cfRule>
  </conditionalFormatting>
  <conditionalFormatting sqref="BX1">
    <cfRule type="containsText" dxfId="6" priority="1" stopIfTrue="1" operator="containsText" text="sam">
      <formula>NOT(ISERROR(SEARCH("sam",BX1)))</formula>
    </cfRule>
    <cfRule type="containsText" dxfId="5" priority="2" stopIfTrue="1" operator="containsText" text="sap">
      <formula>NOT(ISERROR(SEARCH("sap",BX1)))</formula>
    </cfRule>
    <cfRule type="containsText" dxfId="4" priority="3" stopIfTrue="1" operator="containsText" text="saa">
      <formula>NOT(ISERROR(SEARCH("saa",BX1)))</formula>
    </cfRule>
    <cfRule type="cellIs" dxfId="3" priority="4" stopIfTrue="1" operator="equal">
      <formula>"sar"</formula>
    </cfRule>
    <cfRule type="cellIs" dxfId="2" priority="5" stopIfTrue="1" operator="equal">
      <formula>"sat"</formula>
    </cfRule>
    <cfRule type="cellIs" dxfId="1" priority="6" stopIfTrue="1" operator="equal">
      <formula>"sav"</formula>
    </cfRule>
  </conditionalFormatting>
  <pageMargins left="0.7" right="0.7" top="0.75" bottom="0.75" header="0.3" footer="0.3"/>
  <pageSetup paperSize="9" orientation="portrait"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4F25BE-1933-467E-8AF1-E38A3981FFC8}">
  <sheetPr codeName="Sheet4">
    <outlinePr summaryBelow="0" summaryRight="0"/>
  </sheetPr>
  <dimension ref="A1:EO224"/>
  <sheetViews>
    <sheetView topLeftCell="A72" zoomScale="90" zoomScaleNormal="90" workbookViewId="0">
      <pane xSplit="8" ySplit="15" topLeftCell="I153" activePane="bottomRight" state="frozen"/>
      <selection activeCell="A72" sqref="A72"/>
      <selection pane="topRight" activeCell="I72" sqref="I72"/>
      <selection pane="bottomLeft" activeCell="A87" sqref="A87"/>
      <selection pane="bottomRight" activeCell="H210" sqref="H210:S210"/>
    </sheetView>
  </sheetViews>
  <sheetFormatPr defaultRowHeight="15" outlineLevelRow="1"/>
  <cols>
    <col min="2" max="2" width="43.28515625" customWidth="1"/>
    <col min="3" max="3" width="6.28515625" customWidth="1"/>
    <col min="4" max="4" width="7" customWidth="1"/>
    <col min="5" max="124" width="6.28515625" customWidth="1"/>
  </cols>
  <sheetData>
    <row r="1" spans="1:43">
      <c r="B1" t="s">
        <v>351</v>
      </c>
      <c r="H1" t="s">
        <v>597</v>
      </c>
      <c r="I1" s="33"/>
    </row>
    <row r="2" spans="1:43">
      <c r="B2" t="s">
        <v>729</v>
      </c>
    </row>
    <row r="3" spans="1:43">
      <c r="B3" t="s">
        <v>353</v>
      </c>
    </row>
    <row r="4" spans="1:43">
      <c r="A4" s="14" t="s">
        <v>574</v>
      </c>
    </row>
    <row r="5" spans="1:43" collapsed="1">
      <c r="B5" s="37" t="s">
        <v>930</v>
      </c>
      <c r="C5" s="56">
        <v>2</v>
      </c>
      <c r="D5" s="69" t="str">
        <f>CHOOSE(d.Region,"SWV ","GSM ","CWM ")</f>
        <v xml:space="preserve">GSM </v>
      </c>
      <c r="E5" s="69"/>
      <c r="F5" s="69"/>
      <c r="G5" s="69"/>
      <c r="H5" s="69"/>
      <c r="I5" s="69"/>
      <c r="J5" s="69"/>
      <c r="K5" s="69"/>
      <c r="L5" s="69"/>
      <c r="AQ5" s="69"/>
    </row>
    <row r="6" spans="1:43" ht="16.5" hidden="1" outlineLevel="1">
      <c r="B6" s="68" t="s">
        <v>647</v>
      </c>
      <c r="C6" s="71"/>
      <c r="D6" s="71"/>
      <c r="E6" s="71"/>
      <c r="F6" s="71"/>
      <c r="G6" s="71"/>
      <c r="H6" s="71"/>
      <c r="I6" s="71"/>
      <c r="J6" s="71"/>
      <c r="K6" s="71"/>
      <c r="L6" s="71"/>
      <c r="M6" s="70" t="s">
        <v>610</v>
      </c>
      <c r="N6" s="70"/>
      <c r="O6" s="70"/>
      <c r="P6" s="70"/>
      <c r="Q6" s="70"/>
      <c r="R6" s="70"/>
      <c r="S6" s="70"/>
      <c r="T6" s="70"/>
      <c r="U6" s="70"/>
      <c r="V6" s="70"/>
      <c r="W6" s="70" t="s">
        <v>611</v>
      </c>
      <c r="X6" s="70"/>
      <c r="Y6" s="70"/>
      <c r="Z6" s="70"/>
      <c r="AA6" s="70"/>
      <c r="AB6" s="70"/>
      <c r="AC6" s="70"/>
      <c r="AD6" s="70"/>
      <c r="AE6" s="70"/>
      <c r="AF6" s="70"/>
      <c r="AG6" s="70" t="s">
        <v>646</v>
      </c>
      <c r="AH6" s="70"/>
      <c r="AI6" s="70"/>
      <c r="AJ6" s="70"/>
      <c r="AK6" s="70"/>
      <c r="AL6" s="70"/>
      <c r="AM6" s="70"/>
      <c r="AN6" s="70"/>
      <c r="AO6" s="70"/>
      <c r="AP6" s="70"/>
      <c r="AQ6" s="69"/>
    </row>
    <row r="7" spans="1:43" ht="36" hidden="1" outlineLevel="1">
      <c r="B7" s="68"/>
      <c r="C7" s="71" t="s">
        <v>648</v>
      </c>
      <c r="D7" s="71" t="s">
        <v>649</v>
      </c>
      <c r="E7" s="71" t="s">
        <v>650</v>
      </c>
      <c r="F7" s="71" t="s">
        <v>767</v>
      </c>
      <c r="G7" s="71" t="s">
        <v>768</v>
      </c>
      <c r="H7" s="71" t="s">
        <v>651</v>
      </c>
      <c r="I7" s="71" t="s">
        <v>652</v>
      </c>
      <c r="J7" s="71" t="s">
        <v>653</v>
      </c>
      <c r="K7" s="71" t="s">
        <v>653</v>
      </c>
      <c r="L7" s="71" t="s">
        <v>653</v>
      </c>
      <c r="M7" s="71" t="s">
        <v>648</v>
      </c>
      <c r="N7" s="71" t="s">
        <v>649</v>
      </c>
      <c r="O7" s="71" t="s">
        <v>650</v>
      </c>
      <c r="P7" s="71" t="s">
        <v>767</v>
      </c>
      <c r="Q7" s="71" t="s">
        <v>768</v>
      </c>
      <c r="R7" s="71" t="s">
        <v>651</v>
      </c>
      <c r="S7" s="71" t="s">
        <v>652</v>
      </c>
      <c r="T7" s="71" t="s">
        <v>653</v>
      </c>
      <c r="U7" s="71" t="s">
        <v>653</v>
      </c>
      <c r="V7" s="71" t="s">
        <v>653</v>
      </c>
      <c r="W7" s="71" t="s">
        <v>648</v>
      </c>
      <c r="X7" s="71" t="s">
        <v>649</v>
      </c>
      <c r="Y7" s="71" t="s">
        <v>650</v>
      </c>
      <c r="Z7" s="71" t="s">
        <v>767</v>
      </c>
      <c r="AA7" s="71" t="s">
        <v>768</v>
      </c>
      <c r="AB7" s="71" t="s">
        <v>651</v>
      </c>
      <c r="AC7" s="71" t="s">
        <v>652</v>
      </c>
      <c r="AD7" s="71" t="s">
        <v>653</v>
      </c>
      <c r="AE7" s="71" t="s">
        <v>653</v>
      </c>
      <c r="AF7" s="71" t="s">
        <v>653</v>
      </c>
      <c r="AG7" s="71" t="s">
        <v>648</v>
      </c>
      <c r="AH7" s="71" t="s">
        <v>649</v>
      </c>
      <c r="AI7" s="71" t="s">
        <v>650</v>
      </c>
      <c r="AJ7" s="71" t="s">
        <v>767</v>
      </c>
      <c r="AK7" s="71" t="s">
        <v>768</v>
      </c>
      <c r="AL7" s="71" t="s">
        <v>651</v>
      </c>
      <c r="AM7" s="71" t="s">
        <v>652</v>
      </c>
      <c r="AN7" s="71" t="s">
        <v>653</v>
      </c>
      <c r="AO7" s="71" t="s">
        <v>653</v>
      </c>
      <c r="AP7" s="71" t="s">
        <v>653</v>
      </c>
      <c r="AQ7" s="69"/>
    </row>
    <row r="8" spans="1:43" hidden="1" outlineLevel="1">
      <c r="B8" s="57" t="s">
        <v>703</v>
      </c>
      <c r="C8" s="65">
        <f t="shared" ref="C8:L13" si="0">CHOOSE(d.Region,M8,W8,AG8)</f>
        <v>-0.04</v>
      </c>
      <c r="D8" s="65">
        <f t="shared" si="0"/>
        <v>0.87</v>
      </c>
      <c r="E8" s="65">
        <f t="shared" si="0"/>
        <v>0.8</v>
      </c>
      <c r="F8" s="65">
        <f t="shared" si="0"/>
        <v>0</v>
      </c>
      <c r="G8" s="65">
        <f t="shared" si="0"/>
        <v>0</v>
      </c>
      <c r="H8" s="65">
        <f t="shared" si="0"/>
        <v>0.64</v>
      </c>
      <c r="I8" s="65">
        <f t="shared" si="0"/>
        <v>0.21</v>
      </c>
      <c r="J8" s="65">
        <f t="shared" si="0"/>
        <v>0.19</v>
      </c>
      <c r="K8" s="65">
        <f t="shared" si="0"/>
        <v>0.19</v>
      </c>
      <c r="L8" s="65">
        <f t="shared" si="0"/>
        <v>0.19</v>
      </c>
      <c r="M8" s="72">
        <v>-0.04</v>
      </c>
      <c r="N8" s="72">
        <v>0.83</v>
      </c>
      <c r="O8" s="72">
        <v>-0.75</v>
      </c>
      <c r="P8" s="72">
        <v>0</v>
      </c>
      <c r="Q8" s="72">
        <v>0</v>
      </c>
      <c r="R8" s="72">
        <v>0.64</v>
      </c>
      <c r="S8" s="72">
        <v>0.31</v>
      </c>
      <c r="T8" s="73">
        <v>0.09</v>
      </c>
      <c r="U8" s="73">
        <v>0.09</v>
      </c>
      <c r="V8" s="73">
        <v>0.09</v>
      </c>
      <c r="W8" s="72">
        <v>-0.04</v>
      </c>
      <c r="X8" s="72">
        <v>0.87</v>
      </c>
      <c r="Y8" s="72">
        <v>0.8</v>
      </c>
      <c r="Z8" s="72">
        <v>0</v>
      </c>
      <c r="AA8" s="72">
        <v>0</v>
      </c>
      <c r="AB8" s="72">
        <v>0.64</v>
      </c>
      <c r="AC8" s="72">
        <v>0.21</v>
      </c>
      <c r="AD8" s="73">
        <v>0.19</v>
      </c>
      <c r="AE8" s="73">
        <v>0.19</v>
      </c>
      <c r="AF8" s="73">
        <v>0.19</v>
      </c>
      <c r="AG8" s="72">
        <v>-0.04</v>
      </c>
      <c r="AH8" s="72">
        <v>0.96</v>
      </c>
      <c r="AI8" s="72">
        <v>1.8</v>
      </c>
      <c r="AJ8" s="72">
        <v>0</v>
      </c>
      <c r="AK8" s="72">
        <v>0</v>
      </c>
      <c r="AL8" s="72">
        <v>0.64</v>
      </c>
      <c r="AM8" s="72">
        <v>0.21</v>
      </c>
      <c r="AN8" s="73">
        <v>0.19</v>
      </c>
      <c r="AO8" s="73">
        <v>0.19</v>
      </c>
      <c r="AP8" s="73">
        <v>0.19</v>
      </c>
      <c r="AQ8" s="69"/>
    </row>
    <row r="9" spans="1:43" hidden="1" outlineLevel="1">
      <c r="B9" s="58" t="s">
        <v>553</v>
      </c>
      <c r="C9" s="86">
        <f t="shared" si="0"/>
        <v>-0.04</v>
      </c>
      <c r="D9" s="86">
        <f t="shared" si="0"/>
        <v>0.87</v>
      </c>
      <c r="E9" s="86">
        <f t="shared" si="0"/>
        <v>0.8</v>
      </c>
      <c r="F9" s="86">
        <f t="shared" si="0"/>
        <v>0</v>
      </c>
      <c r="G9" s="86">
        <f t="shared" si="0"/>
        <v>0</v>
      </c>
      <c r="H9" s="86">
        <f t="shared" si="0"/>
        <v>0.64</v>
      </c>
      <c r="I9" s="86">
        <f t="shared" si="0"/>
        <v>0.21</v>
      </c>
      <c r="J9" s="86">
        <f t="shared" si="0"/>
        <v>0.19</v>
      </c>
      <c r="K9" s="86">
        <f t="shared" si="0"/>
        <v>0.19</v>
      </c>
      <c r="L9" s="86">
        <f t="shared" si="0"/>
        <v>0.19</v>
      </c>
      <c r="M9" s="87">
        <v>-0.04</v>
      </c>
      <c r="N9" s="87">
        <v>0.83</v>
      </c>
      <c r="O9" s="87">
        <v>-0.75</v>
      </c>
      <c r="P9" s="87">
        <v>0</v>
      </c>
      <c r="Q9" s="87">
        <v>0</v>
      </c>
      <c r="R9" s="87">
        <v>0.64</v>
      </c>
      <c r="S9" s="87">
        <v>0.31</v>
      </c>
      <c r="T9" s="88">
        <v>0.09</v>
      </c>
      <c r="U9" s="88">
        <v>0.09</v>
      </c>
      <c r="V9" s="88">
        <v>0.09</v>
      </c>
      <c r="W9" s="87">
        <v>-0.04</v>
      </c>
      <c r="X9" s="87">
        <v>0.87</v>
      </c>
      <c r="Y9" s="87">
        <v>0.8</v>
      </c>
      <c r="Z9" s="87">
        <v>0</v>
      </c>
      <c r="AA9" s="87">
        <v>0</v>
      </c>
      <c r="AB9" s="87">
        <v>0.64</v>
      </c>
      <c r="AC9" s="87">
        <v>0.21</v>
      </c>
      <c r="AD9" s="88">
        <v>0.19</v>
      </c>
      <c r="AE9" s="88">
        <v>0.19</v>
      </c>
      <c r="AF9" s="88">
        <v>0.19</v>
      </c>
      <c r="AG9" s="87">
        <v>-0.04</v>
      </c>
      <c r="AH9" s="87">
        <v>0.96</v>
      </c>
      <c r="AI9" s="87">
        <v>1.8</v>
      </c>
      <c r="AJ9" s="87">
        <v>0</v>
      </c>
      <c r="AK9" s="87">
        <v>0</v>
      </c>
      <c r="AL9" s="87">
        <v>0.64</v>
      </c>
      <c r="AM9" s="87">
        <v>0.21</v>
      </c>
      <c r="AN9" s="88">
        <v>0.19</v>
      </c>
      <c r="AO9" s="88">
        <v>0.19</v>
      </c>
      <c r="AP9" s="88">
        <v>0.19</v>
      </c>
      <c r="AQ9" s="69"/>
    </row>
    <row r="10" spans="1:43" hidden="1" outlineLevel="1">
      <c r="B10" s="59" t="s">
        <v>380</v>
      </c>
      <c r="C10" s="89">
        <f t="shared" si="0"/>
        <v>-0.04</v>
      </c>
      <c r="D10" s="89">
        <f t="shared" si="0"/>
        <v>0.87</v>
      </c>
      <c r="E10" s="89">
        <f t="shared" si="0"/>
        <v>0.8</v>
      </c>
      <c r="F10" s="89">
        <f t="shared" si="0"/>
        <v>0</v>
      </c>
      <c r="G10" s="89">
        <f t="shared" si="0"/>
        <v>0</v>
      </c>
      <c r="H10" s="89">
        <f t="shared" si="0"/>
        <v>0.64</v>
      </c>
      <c r="I10" s="89">
        <f t="shared" si="0"/>
        <v>0.21</v>
      </c>
      <c r="J10" s="89">
        <f t="shared" si="0"/>
        <v>0.19</v>
      </c>
      <c r="K10" s="89">
        <f t="shared" si="0"/>
        <v>0.19</v>
      </c>
      <c r="L10" s="89">
        <f t="shared" si="0"/>
        <v>0.19</v>
      </c>
      <c r="M10" s="90">
        <v>-0.04</v>
      </c>
      <c r="N10" s="90">
        <v>0.83</v>
      </c>
      <c r="O10" s="90">
        <v>-0.75</v>
      </c>
      <c r="P10" s="90">
        <v>0</v>
      </c>
      <c r="Q10" s="90">
        <v>0</v>
      </c>
      <c r="R10" s="90">
        <v>0.64</v>
      </c>
      <c r="S10" s="90">
        <v>0.31</v>
      </c>
      <c r="T10" s="91">
        <v>0.09</v>
      </c>
      <c r="U10" s="91">
        <v>0.09</v>
      </c>
      <c r="V10" s="91">
        <v>0.09</v>
      </c>
      <c r="W10" s="90">
        <v>-0.04</v>
      </c>
      <c r="X10" s="90">
        <v>0.87</v>
      </c>
      <c r="Y10" s="90">
        <v>0.8</v>
      </c>
      <c r="Z10" s="90">
        <v>0</v>
      </c>
      <c r="AA10" s="90">
        <v>0</v>
      </c>
      <c r="AB10" s="90">
        <v>0.64</v>
      </c>
      <c r="AC10" s="90">
        <v>0.21</v>
      </c>
      <c r="AD10" s="91">
        <v>0.19</v>
      </c>
      <c r="AE10" s="91">
        <v>0.19</v>
      </c>
      <c r="AF10" s="91">
        <v>0.19</v>
      </c>
      <c r="AG10" s="90">
        <v>-0.04</v>
      </c>
      <c r="AH10" s="90">
        <v>0.96</v>
      </c>
      <c r="AI10" s="90">
        <v>1.8</v>
      </c>
      <c r="AJ10" s="90">
        <v>0</v>
      </c>
      <c r="AK10" s="90">
        <v>0</v>
      </c>
      <c r="AL10" s="90">
        <v>0.64</v>
      </c>
      <c r="AM10" s="90">
        <v>0.21</v>
      </c>
      <c r="AN10" s="91">
        <v>0.19</v>
      </c>
      <c r="AO10" s="91">
        <v>0.19</v>
      </c>
      <c r="AP10" s="91">
        <v>0.19</v>
      </c>
      <c r="AQ10" s="69"/>
    </row>
    <row r="11" spans="1:43" hidden="1" outlineLevel="1">
      <c r="B11" s="57" t="s">
        <v>704</v>
      </c>
      <c r="C11" s="92">
        <f t="shared" si="0"/>
        <v>-1.29</v>
      </c>
      <c r="D11" s="92">
        <f t="shared" si="0"/>
        <v>0.95</v>
      </c>
      <c r="E11" s="92">
        <f t="shared" si="0"/>
        <v>-1.67</v>
      </c>
      <c r="F11" s="92">
        <f t="shared" si="0"/>
        <v>0</v>
      </c>
      <c r="G11" s="92">
        <f t="shared" si="0"/>
        <v>0</v>
      </c>
      <c r="H11" s="92">
        <f t="shared" si="0"/>
        <v>-0.01</v>
      </c>
      <c r="I11" s="92">
        <f t="shared" si="0"/>
        <v>0.12</v>
      </c>
      <c r="J11" s="92">
        <f t="shared" si="0"/>
        <v>-0.37</v>
      </c>
      <c r="K11" s="92">
        <f t="shared" si="0"/>
        <v>-0.37</v>
      </c>
      <c r="L11" s="92">
        <f t="shared" si="0"/>
        <v>-0.37</v>
      </c>
      <c r="M11" s="93">
        <v>-1.29</v>
      </c>
      <c r="N11" s="93">
        <v>0.9</v>
      </c>
      <c r="O11" s="93">
        <v>-1.67</v>
      </c>
      <c r="P11" s="93">
        <v>-0.11</v>
      </c>
      <c r="Q11" s="93">
        <v>-0.25</v>
      </c>
      <c r="R11" s="93">
        <v>-0.6</v>
      </c>
      <c r="S11" s="93">
        <v>0.12</v>
      </c>
      <c r="T11" s="94">
        <v>-0.52</v>
      </c>
      <c r="U11" s="94">
        <v>-0.52</v>
      </c>
      <c r="V11" s="94">
        <v>-0.52</v>
      </c>
      <c r="W11" s="93">
        <v>-1.29</v>
      </c>
      <c r="X11" s="93">
        <v>0.95</v>
      </c>
      <c r="Y11" s="93">
        <v>-1.67</v>
      </c>
      <c r="Z11" s="93">
        <v>0</v>
      </c>
      <c r="AA11" s="93">
        <v>0</v>
      </c>
      <c r="AB11" s="93">
        <v>-0.01</v>
      </c>
      <c r="AC11" s="93">
        <v>0.12</v>
      </c>
      <c r="AD11" s="94">
        <v>-0.37</v>
      </c>
      <c r="AE11" s="94">
        <v>-0.37</v>
      </c>
      <c r="AF11" s="94">
        <v>-0.37</v>
      </c>
      <c r="AG11" s="93">
        <v>-1.29</v>
      </c>
      <c r="AH11" s="93">
        <v>0.95</v>
      </c>
      <c r="AI11" s="93">
        <v>-1.67</v>
      </c>
      <c r="AJ11" s="93">
        <v>0</v>
      </c>
      <c r="AK11" s="93">
        <v>0</v>
      </c>
      <c r="AL11" s="93">
        <v>0.05</v>
      </c>
      <c r="AM11" s="93">
        <v>0.22</v>
      </c>
      <c r="AN11" s="94">
        <v>-0.37</v>
      </c>
      <c r="AO11" s="94">
        <v>-0.37</v>
      </c>
      <c r="AP11" s="94">
        <v>-0.37</v>
      </c>
      <c r="AQ11" s="69"/>
    </row>
    <row r="12" spans="1:43" hidden="1" outlineLevel="1">
      <c r="B12" s="58" t="s">
        <v>553</v>
      </c>
      <c r="C12" s="86">
        <f t="shared" si="0"/>
        <v>-1.29</v>
      </c>
      <c r="D12" s="86">
        <f t="shared" si="0"/>
        <v>0.95</v>
      </c>
      <c r="E12" s="86">
        <f t="shared" si="0"/>
        <v>-1.67</v>
      </c>
      <c r="F12" s="86">
        <f t="shared" si="0"/>
        <v>0</v>
      </c>
      <c r="G12" s="86">
        <f t="shared" si="0"/>
        <v>0</v>
      </c>
      <c r="H12" s="86">
        <f t="shared" si="0"/>
        <v>-0.01</v>
      </c>
      <c r="I12" s="86">
        <f t="shared" si="0"/>
        <v>0.12</v>
      </c>
      <c r="J12" s="86">
        <f t="shared" si="0"/>
        <v>-0.37</v>
      </c>
      <c r="K12" s="86">
        <f t="shared" si="0"/>
        <v>-0.37</v>
      </c>
      <c r="L12" s="86">
        <f t="shared" si="0"/>
        <v>-0.37</v>
      </c>
      <c r="M12" s="87">
        <v>-1.29</v>
      </c>
      <c r="N12" s="87">
        <v>0.9</v>
      </c>
      <c r="O12" s="87">
        <v>-1.67</v>
      </c>
      <c r="P12" s="87">
        <v>-0.11</v>
      </c>
      <c r="Q12" s="87">
        <v>-0.25</v>
      </c>
      <c r="R12" s="87">
        <v>-0.6</v>
      </c>
      <c r="S12" s="87">
        <v>0.12</v>
      </c>
      <c r="T12" s="88">
        <v>-0.52</v>
      </c>
      <c r="U12" s="88">
        <v>-0.52</v>
      </c>
      <c r="V12" s="88">
        <v>-0.52</v>
      </c>
      <c r="W12" s="87">
        <v>-1.29</v>
      </c>
      <c r="X12" s="87">
        <v>0.95</v>
      </c>
      <c r="Y12" s="87">
        <v>-1.67</v>
      </c>
      <c r="Z12" s="87">
        <v>0</v>
      </c>
      <c r="AA12" s="87">
        <v>0</v>
      </c>
      <c r="AB12" s="87">
        <v>-0.01</v>
      </c>
      <c r="AC12" s="87">
        <v>0.12</v>
      </c>
      <c r="AD12" s="88">
        <v>-0.37</v>
      </c>
      <c r="AE12" s="88">
        <v>-0.37</v>
      </c>
      <c r="AF12" s="88">
        <v>-0.37</v>
      </c>
      <c r="AG12" s="87">
        <v>-1.29</v>
      </c>
      <c r="AH12" s="87">
        <v>0.95</v>
      </c>
      <c r="AI12" s="87">
        <v>-1.67</v>
      </c>
      <c r="AJ12" s="87">
        <v>0</v>
      </c>
      <c r="AK12" s="87">
        <v>0</v>
      </c>
      <c r="AL12" s="87">
        <v>0.05</v>
      </c>
      <c r="AM12" s="87">
        <v>0.22</v>
      </c>
      <c r="AN12" s="88">
        <v>-0.37</v>
      </c>
      <c r="AO12" s="88">
        <v>-0.37</v>
      </c>
      <c r="AP12" s="88">
        <v>-0.37</v>
      </c>
      <c r="AQ12" s="69"/>
    </row>
    <row r="13" spans="1:43" hidden="1" outlineLevel="1">
      <c r="B13" s="59" t="s">
        <v>380</v>
      </c>
      <c r="C13" s="66">
        <f t="shared" si="0"/>
        <v>-1.29</v>
      </c>
      <c r="D13" s="66">
        <f t="shared" si="0"/>
        <v>0.95</v>
      </c>
      <c r="E13" s="66">
        <f t="shared" si="0"/>
        <v>-1.67</v>
      </c>
      <c r="F13" s="66">
        <f t="shared" si="0"/>
        <v>0</v>
      </c>
      <c r="G13" s="66">
        <f t="shared" si="0"/>
        <v>0</v>
      </c>
      <c r="H13" s="66">
        <f t="shared" si="0"/>
        <v>-0.01</v>
      </c>
      <c r="I13" s="66">
        <f t="shared" si="0"/>
        <v>0.12</v>
      </c>
      <c r="J13" s="66">
        <f t="shared" si="0"/>
        <v>-0.37</v>
      </c>
      <c r="K13" s="66">
        <f t="shared" si="0"/>
        <v>-0.37</v>
      </c>
      <c r="L13" s="66">
        <f t="shared" si="0"/>
        <v>-0.37</v>
      </c>
      <c r="M13" s="74">
        <v>-1.29</v>
      </c>
      <c r="N13" s="74">
        <v>0.9</v>
      </c>
      <c r="O13" s="74">
        <v>-1.67</v>
      </c>
      <c r="P13" s="74">
        <v>0</v>
      </c>
      <c r="Q13" s="74">
        <v>0</v>
      </c>
      <c r="R13" s="74">
        <v>0.2</v>
      </c>
      <c r="S13" s="74">
        <v>0.17</v>
      </c>
      <c r="T13" s="75">
        <v>-0.52</v>
      </c>
      <c r="U13" s="75">
        <v>-0.52</v>
      </c>
      <c r="V13" s="75">
        <v>-0.52</v>
      </c>
      <c r="W13" s="74">
        <v>-1.29</v>
      </c>
      <c r="X13" s="74">
        <v>0.95</v>
      </c>
      <c r="Y13" s="74">
        <v>-1.67</v>
      </c>
      <c r="Z13" s="74">
        <v>0</v>
      </c>
      <c r="AA13" s="74">
        <v>0</v>
      </c>
      <c r="AB13" s="74">
        <v>-0.01</v>
      </c>
      <c r="AC13" s="74">
        <v>0.12</v>
      </c>
      <c r="AD13" s="75">
        <v>-0.37</v>
      </c>
      <c r="AE13" s="75">
        <v>-0.37</v>
      </c>
      <c r="AF13" s="75">
        <v>-0.37</v>
      </c>
      <c r="AG13" s="74">
        <v>-1.29</v>
      </c>
      <c r="AH13" s="74">
        <v>0.95</v>
      </c>
      <c r="AI13" s="74">
        <v>-1.67</v>
      </c>
      <c r="AJ13" s="90">
        <v>0</v>
      </c>
      <c r="AK13" s="90">
        <v>0</v>
      </c>
      <c r="AL13" s="74">
        <v>0.05</v>
      </c>
      <c r="AM13" s="74">
        <v>0.22</v>
      </c>
      <c r="AN13" s="75">
        <v>-0.37</v>
      </c>
      <c r="AO13" s="75">
        <v>-0.37</v>
      </c>
      <c r="AP13" s="75">
        <v>-0.37</v>
      </c>
    </row>
    <row r="14" spans="1:43" collapsed="1"/>
    <row r="15" spans="1:43" collapsed="1">
      <c r="A15" s="14" t="s">
        <v>384</v>
      </c>
    </row>
    <row r="16" spans="1:43" ht="95.25" hidden="1" outlineLevel="1">
      <c r="C16" s="4" t="s">
        <v>360</v>
      </c>
      <c r="D16" s="4" t="s">
        <v>361</v>
      </c>
      <c r="E16" s="4" t="s">
        <v>365</v>
      </c>
      <c r="F16" s="4" t="s">
        <v>366</v>
      </c>
    </row>
    <row r="17" spans="1:17" hidden="1" outlineLevel="1">
      <c r="B17" t="s">
        <v>362</v>
      </c>
      <c r="C17" s="36">
        <v>1</v>
      </c>
      <c r="D17" s="36">
        <v>1</v>
      </c>
      <c r="E17" s="36">
        <v>1</v>
      </c>
      <c r="F17" s="36">
        <v>1</v>
      </c>
    </row>
    <row r="18" spans="1:17" hidden="1" outlineLevel="1">
      <c r="B18" t="s">
        <v>363</v>
      </c>
      <c r="C18" s="36">
        <v>1</v>
      </c>
      <c r="D18" s="36">
        <v>1</v>
      </c>
      <c r="E18" s="36">
        <v>8.5</v>
      </c>
      <c r="F18" s="36">
        <v>2</v>
      </c>
    </row>
    <row r="19" spans="1:17" hidden="1" outlineLevel="1">
      <c r="B19" t="s">
        <v>364</v>
      </c>
      <c r="C19" s="36">
        <v>0</v>
      </c>
      <c r="D19" s="36">
        <v>0</v>
      </c>
      <c r="E19" s="36">
        <v>1</v>
      </c>
      <c r="F19" s="36">
        <v>1</v>
      </c>
    </row>
    <row r="20" spans="1:17" hidden="1" outlineLevel="1"/>
    <row r="21" spans="1:17" collapsed="1"/>
    <row r="22" spans="1:17" collapsed="1">
      <c r="A22" s="14" t="s">
        <v>385</v>
      </c>
    </row>
    <row r="23" spans="1:17" ht="93.75" hidden="1" outlineLevel="1">
      <c r="C23" s="4" t="s">
        <v>369</v>
      </c>
    </row>
    <row r="24" spans="1:17" hidden="1" outlineLevel="1">
      <c r="B24" t="s">
        <v>362</v>
      </c>
      <c r="C24" s="36">
        <v>1</v>
      </c>
    </row>
    <row r="25" spans="1:17" hidden="1" outlineLevel="1">
      <c r="B25" t="s">
        <v>364</v>
      </c>
      <c r="C25" s="36">
        <v>0</v>
      </c>
    </row>
    <row r="26" spans="1:17" hidden="1" outlineLevel="1"/>
    <row r="27" spans="1:17" collapsed="1"/>
    <row r="28" spans="1:17" collapsed="1">
      <c r="A28" s="14" t="s">
        <v>401</v>
      </c>
    </row>
    <row r="29" spans="1:17" ht="118.5" hidden="1" outlineLevel="1">
      <c r="B29" s="20" t="s">
        <v>402</v>
      </c>
      <c r="C29" s="30" t="s">
        <v>267</v>
      </c>
      <c r="D29" s="30" t="s">
        <v>266</v>
      </c>
      <c r="E29" s="30" t="s">
        <v>340</v>
      </c>
      <c r="F29" s="30" t="s">
        <v>341</v>
      </c>
      <c r="G29" s="30" t="s">
        <v>376</v>
      </c>
      <c r="H29" s="30" t="s">
        <v>354</v>
      </c>
      <c r="I29" s="30" t="s">
        <v>390</v>
      </c>
      <c r="J29" s="30" t="s">
        <v>390</v>
      </c>
      <c r="K29" s="30" t="s">
        <v>390</v>
      </c>
      <c r="L29" s="136" t="s">
        <v>926</v>
      </c>
      <c r="M29" s="136" t="s">
        <v>926</v>
      </c>
      <c r="N29" s="136" t="s">
        <v>926</v>
      </c>
      <c r="O29" s="136" t="s">
        <v>926</v>
      </c>
    </row>
    <row r="30" spans="1:17" ht="23.25" hidden="1" outlineLevel="1">
      <c r="C30" s="34"/>
      <c r="D30" s="34"/>
      <c r="E30" s="34"/>
      <c r="F30" s="34"/>
      <c r="G30" s="34"/>
      <c r="H30" s="54" t="s">
        <v>497</v>
      </c>
      <c r="I30" s="54" t="s">
        <v>612</v>
      </c>
      <c r="J30" s="54" t="s">
        <v>613</v>
      </c>
      <c r="K30" s="54" t="s">
        <v>614</v>
      </c>
      <c r="L30" s="54" t="s">
        <v>828</v>
      </c>
      <c r="M30" s="54" t="s">
        <v>927</v>
      </c>
      <c r="N30" s="54" t="s">
        <v>928</v>
      </c>
      <c r="O30" s="54" t="s">
        <v>929</v>
      </c>
    </row>
    <row r="31" spans="1:17" hidden="1" outlineLevel="1">
      <c r="A31" s="20">
        <v>1</v>
      </c>
      <c r="B31" s="51" t="s">
        <v>509</v>
      </c>
      <c r="C31" s="40" t="s">
        <v>25</v>
      </c>
      <c r="D31" s="40" t="s">
        <v>25</v>
      </c>
      <c r="E31" s="40" t="s">
        <v>25</v>
      </c>
      <c r="F31" s="40" t="s">
        <v>25</v>
      </c>
      <c r="G31" s="42" t="s">
        <v>25</v>
      </c>
      <c r="I31">
        <v>0</v>
      </c>
      <c r="J31" s="61">
        <f>I31</f>
        <v>0</v>
      </c>
      <c r="K31" s="61">
        <f>J31</f>
        <v>0</v>
      </c>
      <c r="L31" s="42">
        <v>0</v>
      </c>
      <c r="M31" s="42">
        <v>0.5</v>
      </c>
      <c r="N31" s="42">
        <v>0.5</v>
      </c>
      <c r="O31" s="42">
        <v>1</v>
      </c>
      <c r="Q31" s="158" t="s">
        <v>931</v>
      </c>
    </row>
    <row r="32" spans="1:17" hidden="1" outlineLevel="1">
      <c r="A32" s="20">
        <v>2</v>
      </c>
      <c r="B32" s="52" t="s">
        <v>510</v>
      </c>
      <c r="C32" s="39" t="s">
        <v>25</v>
      </c>
      <c r="D32" s="39" t="b">
        <v>1</v>
      </c>
      <c r="E32" s="39" t="s">
        <v>25</v>
      </c>
      <c r="F32" s="39" t="s">
        <v>25</v>
      </c>
      <c r="G32" s="43" t="str">
        <f ca="1">OFFSET(G32,-1,0)</f>
        <v>-</v>
      </c>
      <c r="I32">
        <v>0</v>
      </c>
      <c r="J32" s="61">
        <f t="shared" ref="J32:K34" si="1">I32</f>
        <v>0</v>
      </c>
      <c r="K32" s="61">
        <f t="shared" si="1"/>
        <v>0</v>
      </c>
      <c r="L32" s="43">
        <f t="shared" ref="L32:O34" ca="1" si="2">OFFSET(L32,-1,0)</f>
        <v>0</v>
      </c>
      <c r="M32" s="43">
        <f t="shared" ca="1" si="2"/>
        <v>0.5</v>
      </c>
      <c r="N32" s="43">
        <f t="shared" ca="1" si="2"/>
        <v>0.5</v>
      </c>
      <c r="O32" s="43">
        <f t="shared" ca="1" si="2"/>
        <v>1</v>
      </c>
    </row>
    <row r="33" spans="1:17" hidden="1" outlineLevel="1">
      <c r="A33" s="20">
        <v>3</v>
      </c>
      <c r="B33" s="52" t="s">
        <v>511</v>
      </c>
      <c r="C33" s="39" t="b">
        <v>1</v>
      </c>
      <c r="D33" s="39" t="s">
        <v>25</v>
      </c>
      <c r="E33" s="39" t="s">
        <v>25</v>
      </c>
      <c r="F33" s="39" t="s">
        <v>25</v>
      </c>
      <c r="G33" s="43" t="str">
        <f ca="1">OFFSET(G33,-1,0)</f>
        <v>-</v>
      </c>
      <c r="H33" s="38">
        <f>1.25*H34</f>
        <v>1.2500000000000001E-2</v>
      </c>
      <c r="I33" s="55">
        <f>1.25*J34</f>
        <v>6.25E-2</v>
      </c>
      <c r="J33" s="61">
        <f t="shared" si="1"/>
        <v>6.25E-2</v>
      </c>
      <c r="K33" s="61">
        <f t="shared" si="1"/>
        <v>6.25E-2</v>
      </c>
      <c r="L33" s="43">
        <f t="shared" ca="1" si="2"/>
        <v>0</v>
      </c>
      <c r="M33" s="43">
        <f t="shared" ca="1" si="2"/>
        <v>0.5</v>
      </c>
      <c r="N33" s="43">
        <f t="shared" ca="1" si="2"/>
        <v>0.5</v>
      </c>
      <c r="O33" s="43">
        <f t="shared" ca="1" si="2"/>
        <v>1</v>
      </c>
    </row>
    <row r="34" spans="1:17" hidden="1" outlineLevel="1">
      <c r="A34" s="20">
        <v>4</v>
      </c>
      <c r="B34" s="53" t="s">
        <v>512</v>
      </c>
      <c r="C34" s="41" t="s">
        <v>25</v>
      </c>
      <c r="D34" s="41" t="s">
        <v>25</v>
      </c>
      <c r="E34" s="41" t="b">
        <v>1</v>
      </c>
      <c r="F34" s="39" t="s">
        <v>25</v>
      </c>
      <c r="G34" s="44" t="str">
        <f ca="1">OFFSET(G34,-1,0)</f>
        <v>-</v>
      </c>
      <c r="H34" s="38">
        <v>0.01</v>
      </c>
      <c r="I34">
        <v>0</v>
      </c>
      <c r="J34" s="38">
        <v>0.05</v>
      </c>
      <c r="K34" s="61">
        <f t="shared" si="1"/>
        <v>0.05</v>
      </c>
      <c r="L34" s="44">
        <f t="shared" ca="1" si="2"/>
        <v>0</v>
      </c>
      <c r="M34" s="44">
        <f t="shared" ca="1" si="2"/>
        <v>0.5</v>
      </c>
      <c r="N34" s="44">
        <f t="shared" ca="1" si="2"/>
        <v>0.5</v>
      </c>
      <c r="O34" s="44">
        <f t="shared" ca="1" si="2"/>
        <v>1</v>
      </c>
    </row>
    <row r="35" spans="1:17" hidden="1" outlineLevel="1">
      <c r="A35" t="s">
        <v>711</v>
      </c>
    </row>
    <row r="36" spans="1:17" hidden="1" outlineLevel="1">
      <c r="A36" s="20">
        <v>5</v>
      </c>
      <c r="B36" s="52" t="s">
        <v>513</v>
      </c>
      <c r="C36" s="45" t="str">
        <f t="shared" ref="C36:F39" si="3">C31</f>
        <v>-</v>
      </c>
      <c r="D36" s="45" t="str">
        <f t="shared" si="3"/>
        <v>-</v>
      </c>
      <c r="E36" s="45" t="str">
        <f t="shared" si="3"/>
        <v>-</v>
      </c>
      <c r="F36" s="46" t="str">
        <f t="shared" si="3"/>
        <v>-</v>
      </c>
      <c r="G36" s="42">
        <v>0</v>
      </c>
      <c r="H36" s="62">
        <f t="shared" ref="H36:K39" si="4">H31</f>
        <v>0</v>
      </c>
      <c r="I36" s="62">
        <f t="shared" si="4"/>
        <v>0</v>
      </c>
      <c r="J36" s="62">
        <f t="shared" si="4"/>
        <v>0</v>
      </c>
      <c r="K36" s="62">
        <f t="shared" si="4"/>
        <v>0</v>
      </c>
    </row>
    <row r="37" spans="1:17" hidden="1" outlineLevel="1">
      <c r="A37" s="20">
        <v>6</v>
      </c>
      <c r="B37" s="52" t="s">
        <v>403</v>
      </c>
      <c r="C37" s="47" t="str">
        <f t="shared" si="3"/>
        <v>-</v>
      </c>
      <c r="D37" s="47" t="b">
        <f t="shared" si="3"/>
        <v>1</v>
      </c>
      <c r="E37" s="47" t="str">
        <f t="shared" si="3"/>
        <v>-</v>
      </c>
      <c r="F37" s="48" t="str">
        <f t="shared" si="3"/>
        <v>-</v>
      </c>
      <c r="G37" s="43">
        <f ca="1">OFFSET(G37,-1,0)</f>
        <v>0</v>
      </c>
      <c r="H37" s="62">
        <f t="shared" si="4"/>
        <v>0</v>
      </c>
      <c r="I37" s="62">
        <f t="shared" si="4"/>
        <v>0</v>
      </c>
      <c r="J37" s="62">
        <f t="shared" si="4"/>
        <v>0</v>
      </c>
      <c r="K37" s="62">
        <f t="shared" si="4"/>
        <v>0</v>
      </c>
    </row>
    <row r="38" spans="1:17" hidden="1" outlineLevel="1">
      <c r="A38" s="20">
        <v>7</v>
      </c>
      <c r="B38" s="52" t="s">
        <v>404</v>
      </c>
      <c r="C38" s="47" t="b">
        <f t="shared" si="3"/>
        <v>1</v>
      </c>
      <c r="D38" s="47" t="str">
        <f t="shared" si="3"/>
        <v>-</v>
      </c>
      <c r="E38" s="47" t="str">
        <f t="shared" si="3"/>
        <v>-</v>
      </c>
      <c r="F38" s="48" t="str">
        <f t="shared" si="3"/>
        <v>-</v>
      </c>
      <c r="G38" s="43">
        <f ca="1">OFFSET(G38,-1,0)</f>
        <v>0</v>
      </c>
      <c r="H38" s="62">
        <f t="shared" si="4"/>
        <v>1.2500000000000001E-2</v>
      </c>
      <c r="I38" s="62">
        <f t="shared" si="4"/>
        <v>6.25E-2</v>
      </c>
      <c r="J38" s="62">
        <f t="shared" si="4"/>
        <v>6.25E-2</v>
      </c>
      <c r="K38" s="62">
        <f t="shared" si="4"/>
        <v>6.25E-2</v>
      </c>
    </row>
    <row r="39" spans="1:17" hidden="1" outlineLevel="1">
      <c r="A39" s="20">
        <v>8</v>
      </c>
      <c r="B39" s="53" t="s">
        <v>405</v>
      </c>
      <c r="C39" s="49" t="str">
        <f t="shared" si="3"/>
        <v>-</v>
      </c>
      <c r="D39" s="49" t="str">
        <f t="shared" si="3"/>
        <v>-</v>
      </c>
      <c r="E39" s="49" t="b">
        <f t="shared" si="3"/>
        <v>1</v>
      </c>
      <c r="F39" s="50" t="str">
        <f t="shared" si="3"/>
        <v>-</v>
      </c>
      <c r="G39" s="44">
        <f ca="1">OFFSET(G39,-1,0)</f>
        <v>0</v>
      </c>
      <c r="H39" s="62">
        <f t="shared" si="4"/>
        <v>0.01</v>
      </c>
      <c r="I39" s="62">
        <f t="shared" si="4"/>
        <v>0</v>
      </c>
      <c r="J39" s="62">
        <f t="shared" si="4"/>
        <v>0.05</v>
      </c>
      <c r="K39" s="62">
        <f t="shared" si="4"/>
        <v>0.05</v>
      </c>
    </row>
    <row r="40" spans="1:17" hidden="1" outlineLevel="1">
      <c r="A40" s="20">
        <v>9</v>
      </c>
      <c r="B40" s="52" t="s">
        <v>514</v>
      </c>
      <c r="C40" s="47" t="str">
        <f t="shared" ref="C40:F43" si="5">C36</f>
        <v>-</v>
      </c>
      <c r="D40" s="47" t="str">
        <f t="shared" si="5"/>
        <v>-</v>
      </c>
      <c r="E40" s="47" t="str">
        <f t="shared" si="5"/>
        <v>-</v>
      </c>
      <c r="F40" s="48" t="str">
        <f t="shared" si="5"/>
        <v>-</v>
      </c>
      <c r="G40" s="42">
        <v>0.92</v>
      </c>
      <c r="H40" s="62">
        <f t="shared" ref="H40:K43" si="6">H36</f>
        <v>0</v>
      </c>
      <c r="I40" s="62">
        <f t="shared" si="6"/>
        <v>0</v>
      </c>
      <c r="J40" s="62">
        <f t="shared" si="6"/>
        <v>0</v>
      </c>
      <c r="K40" s="62">
        <f t="shared" si="6"/>
        <v>0</v>
      </c>
    </row>
    <row r="41" spans="1:17" hidden="1" outlineLevel="1">
      <c r="A41" s="20">
        <v>10</v>
      </c>
      <c r="B41" s="52" t="s">
        <v>406</v>
      </c>
      <c r="C41" s="47" t="str">
        <f t="shared" si="5"/>
        <v>-</v>
      </c>
      <c r="D41" s="47" t="b">
        <f t="shared" si="5"/>
        <v>1</v>
      </c>
      <c r="E41" s="47" t="str">
        <f t="shared" si="5"/>
        <v>-</v>
      </c>
      <c r="F41" s="48" t="str">
        <f t="shared" si="5"/>
        <v>-</v>
      </c>
      <c r="G41" s="43">
        <f ca="1">OFFSET(G41,-1,0)</f>
        <v>0.92</v>
      </c>
      <c r="H41" s="62">
        <f t="shared" si="6"/>
        <v>0</v>
      </c>
      <c r="I41" s="62">
        <f t="shared" si="6"/>
        <v>0</v>
      </c>
      <c r="J41" s="62">
        <f t="shared" si="6"/>
        <v>0</v>
      </c>
      <c r="K41" s="62">
        <f t="shared" si="6"/>
        <v>0</v>
      </c>
    </row>
    <row r="42" spans="1:17" hidden="1" outlineLevel="1">
      <c r="A42" s="20">
        <v>11</v>
      </c>
      <c r="B42" s="52" t="s">
        <v>407</v>
      </c>
      <c r="C42" s="47" t="b">
        <f t="shared" si="5"/>
        <v>1</v>
      </c>
      <c r="D42" s="47" t="str">
        <f t="shared" si="5"/>
        <v>-</v>
      </c>
      <c r="E42" s="47" t="str">
        <f t="shared" si="5"/>
        <v>-</v>
      </c>
      <c r="F42" s="48" t="str">
        <f t="shared" si="5"/>
        <v>-</v>
      </c>
      <c r="G42" s="43">
        <f ca="1">OFFSET(G42,-1,0)</f>
        <v>0.92</v>
      </c>
      <c r="H42" s="62">
        <f t="shared" si="6"/>
        <v>1.2500000000000001E-2</v>
      </c>
      <c r="I42" s="62">
        <f t="shared" si="6"/>
        <v>6.25E-2</v>
      </c>
      <c r="J42" s="62">
        <f t="shared" si="6"/>
        <v>6.25E-2</v>
      </c>
      <c r="K42" s="62">
        <f t="shared" si="6"/>
        <v>6.25E-2</v>
      </c>
    </row>
    <row r="43" spans="1:17" hidden="1" outlineLevel="1">
      <c r="A43" s="20">
        <v>12</v>
      </c>
      <c r="B43" s="53" t="s">
        <v>408</v>
      </c>
      <c r="C43" s="49" t="str">
        <f t="shared" si="5"/>
        <v>-</v>
      </c>
      <c r="D43" s="49" t="str">
        <f t="shared" si="5"/>
        <v>-</v>
      </c>
      <c r="E43" s="49" t="b">
        <f t="shared" si="5"/>
        <v>1</v>
      </c>
      <c r="F43" s="50" t="str">
        <f t="shared" si="5"/>
        <v>-</v>
      </c>
      <c r="G43" s="44">
        <f ca="1">OFFSET(G43,-1,0)</f>
        <v>0.92</v>
      </c>
      <c r="H43" s="62">
        <f t="shared" si="6"/>
        <v>0.01</v>
      </c>
      <c r="I43" s="62">
        <f t="shared" si="6"/>
        <v>0</v>
      </c>
      <c r="J43" s="62">
        <f t="shared" si="6"/>
        <v>0.05</v>
      </c>
      <c r="K43" s="62">
        <f t="shared" si="6"/>
        <v>0.05</v>
      </c>
    </row>
    <row r="44" spans="1:17" hidden="1" outlineLevel="1">
      <c r="A44" s="20">
        <v>5</v>
      </c>
      <c r="B44" s="52" t="s">
        <v>515</v>
      </c>
      <c r="C44" s="47" t="str">
        <f t="shared" ref="C44:F47" si="7">C40</f>
        <v>-</v>
      </c>
      <c r="D44" s="47" t="str">
        <f t="shared" si="7"/>
        <v>-</v>
      </c>
      <c r="E44" s="47" t="str">
        <f t="shared" si="7"/>
        <v>-</v>
      </c>
      <c r="F44" s="48" t="str">
        <f t="shared" si="7"/>
        <v>-</v>
      </c>
      <c r="G44" s="42">
        <v>0.5</v>
      </c>
      <c r="H44" s="38">
        <v>0.01</v>
      </c>
      <c r="I44" s="62">
        <f t="shared" ref="I44:J47" si="8">I31</f>
        <v>0</v>
      </c>
      <c r="J44" s="62">
        <f t="shared" si="8"/>
        <v>0</v>
      </c>
      <c r="K44" s="38">
        <v>0.06</v>
      </c>
      <c r="P44" s="32" t="s">
        <v>516</v>
      </c>
      <c r="Q44" t="s">
        <v>517</v>
      </c>
    </row>
    <row r="45" spans="1:17" hidden="1" outlineLevel="1">
      <c r="A45" s="20">
        <v>6</v>
      </c>
      <c r="B45" s="52" t="s">
        <v>409</v>
      </c>
      <c r="C45" s="47" t="str">
        <f t="shared" si="7"/>
        <v>-</v>
      </c>
      <c r="D45" s="47" t="b">
        <f t="shared" si="7"/>
        <v>1</v>
      </c>
      <c r="E45" s="47" t="str">
        <f t="shared" si="7"/>
        <v>-</v>
      </c>
      <c r="F45" s="48" t="str">
        <f t="shared" si="7"/>
        <v>-</v>
      </c>
      <c r="G45" s="43">
        <f ca="1">OFFSET(G45,-1,0)</f>
        <v>0.5</v>
      </c>
      <c r="H45" s="63">
        <f>H$44+H32</f>
        <v>0.01</v>
      </c>
      <c r="I45" s="62">
        <f t="shared" si="8"/>
        <v>0</v>
      </c>
      <c r="J45" s="62">
        <f t="shared" si="8"/>
        <v>0</v>
      </c>
      <c r="K45" s="64">
        <f>K$44+J45</f>
        <v>0.06</v>
      </c>
      <c r="Q45" t="s">
        <v>518</v>
      </c>
    </row>
    <row r="46" spans="1:17" hidden="1" outlineLevel="1">
      <c r="A46" s="20">
        <v>7</v>
      </c>
      <c r="B46" s="52" t="s">
        <v>410</v>
      </c>
      <c r="C46" s="47" t="b">
        <f t="shared" si="7"/>
        <v>1</v>
      </c>
      <c r="D46" s="47" t="str">
        <f t="shared" si="7"/>
        <v>-</v>
      </c>
      <c r="E46" s="47" t="str">
        <f t="shared" si="7"/>
        <v>-</v>
      </c>
      <c r="F46" s="48" t="str">
        <f t="shared" si="7"/>
        <v>-</v>
      </c>
      <c r="G46" s="43">
        <f ca="1">OFFSET(G46,-1,0)</f>
        <v>0.5</v>
      </c>
      <c r="H46" s="63">
        <f>H$44+H33</f>
        <v>2.2499999999999999E-2</v>
      </c>
      <c r="I46" s="62">
        <f t="shared" si="8"/>
        <v>6.25E-2</v>
      </c>
      <c r="J46" s="62">
        <f t="shared" si="8"/>
        <v>6.25E-2</v>
      </c>
      <c r="K46" s="64">
        <f>K$44+J46</f>
        <v>0.1225</v>
      </c>
    </row>
    <row r="47" spans="1:17" hidden="1" outlineLevel="1">
      <c r="A47" s="20">
        <v>8</v>
      </c>
      <c r="B47" s="53" t="s">
        <v>411</v>
      </c>
      <c r="C47" s="49" t="str">
        <f t="shared" si="7"/>
        <v>-</v>
      </c>
      <c r="D47" s="49" t="str">
        <f t="shared" si="7"/>
        <v>-</v>
      </c>
      <c r="E47" s="49" t="b">
        <f t="shared" si="7"/>
        <v>1</v>
      </c>
      <c r="F47" s="50" t="str">
        <f t="shared" si="7"/>
        <v>-</v>
      </c>
      <c r="G47" s="44">
        <f ca="1">OFFSET(G47,-1,0)</f>
        <v>0.5</v>
      </c>
      <c r="H47" s="63">
        <f>H$44+H34</f>
        <v>0.02</v>
      </c>
      <c r="I47" s="62">
        <f t="shared" si="8"/>
        <v>0</v>
      </c>
      <c r="J47" s="62">
        <f t="shared" si="8"/>
        <v>0.05</v>
      </c>
      <c r="K47" s="64">
        <f>K$44+J47</f>
        <v>0.11</v>
      </c>
    </row>
    <row r="49" spans="1:10" collapsed="1">
      <c r="A49" s="14" t="s">
        <v>386</v>
      </c>
    </row>
    <row r="50" spans="1:10" ht="81" hidden="1" customHeight="1" outlineLevel="1">
      <c r="C50" s="30" t="s">
        <v>66</v>
      </c>
      <c r="D50" s="30" t="s">
        <v>103</v>
      </c>
      <c r="E50" s="30" t="s">
        <v>67</v>
      </c>
      <c r="F50" s="30" t="s">
        <v>344</v>
      </c>
      <c r="G50" s="30"/>
      <c r="H50" s="30" t="s">
        <v>807</v>
      </c>
      <c r="I50" s="30" t="s">
        <v>808</v>
      </c>
      <c r="J50" s="30" t="s">
        <v>809</v>
      </c>
    </row>
    <row r="51" spans="1:10" hidden="1" outlineLevel="1">
      <c r="B51" t="s">
        <v>352</v>
      </c>
      <c r="C51" s="36">
        <v>70</v>
      </c>
      <c r="D51" s="36">
        <v>50</v>
      </c>
      <c r="E51" s="36">
        <v>70</v>
      </c>
      <c r="F51" s="36">
        <v>50</v>
      </c>
      <c r="H51" s="124">
        <v>1</v>
      </c>
      <c r="I51" s="124">
        <v>1</v>
      </c>
      <c r="J51" s="124">
        <v>1</v>
      </c>
    </row>
    <row r="52" spans="1:10" hidden="1" outlineLevel="1">
      <c r="B52" t="s">
        <v>824</v>
      </c>
      <c r="H52" s="124">
        <v>0.75</v>
      </c>
      <c r="I52" s="124">
        <v>0.75</v>
      </c>
      <c r="J52" s="124">
        <v>0.75</v>
      </c>
    </row>
    <row r="53" spans="1:10" hidden="1" outlineLevel="1">
      <c r="B53" t="s">
        <v>825</v>
      </c>
      <c r="H53" s="124">
        <v>1.25</v>
      </c>
      <c r="I53" s="124">
        <v>1.25</v>
      </c>
      <c r="J53" s="124">
        <v>1.25</v>
      </c>
    </row>
    <row r="54" spans="1:10" hidden="1" outlineLevel="1">
      <c r="B54" t="s">
        <v>826</v>
      </c>
      <c r="H54" s="125"/>
      <c r="I54" s="124">
        <v>1.5</v>
      </c>
      <c r="J54" s="125"/>
    </row>
    <row r="55" spans="1:10" hidden="1" outlineLevel="1"/>
    <row r="56" spans="1:10" collapsed="1"/>
    <row r="57" spans="1:10">
      <c r="A57" s="14" t="s">
        <v>810</v>
      </c>
      <c r="B57" s="14"/>
      <c r="C57" t="s">
        <v>909</v>
      </c>
    </row>
    <row r="58" spans="1:10" ht="53.25" outlineLevel="1">
      <c r="C58" s="30" t="s">
        <v>818</v>
      </c>
      <c r="D58" s="30" t="s">
        <v>819</v>
      </c>
      <c r="E58" s="30" t="s">
        <v>820</v>
      </c>
    </row>
    <row r="59" spans="1:10" outlineLevel="1">
      <c r="A59">
        <v>1</v>
      </c>
      <c r="B59" t="s">
        <v>811</v>
      </c>
      <c r="C59" s="115" t="b">
        <v>1</v>
      </c>
      <c r="D59" s="116" t="b">
        <v>0</v>
      </c>
      <c r="E59" s="117" t="b">
        <v>0</v>
      </c>
    </row>
    <row r="60" spans="1:10" outlineLevel="1">
      <c r="A60">
        <v>2</v>
      </c>
      <c r="B60" t="s">
        <v>812</v>
      </c>
      <c r="C60" s="118" t="b">
        <v>0</v>
      </c>
      <c r="D60" s="119" t="b">
        <v>1</v>
      </c>
      <c r="E60" s="120" t="b">
        <v>0</v>
      </c>
    </row>
    <row r="61" spans="1:10" outlineLevel="1">
      <c r="A61">
        <v>3</v>
      </c>
      <c r="B61" t="s">
        <v>380</v>
      </c>
      <c r="C61" s="121" t="b">
        <v>0</v>
      </c>
      <c r="D61" s="122" t="b">
        <v>0</v>
      </c>
      <c r="E61" s="123" t="b">
        <v>1</v>
      </c>
    </row>
    <row r="62" spans="1:10" outlineLevel="1"/>
    <row r="64" spans="1:10" collapsed="1">
      <c r="A64" s="14" t="s">
        <v>910</v>
      </c>
      <c r="B64" s="14"/>
      <c r="C64" t="s">
        <v>909</v>
      </c>
    </row>
    <row r="65" spans="1:145" ht="94.5" hidden="1" outlineLevel="1">
      <c r="C65" s="30" t="s">
        <v>816</v>
      </c>
      <c r="D65" s="30" t="s">
        <v>821</v>
      </c>
      <c r="E65" s="30" t="s">
        <v>822</v>
      </c>
      <c r="F65" s="30" t="s">
        <v>823</v>
      </c>
    </row>
    <row r="66" spans="1:145" hidden="1" outlineLevel="1">
      <c r="B66" s="32" t="s">
        <v>817</v>
      </c>
      <c r="D66" s="106">
        <v>0.5</v>
      </c>
      <c r="E66" s="106">
        <v>0.85</v>
      </c>
      <c r="F66" s="106">
        <v>1</v>
      </c>
    </row>
    <row r="67" spans="1:145" hidden="1" outlineLevel="1">
      <c r="A67">
        <v>1</v>
      </c>
      <c r="B67" t="s">
        <v>813</v>
      </c>
      <c r="C67" s="105">
        <v>0</v>
      </c>
      <c r="D67" s="107">
        <f>$C67*D$66</f>
        <v>0</v>
      </c>
      <c r="E67" s="108">
        <f t="shared" ref="E67:F69" si="9">$C67*E$66</f>
        <v>0</v>
      </c>
      <c r="F67" s="109">
        <f t="shared" si="9"/>
        <v>0</v>
      </c>
    </row>
    <row r="68" spans="1:145" hidden="1" outlineLevel="1">
      <c r="A68">
        <v>2</v>
      </c>
      <c r="B68" t="s">
        <v>814</v>
      </c>
      <c r="C68" s="105">
        <v>-0.2</v>
      </c>
      <c r="D68" s="110">
        <f t="shared" ref="D68:D69" si="10">$C68*D$66</f>
        <v>-0.1</v>
      </c>
      <c r="E68" s="12">
        <f t="shared" si="9"/>
        <v>-0.17</v>
      </c>
      <c r="F68" s="111">
        <f t="shared" si="9"/>
        <v>-0.2</v>
      </c>
    </row>
    <row r="69" spans="1:145" hidden="1" outlineLevel="1">
      <c r="A69">
        <v>3</v>
      </c>
      <c r="B69" t="s">
        <v>815</v>
      </c>
      <c r="C69" s="105">
        <v>0.2</v>
      </c>
      <c r="D69" s="112">
        <f t="shared" si="10"/>
        <v>0.1</v>
      </c>
      <c r="E69" s="113">
        <f t="shared" si="9"/>
        <v>0.17</v>
      </c>
      <c r="F69" s="114">
        <f t="shared" si="9"/>
        <v>0.2</v>
      </c>
    </row>
    <row r="70" spans="1:145" hidden="1" outlineLevel="1"/>
    <row r="72" spans="1:145" collapsed="1">
      <c r="A72" s="14" t="s">
        <v>834</v>
      </c>
      <c r="S72" s="14" t="s">
        <v>883</v>
      </c>
      <c r="BB72" s="14" t="s">
        <v>882</v>
      </c>
      <c r="CL72" s="14" t="s">
        <v>911</v>
      </c>
      <c r="CZ72" s="14" t="s">
        <v>912</v>
      </c>
      <c r="DN72" s="14" t="s">
        <v>884</v>
      </c>
      <c r="EB72" s="14" t="s">
        <v>885</v>
      </c>
    </row>
    <row r="73" spans="1:145" ht="132.75" hidden="1" outlineLevel="1">
      <c r="C73" s="30" t="s">
        <v>828</v>
      </c>
      <c r="D73" s="30" t="s">
        <v>829</v>
      </c>
      <c r="E73" s="30" t="s">
        <v>268</v>
      </c>
      <c r="F73" s="30" t="s">
        <v>269</v>
      </c>
      <c r="G73" s="30" t="s">
        <v>827</v>
      </c>
      <c r="H73" s="30" t="s">
        <v>376</v>
      </c>
      <c r="S73" s="30" t="s">
        <v>873</v>
      </c>
      <c r="T73" s="30" t="s">
        <v>874</v>
      </c>
      <c r="U73" s="30" t="s">
        <v>875</v>
      </c>
      <c r="V73" s="30" t="s">
        <v>876</v>
      </c>
      <c r="W73" s="30" t="s">
        <v>877</v>
      </c>
      <c r="X73" s="30" t="s">
        <v>878</v>
      </c>
      <c r="Y73" s="30" t="s">
        <v>879</v>
      </c>
      <c r="Z73" s="30" t="s">
        <v>873</v>
      </c>
      <c r="AA73" s="30" t="s">
        <v>874</v>
      </c>
      <c r="AB73" s="30" t="s">
        <v>875</v>
      </c>
      <c r="AC73" s="30" t="s">
        <v>876</v>
      </c>
      <c r="AD73" s="30" t="s">
        <v>877</v>
      </c>
      <c r="AE73" s="30" t="s">
        <v>878</v>
      </c>
      <c r="AF73" s="30" t="s">
        <v>879</v>
      </c>
      <c r="AG73" s="30" t="s">
        <v>873</v>
      </c>
      <c r="AH73" s="30" t="s">
        <v>874</v>
      </c>
      <c r="AI73" s="30" t="s">
        <v>875</v>
      </c>
      <c r="AJ73" s="30" t="s">
        <v>876</v>
      </c>
      <c r="AK73" s="30" t="s">
        <v>877</v>
      </c>
      <c r="AL73" s="30" t="s">
        <v>878</v>
      </c>
      <c r="AM73" s="30" t="s">
        <v>879</v>
      </c>
      <c r="AN73" s="30" t="s">
        <v>873</v>
      </c>
      <c r="AO73" s="30" t="s">
        <v>874</v>
      </c>
      <c r="AP73" s="30" t="s">
        <v>875</v>
      </c>
      <c r="AQ73" s="30" t="s">
        <v>876</v>
      </c>
      <c r="AR73" s="30" t="s">
        <v>877</v>
      </c>
      <c r="AS73" s="30" t="s">
        <v>878</v>
      </c>
      <c r="AT73" s="30" t="s">
        <v>879</v>
      </c>
      <c r="AU73" s="30" t="s">
        <v>873</v>
      </c>
      <c r="AV73" s="30" t="s">
        <v>874</v>
      </c>
      <c r="AW73" s="30" t="s">
        <v>875</v>
      </c>
      <c r="AX73" s="30" t="s">
        <v>876</v>
      </c>
      <c r="AY73" s="30" t="s">
        <v>877</v>
      </c>
      <c r="AZ73" s="30" t="s">
        <v>878</v>
      </c>
      <c r="BA73" s="30" t="s">
        <v>879</v>
      </c>
      <c r="BB73" s="30" t="s">
        <v>873</v>
      </c>
      <c r="BC73" s="30" t="s">
        <v>874</v>
      </c>
      <c r="BD73" s="30" t="s">
        <v>875</v>
      </c>
      <c r="BE73" s="30" t="s">
        <v>876</v>
      </c>
      <c r="BF73" s="30" t="s">
        <v>877</v>
      </c>
      <c r="BG73" s="30" t="s">
        <v>878</v>
      </c>
      <c r="BH73" s="30" t="s">
        <v>879</v>
      </c>
      <c r="BI73" s="30" t="s">
        <v>873</v>
      </c>
      <c r="BJ73" s="30" t="s">
        <v>874</v>
      </c>
      <c r="BK73" s="30" t="s">
        <v>875</v>
      </c>
      <c r="BL73" s="30" t="s">
        <v>876</v>
      </c>
      <c r="BM73" s="30" t="s">
        <v>877</v>
      </c>
      <c r="BN73" s="30" t="s">
        <v>878</v>
      </c>
      <c r="BO73" s="30" t="s">
        <v>879</v>
      </c>
      <c r="BP73" s="30" t="s">
        <v>873</v>
      </c>
      <c r="BQ73" s="30" t="s">
        <v>874</v>
      </c>
      <c r="BR73" s="30" t="s">
        <v>875</v>
      </c>
      <c r="BS73" s="30" t="s">
        <v>876</v>
      </c>
      <c r="BT73" s="30" t="s">
        <v>877</v>
      </c>
      <c r="BU73" s="30" t="s">
        <v>878</v>
      </c>
      <c r="BV73" s="30" t="s">
        <v>879</v>
      </c>
      <c r="BW73" s="30" t="s">
        <v>873</v>
      </c>
      <c r="BX73" s="30" t="s">
        <v>874</v>
      </c>
      <c r="BY73" s="30" t="s">
        <v>875</v>
      </c>
      <c r="BZ73" s="30" t="s">
        <v>876</v>
      </c>
      <c r="CA73" s="30" t="s">
        <v>877</v>
      </c>
      <c r="CB73" s="30" t="s">
        <v>878</v>
      </c>
      <c r="CC73" s="30" t="s">
        <v>879</v>
      </c>
      <c r="CD73" s="30" t="s">
        <v>873</v>
      </c>
      <c r="CE73" s="30" t="s">
        <v>874</v>
      </c>
      <c r="CF73" s="30" t="s">
        <v>875</v>
      </c>
      <c r="CG73" s="30" t="s">
        <v>876</v>
      </c>
      <c r="CH73" s="30" t="s">
        <v>877</v>
      </c>
      <c r="CI73" s="30" t="s">
        <v>878</v>
      </c>
      <c r="CJ73" s="30" t="s">
        <v>879</v>
      </c>
      <c r="CL73" s="30" t="s">
        <v>873</v>
      </c>
      <c r="CM73" s="30" t="s">
        <v>874</v>
      </c>
      <c r="CN73" s="30" t="s">
        <v>875</v>
      </c>
      <c r="CO73" s="30" t="s">
        <v>876</v>
      </c>
      <c r="CP73" s="30" t="s">
        <v>877</v>
      </c>
      <c r="CQ73" s="30" t="s">
        <v>878</v>
      </c>
      <c r="CR73" s="30" t="s">
        <v>879</v>
      </c>
      <c r="CS73" s="30" t="s">
        <v>873</v>
      </c>
      <c r="CT73" s="30" t="s">
        <v>874</v>
      </c>
      <c r="CU73" s="30" t="s">
        <v>875</v>
      </c>
      <c r="CV73" s="30" t="s">
        <v>876</v>
      </c>
      <c r="CW73" s="30" t="s">
        <v>877</v>
      </c>
      <c r="CX73" s="30" t="s">
        <v>878</v>
      </c>
      <c r="CY73" s="30" t="s">
        <v>879</v>
      </c>
      <c r="CZ73" s="30" t="s">
        <v>873</v>
      </c>
      <c r="DA73" s="30" t="s">
        <v>874</v>
      </c>
      <c r="DB73" s="30" t="s">
        <v>875</v>
      </c>
      <c r="DC73" s="30" t="s">
        <v>876</v>
      </c>
      <c r="DD73" s="30" t="s">
        <v>877</v>
      </c>
      <c r="DE73" s="30" t="s">
        <v>878</v>
      </c>
      <c r="DF73" s="30" t="s">
        <v>879</v>
      </c>
      <c r="DG73" s="30" t="s">
        <v>873</v>
      </c>
      <c r="DH73" s="30" t="s">
        <v>874</v>
      </c>
      <c r="DI73" s="30" t="s">
        <v>875</v>
      </c>
      <c r="DJ73" s="30" t="s">
        <v>876</v>
      </c>
      <c r="DK73" s="30" t="s">
        <v>877</v>
      </c>
      <c r="DL73" s="30" t="s">
        <v>878</v>
      </c>
      <c r="DM73" s="30" t="s">
        <v>879</v>
      </c>
      <c r="DN73" s="30" t="s">
        <v>873</v>
      </c>
      <c r="DO73" s="30" t="s">
        <v>874</v>
      </c>
      <c r="DP73" s="30" t="s">
        <v>875</v>
      </c>
      <c r="DQ73" s="30" t="s">
        <v>876</v>
      </c>
      <c r="DR73" s="30" t="s">
        <v>877</v>
      </c>
      <c r="DS73" s="30" t="s">
        <v>878</v>
      </c>
      <c r="DT73" s="30" t="s">
        <v>879</v>
      </c>
      <c r="DU73" s="30" t="s">
        <v>873</v>
      </c>
      <c r="DV73" s="30" t="s">
        <v>874</v>
      </c>
      <c r="DW73" s="30" t="s">
        <v>875</v>
      </c>
      <c r="DX73" s="30" t="s">
        <v>876</v>
      </c>
      <c r="DY73" s="30" t="s">
        <v>877</v>
      </c>
      <c r="DZ73" s="30" t="s">
        <v>878</v>
      </c>
      <c r="EA73" s="30" t="s">
        <v>879</v>
      </c>
      <c r="EB73" s="30" t="s">
        <v>873</v>
      </c>
      <c r="EC73" s="30" t="s">
        <v>874</v>
      </c>
      <c r="ED73" s="30" t="s">
        <v>875</v>
      </c>
      <c r="EE73" s="30" t="s">
        <v>876</v>
      </c>
      <c r="EF73" s="30" t="s">
        <v>877</v>
      </c>
      <c r="EG73" s="30" t="s">
        <v>878</v>
      </c>
      <c r="EH73" s="30" t="s">
        <v>879</v>
      </c>
      <c r="EI73" s="30" t="s">
        <v>873</v>
      </c>
      <c r="EJ73" s="30" t="s">
        <v>874</v>
      </c>
      <c r="EK73" s="30" t="s">
        <v>875</v>
      </c>
      <c r="EL73" s="30" t="s">
        <v>876</v>
      </c>
      <c r="EM73" s="30" t="s">
        <v>877</v>
      </c>
      <c r="EN73" s="30" t="s">
        <v>878</v>
      </c>
      <c r="EO73" s="30" t="s">
        <v>879</v>
      </c>
    </row>
    <row r="74" spans="1:145" ht="36" hidden="1" outlineLevel="1">
      <c r="C74" s="127" t="s">
        <v>831</v>
      </c>
      <c r="D74" s="128" t="s">
        <v>830</v>
      </c>
      <c r="E74" s="129"/>
      <c r="F74" s="129"/>
      <c r="G74" s="129"/>
      <c r="H74" s="129"/>
      <c r="K74" s="134" t="s">
        <v>833</v>
      </c>
      <c r="L74" s="135"/>
      <c r="M74" s="135"/>
      <c r="N74" s="135"/>
      <c r="O74" s="135"/>
      <c r="P74" s="135"/>
      <c r="S74" s="138" t="s">
        <v>846</v>
      </c>
      <c r="T74" s="139"/>
      <c r="U74" s="139"/>
      <c r="V74" s="139"/>
      <c r="W74" s="139"/>
      <c r="X74" s="139"/>
      <c r="Y74" s="139"/>
      <c r="Z74" s="138" t="s">
        <v>847</v>
      </c>
      <c r="AA74" s="139"/>
      <c r="AB74" s="139"/>
      <c r="AC74" s="139"/>
      <c r="AD74" s="139"/>
      <c r="AE74" s="139"/>
      <c r="AF74" s="139"/>
      <c r="AG74" s="138" t="s">
        <v>848</v>
      </c>
      <c r="AH74" s="139"/>
      <c r="AI74" s="139"/>
      <c r="AJ74" s="139"/>
      <c r="AK74" s="139"/>
      <c r="AL74" s="139"/>
      <c r="AM74" s="139"/>
      <c r="AN74" s="138" t="s">
        <v>849</v>
      </c>
      <c r="AO74" s="139"/>
      <c r="AP74" s="139"/>
      <c r="AQ74" s="139"/>
      <c r="AR74" s="139"/>
      <c r="AS74" s="139"/>
      <c r="AT74" s="139"/>
      <c r="AU74" s="138" t="s">
        <v>850</v>
      </c>
      <c r="AV74" s="139"/>
      <c r="AW74" s="139"/>
      <c r="AX74" s="139"/>
      <c r="AY74" s="139"/>
      <c r="AZ74" s="139"/>
      <c r="BA74" s="139"/>
      <c r="BB74" s="138" t="s">
        <v>846</v>
      </c>
      <c r="BC74" s="139"/>
      <c r="BD74" s="139"/>
      <c r="BE74" s="139"/>
      <c r="BF74" s="139"/>
      <c r="BG74" s="139"/>
      <c r="BH74" s="139"/>
      <c r="BI74" s="138" t="s">
        <v>847</v>
      </c>
      <c r="BJ74" s="139"/>
      <c r="BK74" s="139"/>
      <c r="BL74" s="139"/>
      <c r="BM74" s="139"/>
      <c r="BN74" s="139"/>
      <c r="BO74" s="139"/>
      <c r="BP74" s="138" t="s">
        <v>848</v>
      </c>
      <c r="BQ74" s="139"/>
      <c r="BR74" s="139"/>
      <c r="BS74" s="139"/>
      <c r="BT74" s="139"/>
      <c r="BU74" s="139"/>
      <c r="BV74" s="139"/>
      <c r="BW74" s="138" t="s">
        <v>849</v>
      </c>
      <c r="BX74" s="139"/>
      <c r="BY74" s="139"/>
      <c r="BZ74" s="139"/>
      <c r="CA74" s="139"/>
      <c r="CB74" s="139"/>
      <c r="CC74" s="139"/>
      <c r="CD74" s="138" t="s">
        <v>850</v>
      </c>
      <c r="CE74" s="139"/>
      <c r="CF74" s="139"/>
      <c r="CG74" s="139"/>
      <c r="CH74" s="139"/>
      <c r="CI74" s="139"/>
      <c r="CJ74" s="139"/>
      <c r="CL74" s="138" t="s">
        <v>846</v>
      </c>
      <c r="CM74" s="139"/>
      <c r="CN74" s="139"/>
      <c r="CO74" s="139"/>
      <c r="CP74" s="139"/>
      <c r="CQ74" s="139"/>
      <c r="CR74" s="139"/>
      <c r="CS74" s="138" t="s">
        <v>847</v>
      </c>
      <c r="CT74" s="139"/>
      <c r="CU74" s="139"/>
      <c r="CV74" s="139"/>
      <c r="CW74" s="139"/>
      <c r="CX74" s="139"/>
      <c r="CY74" s="139"/>
      <c r="CZ74" s="138" t="s">
        <v>846</v>
      </c>
      <c r="DA74" s="139"/>
      <c r="DB74" s="139"/>
      <c r="DC74" s="139"/>
      <c r="DD74" s="139"/>
      <c r="DE74" s="139"/>
      <c r="DF74" s="139"/>
      <c r="DG74" s="138" t="s">
        <v>847</v>
      </c>
      <c r="DH74" s="139"/>
      <c r="DI74" s="139"/>
      <c r="DJ74" s="139"/>
      <c r="DK74" s="139"/>
      <c r="DL74" s="139"/>
      <c r="DM74" s="139"/>
      <c r="DN74" s="138" t="s">
        <v>846</v>
      </c>
      <c r="DO74" s="139"/>
      <c r="DP74" s="139"/>
      <c r="DQ74" s="139"/>
      <c r="DR74" s="139"/>
      <c r="DS74" s="139"/>
      <c r="DT74" s="139"/>
      <c r="DU74" s="138" t="s">
        <v>847</v>
      </c>
      <c r="DV74" s="139"/>
      <c r="DW74" s="139"/>
      <c r="DX74" s="139"/>
      <c r="DY74" s="139"/>
      <c r="DZ74" s="139"/>
      <c r="EA74" s="139"/>
      <c r="EB74" s="138" t="s">
        <v>846</v>
      </c>
      <c r="EC74" s="139"/>
      <c r="ED74" s="139"/>
      <c r="EE74" s="139"/>
      <c r="EF74" s="139"/>
      <c r="EG74" s="139"/>
      <c r="EH74" s="139"/>
      <c r="EI74" s="138" t="s">
        <v>847</v>
      </c>
      <c r="EJ74" s="139"/>
      <c r="EK74" s="139"/>
      <c r="EL74" s="139"/>
      <c r="EM74" s="139"/>
      <c r="EN74" s="139"/>
      <c r="EO74" s="139"/>
    </row>
    <row r="75" spans="1:145" hidden="1" outlineLevel="1">
      <c r="A75">
        <v>1</v>
      </c>
      <c r="C75" s="17">
        <v>0</v>
      </c>
      <c r="D75" s="17" t="b">
        <v>0</v>
      </c>
      <c r="E75" s="29">
        <v>0</v>
      </c>
      <c r="F75" s="20">
        <f>IF(E76="","-",E76-1)</f>
        <v>240</v>
      </c>
      <c r="G75" s="17">
        <v>0</v>
      </c>
      <c r="H75" s="130">
        <v>0</v>
      </c>
      <c r="K75" t="s">
        <v>835</v>
      </c>
      <c r="L75" t="s">
        <v>838</v>
      </c>
      <c r="M75" t="s">
        <v>840</v>
      </c>
      <c r="O75" t="s">
        <v>840</v>
      </c>
      <c r="P75" t="s">
        <v>844</v>
      </c>
      <c r="S75" s="146">
        <v>1</v>
      </c>
      <c r="T75" s="146">
        <f>S75+3</f>
        <v>4</v>
      </c>
      <c r="U75" s="146">
        <f t="shared" ref="U75:Y75" si="11">T75+3</f>
        <v>7</v>
      </c>
      <c r="V75" s="146">
        <f t="shared" si="11"/>
        <v>10</v>
      </c>
      <c r="W75" s="146">
        <f t="shared" si="11"/>
        <v>13</v>
      </c>
      <c r="X75" s="146">
        <f t="shared" si="11"/>
        <v>16</v>
      </c>
      <c r="Y75" s="146">
        <f t="shared" si="11"/>
        <v>19</v>
      </c>
      <c r="Z75" s="142" t="s">
        <v>866</v>
      </c>
      <c r="AA75" s="142" t="s">
        <v>867</v>
      </c>
      <c r="AB75" s="142" t="s">
        <v>868</v>
      </c>
      <c r="AC75" s="142" t="s">
        <v>869</v>
      </c>
      <c r="AD75" s="142" t="s">
        <v>870</v>
      </c>
      <c r="AE75" s="142" t="s">
        <v>871</v>
      </c>
      <c r="AF75" s="142" t="s">
        <v>872</v>
      </c>
      <c r="AG75" s="17">
        <v>1.2</v>
      </c>
      <c r="AH75">
        <f>AG75</f>
        <v>1.2</v>
      </c>
      <c r="AI75">
        <f t="shared" ref="AI75:AT75" si="12">AH75</f>
        <v>1.2</v>
      </c>
      <c r="AJ75">
        <f t="shared" si="12"/>
        <v>1.2</v>
      </c>
      <c r="AK75">
        <f t="shared" si="12"/>
        <v>1.2</v>
      </c>
      <c r="AL75">
        <f t="shared" si="12"/>
        <v>1.2</v>
      </c>
      <c r="AM75">
        <f t="shared" si="12"/>
        <v>1.2</v>
      </c>
      <c r="AN75">
        <f t="shared" si="12"/>
        <v>1.2</v>
      </c>
      <c r="AO75">
        <f t="shared" si="12"/>
        <v>1.2</v>
      </c>
      <c r="AP75">
        <f t="shared" si="12"/>
        <v>1.2</v>
      </c>
      <c r="AQ75">
        <f t="shared" si="12"/>
        <v>1.2</v>
      </c>
      <c r="AR75">
        <f t="shared" si="12"/>
        <v>1.2</v>
      </c>
      <c r="AS75">
        <f t="shared" si="12"/>
        <v>1.2</v>
      </c>
      <c r="AT75">
        <f t="shared" si="12"/>
        <v>1.2</v>
      </c>
      <c r="AU75" s="17">
        <v>0.8</v>
      </c>
      <c r="AV75">
        <f t="shared" ref="AV75:BA75" si="13">AU75</f>
        <v>0.8</v>
      </c>
      <c r="AW75">
        <f t="shared" si="13"/>
        <v>0.8</v>
      </c>
      <c r="AX75">
        <f t="shared" si="13"/>
        <v>0.8</v>
      </c>
      <c r="AY75">
        <f t="shared" si="13"/>
        <v>0.8</v>
      </c>
      <c r="AZ75">
        <f t="shared" si="13"/>
        <v>0.8</v>
      </c>
      <c r="BA75">
        <f t="shared" si="13"/>
        <v>0.8</v>
      </c>
      <c r="BB75" s="146">
        <v>1</v>
      </c>
      <c r="BC75" s="146">
        <f>BB75+3</f>
        <v>4</v>
      </c>
      <c r="BD75" s="146">
        <f t="shared" ref="BD75:BH75" si="14">BC75+3</f>
        <v>7</v>
      </c>
      <c r="BE75" s="146">
        <f t="shared" si="14"/>
        <v>10</v>
      </c>
      <c r="BF75" s="146">
        <f t="shared" si="14"/>
        <v>13</v>
      </c>
      <c r="BG75" s="146">
        <f t="shared" si="14"/>
        <v>16</v>
      </c>
      <c r="BH75" s="146">
        <f t="shared" si="14"/>
        <v>19</v>
      </c>
      <c r="BI75" s="142" t="s">
        <v>866</v>
      </c>
      <c r="BJ75" s="142" t="s">
        <v>867</v>
      </c>
      <c r="BK75" s="142" t="s">
        <v>868</v>
      </c>
      <c r="BL75" s="142" t="s">
        <v>869</v>
      </c>
      <c r="BM75" s="142" t="s">
        <v>870</v>
      </c>
      <c r="BN75" s="142" t="s">
        <v>871</v>
      </c>
      <c r="BO75" s="142" t="s">
        <v>872</v>
      </c>
      <c r="BP75">
        <f>AG75</f>
        <v>1.2</v>
      </c>
      <c r="BQ75">
        <f>BP75</f>
        <v>1.2</v>
      </c>
      <c r="BR75">
        <f t="shared" ref="BR75:CC75" si="15">BQ75</f>
        <v>1.2</v>
      </c>
      <c r="BS75">
        <f t="shared" si="15"/>
        <v>1.2</v>
      </c>
      <c r="BT75">
        <f t="shared" si="15"/>
        <v>1.2</v>
      </c>
      <c r="BU75">
        <f t="shared" si="15"/>
        <v>1.2</v>
      </c>
      <c r="BV75">
        <f t="shared" si="15"/>
        <v>1.2</v>
      </c>
      <c r="BW75">
        <f t="shared" si="15"/>
        <v>1.2</v>
      </c>
      <c r="BX75">
        <f t="shared" si="15"/>
        <v>1.2</v>
      </c>
      <c r="BY75">
        <f t="shared" si="15"/>
        <v>1.2</v>
      </c>
      <c r="BZ75">
        <f t="shared" si="15"/>
        <v>1.2</v>
      </c>
      <c r="CA75">
        <f t="shared" si="15"/>
        <v>1.2</v>
      </c>
      <c r="CB75">
        <f t="shared" si="15"/>
        <v>1.2</v>
      </c>
      <c r="CC75">
        <f t="shared" si="15"/>
        <v>1.2</v>
      </c>
      <c r="CD75">
        <f>AU75</f>
        <v>0.8</v>
      </c>
      <c r="CE75">
        <f t="shared" ref="CE75:CJ75" si="16">CD75</f>
        <v>0.8</v>
      </c>
      <c r="CF75">
        <f t="shared" si="16"/>
        <v>0.8</v>
      </c>
      <c r="CG75">
        <f t="shared" si="16"/>
        <v>0.8</v>
      </c>
      <c r="CH75">
        <f t="shared" si="16"/>
        <v>0.8</v>
      </c>
      <c r="CI75">
        <f t="shared" si="16"/>
        <v>0.8</v>
      </c>
      <c r="CJ75">
        <f t="shared" si="16"/>
        <v>0.8</v>
      </c>
      <c r="CL75" s="150">
        <f>S75</f>
        <v>1</v>
      </c>
      <c r="CM75" s="150">
        <f t="shared" ref="CM75:CR75" si="17">T75</f>
        <v>4</v>
      </c>
      <c r="CN75" s="150">
        <f t="shared" si="17"/>
        <v>7</v>
      </c>
      <c r="CO75" s="150">
        <f t="shared" si="17"/>
        <v>10</v>
      </c>
      <c r="CP75" s="150">
        <f t="shared" si="17"/>
        <v>13</v>
      </c>
      <c r="CQ75" s="150">
        <f t="shared" si="17"/>
        <v>16</v>
      </c>
      <c r="CR75" s="150">
        <f t="shared" si="17"/>
        <v>19</v>
      </c>
      <c r="CS75" s="150" t="s">
        <v>866</v>
      </c>
      <c r="CT75" s="150" t="s">
        <v>867</v>
      </c>
      <c r="CU75" s="150" t="s">
        <v>868</v>
      </c>
      <c r="CV75" s="150" t="s">
        <v>869</v>
      </c>
      <c r="CW75" s="150" t="s">
        <v>870</v>
      </c>
      <c r="CX75" s="150" t="s">
        <v>871</v>
      </c>
      <c r="CY75" s="150" t="s">
        <v>872</v>
      </c>
      <c r="CZ75" s="150">
        <f>BB75</f>
        <v>1</v>
      </c>
      <c r="DA75" s="150">
        <f t="shared" ref="DA75:DM75" si="18">BC75</f>
        <v>4</v>
      </c>
      <c r="DB75" s="150">
        <f t="shared" si="18"/>
        <v>7</v>
      </c>
      <c r="DC75" s="150">
        <f t="shared" si="18"/>
        <v>10</v>
      </c>
      <c r="DD75" s="150">
        <f t="shared" si="18"/>
        <v>13</v>
      </c>
      <c r="DE75" s="150">
        <f t="shared" si="18"/>
        <v>16</v>
      </c>
      <c r="DF75" s="150">
        <f t="shared" si="18"/>
        <v>19</v>
      </c>
      <c r="DG75" s="150" t="str">
        <f t="shared" si="18"/>
        <v>v1</v>
      </c>
      <c r="DH75" s="150" t="str">
        <f t="shared" si="18"/>
        <v>v4</v>
      </c>
      <c r="DI75" s="150" t="str">
        <f t="shared" si="18"/>
        <v>v7</v>
      </c>
      <c r="DJ75" s="150" t="str">
        <f t="shared" si="18"/>
        <v>v10</v>
      </c>
      <c r="DK75" s="150" t="str">
        <f t="shared" si="18"/>
        <v>v13</v>
      </c>
      <c r="DL75" s="150" t="str">
        <f t="shared" si="18"/>
        <v>v16</v>
      </c>
      <c r="DM75" s="150" t="str">
        <f t="shared" si="18"/>
        <v>v19</v>
      </c>
      <c r="DN75" s="150">
        <f>AU75</f>
        <v>0.8</v>
      </c>
      <c r="DO75" s="150">
        <f t="shared" ref="DO75" si="19">AV75</f>
        <v>0.8</v>
      </c>
      <c r="DP75" s="150">
        <f t="shared" ref="DP75" si="20">AW75</f>
        <v>0.8</v>
      </c>
      <c r="DQ75" s="150">
        <f t="shared" ref="DQ75" si="21">AX75</f>
        <v>0.8</v>
      </c>
      <c r="DR75" s="150">
        <f t="shared" ref="DR75" si="22">AY75</f>
        <v>0.8</v>
      </c>
      <c r="DS75" s="150">
        <f t="shared" ref="DS75" si="23">AZ75</f>
        <v>0.8</v>
      </c>
      <c r="DT75" s="150">
        <f t="shared" ref="DT75" si="24">BA75</f>
        <v>0.8</v>
      </c>
      <c r="DU75" s="150" t="s">
        <v>866</v>
      </c>
      <c r="DV75" s="150" t="s">
        <v>867</v>
      </c>
      <c r="DW75" s="150" t="s">
        <v>868</v>
      </c>
      <c r="DX75" s="150" t="s">
        <v>869</v>
      </c>
      <c r="DY75" s="150" t="s">
        <v>870</v>
      </c>
      <c r="DZ75" s="150" t="s">
        <v>871</v>
      </c>
      <c r="EA75" s="150" t="s">
        <v>872</v>
      </c>
      <c r="EB75" s="150">
        <f>CD75</f>
        <v>0.8</v>
      </c>
      <c r="EC75" s="150">
        <f t="shared" ref="EC75" si="25">CE75</f>
        <v>0.8</v>
      </c>
      <c r="ED75" s="150">
        <f t="shared" ref="ED75" si="26">CF75</f>
        <v>0.8</v>
      </c>
      <c r="EE75" s="150">
        <f t="shared" ref="EE75" si="27">CG75</f>
        <v>0.8</v>
      </c>
      <c r="EF75" s="150">
        <f t="shared" ref="EF75" si="28">CH75</f>
        <v>0.8</v>
      </c>
      <c r="EG75" s="150">
        <f t="shared" ref="EG75" si="29">CI75</f>
        <v>0.8</v>
      </c>
      <c r="EH75" s="150">
        <f t="shared" ref="EH75" si="30">CJ75</f>
        <v>0.8</v>
      </c>
      <c r="EI75" s="150">
        <f t="shared" ref="EI75" si="31">CK75</f>
        <v>0</v>
      </c>
      <c r="EJ75" s="150">
        <f t="shared" ref="EJ75" si="32">CL75</f>
        <v>1</v>
      </c>
      <c r="EK75" s="150">
        <f t="shared" ref="EK75" si="33">CM75</f>
        <v>4</v>
      </c>
      <c r="EL75" s="150">
        <f t="shared" ref="EL75" si="34">CN75</f>
        <v>7</v>
      </c>
      <c r="EM75" s="150">
        <f t="shared" ref="EM75" si="35">CO75</f>
        <v>10</v>
      </c>
      <c r="EN75" s="150">
        <f t="shared" ref="EN75" si="36">CP75</f>
        <v>13</v>
      </c>
      <c r="EO75" s="150">
        <f t="shared" ref="EO75" si="37">CQ75</f>
        <v>16</v>
      </c>
    </row>
    <row r="76" spans="1:145" hidden="1" outlineLevel="1">
      <c r="A76">
        <v>2</v>
      </c>
      <c r="C76" s="17">
        <v>1</v>
      </c>
      <c r="D76" s="17" t="b">
        <v>0</v>
      </c>
      <c r="E76" s="29">
        <v>241</v>
      </c>
      <c r="F76" s="20">
        <f t="shared" ref="F76:F78" si="38">IF(E77="","-",E77-1)</f>
        <v>450</v>
      </c>
      <c r="G76" s="17">
        <v>500</v>
      </c>
      <c r="H76" s="130">
        <v>1</v>
      </c>
      <c r="K76" t="s">
        <v>836</v>
      </c>
      <c r="L76" t="s">
        <v>838</v>
      </c>
      <c r="M76" t="s">
        <v>842</v>
      </c>
      <c r="O76" t="s">
        <v>841</v>
      </c>
      <c r="P76" t="s">
        <v>845</v>
      </c>
      <c r="R76" s="32" t="s">
        <v>880</v>
      </c>
      <c r="S76" s="147" t="s">
        <v>8</v>
      </c>
      <c r="T76" s="144" t="str">
        <f>S76</f>
        <v>2:3</v>
      </c>
      <c r="U76" s="144" t="str">
        <f t="shared" ref="U76:Y76" si="39">T76</f>
        <v>2:3</v>
      </c>
      <c r="V76" s="144" t="str">
        <f t="shared" si="39"/>
        <v>2:3</v>
      </c>
      <c r="W76" s="144" t="str">
        <f t="shared" si="39"/>
        <v>2:3</v>
      </c>
      <c r="X76" s="144" t="str">
        <f t="shared" si="39"/>
        <v>2:3</v>
      </c>
      <c r="Y76" s="144" t="str">
        <f t="shared" si="39"/>
        <v>2:3</v>
      </c>
      <c r="BB76" s="144" t="str">
        <f>S76</f>
        <v>2:3</v>
      </c>
      <c r="BC76" s="144" t="str">
        <f t="shared" ref="BC76:BH77" si="40">T76</f>
        <v>2:3</v>
      </c>
      <c r="BD76" s="144" t="str">
        <f t="shared" si="40"/>
        <v>2:3</v>
      </c>
      <c r="BE76" s="144" t="str">
        <f t="shared" si="40"/>
        <v>2:3</v>
      </c>
      <c r="BF76" s="144" t="str">
        <f t="shared" si="40"/>
        <v>2:3</v>
      </c>
      <c r="BG76" s="144" t="str">
        <f t="shared" si="40"/>
        <v>2:3</v>
      </c>
      <c r="BH76" s="144" t="str">
        <f t="shared" si="40"/>
        <v>2:3</v>
      </c>
    </row>
    <row r="77" spans="1:145" hidden="1" outlineLevel="1">
      <c r="A77">
        <v>3</v>
      </c>
      <c r="C77" s="17">
        <v>1</v>
      </c>
      <c r="D77" s="17" t="b">
        <v>1</v>
      </c>
      <c r="E77" s="29">
        <v>451</v>
      </c>
      <c r="F77" s="20">
        <v>630</v>
      </c>
      <c r="K77" t="s">
        <v>836</v>
      </c>
      <c r="L77" t="s">
        <v>839</v>
      </c>
      <c r="M77" t="s">
        <v>841</v>
      </c>
      <c r="R77" s="32" t="s">
        <v>861</v>
      </c>
      <c r="S77" s="147" t="str">
        <f>S75&amp;":"&amp;S75+1</f>
        <v>1:2</v>
      </c>
      <c r="T77" s="143" t="str">
        <f t="shared" ref="T77:Y77" si="41">T75&amp;":"&amp;T75+1</f>
        <v>4:5</v>
      </c>
      <c r="U77" s="143" t="str">
        <f t="shared" si="41"/>
        <v>7:8</v>
      </c>
      <c r="V77" s="143" t="str">
        <f t="shared" si="41"/>
        <v>10:11</v>
      </c>
      <c r="W77" s="143" t="str">
        <f t="shared" si="41"/>
        <v>13:14</v>
      </c>
      <c r="X77" s="143" t="str">
        <f t="shared" si="41"/>
        <v>16:17</v>
      </c>
      <c r="Y77" s="143" t="str">
        <f t="shared" si="41"/>
        <v>19:20</v>
      </c>
      <c r="BB77" s="144" t="str">
        <f>S77</f>
        <v>1:2</v>
      </c>
      <c r="BC77" s="144" t="str">
        <f t="shared" si="40"/>
        <v>4:5</v>
      </c>
      <c r="BD77" s="144" t="str">
        <f t="shared" si="40"/>
        <v>7:8</v>
      </c>
      <c r="BE77" s="144" t="str">
        <f t="shared" si="40"/>
        <v>10:11</v>
      </c>
      <c r="BF77" s="144" t="str">
        <f t="shared" si="40"/>
        <v>13:14</v>
      </c>
      <c r="BG77" s="144" t="str">
        <f t="shared" si="40"/>
        <v>16:17</v>
      </c>
      <c r="BH77" s="144" t="str">
        <f t="shared" si="40"/>
        <v>19:20</v>
      </c>
    </row>
    <row r="78" spans="1:145" hidden="1" outlineLevel="1">
      <c r="A78">
        <v>4</v>
      </c>
      <c r="C78" s="17">
        <v>5</v>
      </c>
      <c r="D78" s="17" t="b">
        <v>0</v>
      </c>
      <c r="E78" s="29">
        <v>601</v>
      </c>
      <c r="F78" s="20" t="str">
        <f t="shared" si="38"/>
        <v>-</v>
      </c>
      <c r="K78" t="s">
        <v>837</v>
      </c>
      <c r="L78" t="s">
        <v>838</v>
      </c>
      <c r="M78" t="s">
        <v>843</v>
      </c>
      <c r="R78" s="32" t="s">
        <v>881</v>
      </c>
      <c r="S78" s="148" t="s">
        <v>6</v>
      </c>
      <c r="T78" s="144" t="str">
        <f t="shared" ref="T78:Y78" si="42">S78</f>
        <v>0:1</v>
      </c>
      <c r="U78" s="144" t="str">
        <f t="shared" si="42"/>
        <v>0:1</v>
      </c>
      <c r="V78" s="144" t="str">
        <f t="shared" si="42"/>
        <v>0:1</v>
      </c>
      <c r="W78" s="144" t="str">
        <f t="shared" si="42"/>
        <v>0:1</v>
      </c>
      <c r="X78" s="144" t="str">
        <f t="shared" si="42"/>
        <v>0:1</v>
      </c>
      <c r="Y78" s="144" t="str">
        <f t="shared" si="42"/>
        <v>0:1</v>
      </c>
      <c r="BB78" s="148" t="s">
        <v>156</v>
      </c>
      <c r="BC78" s="144" t="str">
        <f t="shared" ref="BC78:BH78" si="43">BB78</f>
        <v>3:4</v>
      </c>
      <c r="BD78" s="144" t="str">
        <f t="shared" si="43"/>
        <v>3:4</v>
      </c>
      <c r="BE78" s="144" t="str">
        <f t="shared" si="43"/>
        <v>3:4</v>
      </c>
      <c r="BF78" s="144" t="str">
        <f t="shared" si="43"/>
        <v>3:4</v>
      </c>
      <c r="BG78" s="144" t="str">
        <f t="shared" si="43"/>
        <v>3:4</v>
      </c>
      <c r="BH78" s="144" t="str">
        <f t="shared" si="43"/>
        <v>3:4</v>
      </c>
    </row>
    <row r="79" spans="1:145" hidden="1" outlineLevel="1">
      <c r="L79" s="133">
        <f>COUNTA(D75:D78)</f>
        <v>4</v>
      </c>
      <c r="M79">
        <v>1</v>
      </c>
      <c r="N79" s="133">
        <f>COUNTA(F75:F78)</f>
        <v>4</v>
      </c>
      <c r="O79" s="133">
        <f>COUNTA(G75:G78)</f>
        <v>2</v>
      </c>
      <c r="P79" s="133">
        <f>COUNTA(H75:H78)</f>
        <v>2</v>
      </c>
      <c r="Q79">
        <v>1</v>
      </c>
      <c r="S79" s="142" t="str">
        <f>S76&amp;","&amp;S77&amp;","&amp;S78</f>
        <v>2:3,1:2,0:1</v>
      </c>
      <c r="T79" s="142" t="str">
        <f t="shared" ref="T79:Y79" si="44">T76&amp;","&amp;T77&amp;","&amp;T78</f>
        <v>2:3,4:5,0:1</v>
      </c>
      <c r="U79" s="142" t="str">
        <f t="shared" si="44"/>
        <v>2:3,7:8,0:1</v>
      </c>
      <c r="V79" s="142" t="str">
        <f t="shared" si="44"/>
        <v>2:3,10:11,0:1</v>
      </c>
      <c r="W79" s="142" t="str">
        <f t="shared" si="44"/>
        <v>2:3,13:14,0:1</v>
      </c>
      <c r="X79" s="142" t="str">
        <f t="shared" si="44"/>
        <v>2:3,16:17,0:1</v>
      </c>
      <c r="Y79" s="142" t="str">
        <f t="shared" si="44"/>
        <v>2:3,19:20,0:1</v>
      </c>
      <c r="BB79" s="142" t="str">
        <f>BB76&amp;","&amp;BB77&amp;","&amp;BB78</f>
        <v>2:3,1:2,3:4</v>
      </c>
      <c r="BC79" s="142" t="str">
        <f t="shared" ref="BC79" si="45">BC76&amp;","&amp;BC77&amp;","&amp;BC78</f>
        <v>2:3,4:5,3:4</v>
      </c>
      <c r="BD79" s="142" t="str">
        <f t="shared" ref="BD79" si="46">BD76&amp;","&amp;BD77&amp;","&amp;BD78</f>
        <v>2:3,7:8,3:4</v>
      </c>
      <c r="BE79" s="142" t="str">
        <f t="shared" ref="BE79" si="47">BE76&amp;","&amp;BE77&amp;","&amp;BE78</f>
        <v>2:3,10:11,3:4</v>
      </c>
      <c r="BF79" s="142" t="str">
        <f t="shared" ref="BF79" si="48">BF76&amp;","&amp;BF77&amp;","&amp;BF78</f>
        <v>2:3,13:14,3:4</v>
      </c>
      <c r="BG79" s="142" t="str">
        <f t="shared" ref="BG79" si="49">BG76&amp;","&amp;BG77&amp;","&amp;BG78</f>
        <v>2:3,16:17,3:4</v>
      </c>
      <c r="BH79" s="142" t="str">
        <f t="shared" ref="BH79" si="50">BH76&amp;","&amp;BH77&amp;","&amp;BH78</f>
        <v>2:3,19:20,3:4</v>
      </c>
    </row>
    <row r="80" spans="1:145" hidden="1" outlineLevel="1">
      <c r="R80" s="152" t="s">
        <v>891</v>
      </c>
      <c r="S80" s="153">
        <v>0.98</v>
      </c>
      <c r="T80" s="153">
        <f>S80*0.98</f>
        <v>0.96039999999999992</v>
      </c>
      <c r="U80" s="153">
        <f t="shared" ref="U80:Y80" si="51">T80*0.98</f>
        <v>0.94119199999999992</v>
      </c>
      <c r="V80" s="153">
        <f t="shared" si="51"/>
        <v>0.92236815999999988</v>
      </c>
      <c r="W80" s="153">
        <f t="shared" si="51"/>
        <v>0.90392079679999982</v>
      </c>
      <c r="X80" s="153">
        <f t="shared" si="51"/>
        <v>0.8858423808639998</v>
      </c>
      <c r="Y80" s="153">
        <f t="shared" si="51"/>
        <v>0.86812553324671982</v>
      </c>
      <c r="Z80" s="126"/>
      <c r="AA80" s="126"/>
      <c r="AB80" s="126"/>
      <c r="AC80" s="126"/>
      <c r="AD80" s="126"/>
      <c r="AE80" s="126"/>
      <c r="AF80" s="126"/>
      <c r="AG80" s="126"/>
      <c r="AH80" s="126"/>
      <c r="AI80" s="126"/>
      <c r="AJ80" s="126"/>
      <c r="AK80" s="126"/>
      <c r="AL80" s="126"/>
      <c r="AM80" s="126"/>
      <c r="AN80" s="126"/>
      <c r="AO80" s="126"/>
      <c r="AP80" s="126"/>
      <c r="AQ80" s="126"/>
      <c r="AR80" s="126"/>
      <c r="AS80" s="126"/>
      <c r="AT80" s="126"/>
      <c r="AU80" s="126"/>
      <c r="AV80" s="126"/>
      <c r="AW80" s="126"/>
      <c r="AX80" s="126"/>
      <c r="AY80" s="126"/>
      <c r="AZ80" s="126"/>
      <c r="BA80" s="126"/>
      <c r="BB80" s="126">
        <f>S80</f>
        <v>0.98</v>
      </c>
      <c r="BC80" s="126">
        <f t="shared" ref="BC80:BC81" si="52">T80</f>
        <v>0.96039999999999992</v>
      </c>
      <c r="BD80" s="126">
        <f t="shared" ref="BD80:BD81" si="53">U80</f>
        <v>0.94119199999999992</v>
      </c>
      <c r="BE80" s="126">
        <f t="shared" ref="BE80:BE81" si="54">V80</f>
        <v>0.92236815999999988</v>
      </c>
      <c r="BF80" s="126">
        <f t="shared" ref="BF80:BF81" si="55">W80</f>
        <v>0.90392079679999982</v>
      </c>
      <c r="BG80" s="126">
        <f t="shared" ref="BG80:BG81" si="56">X80</f>
        <v>0.8858423808639998</v>
      </c>
      <c r="BH80" s="126">
        <f t="shared" ref="BH80:BH81" si="57">Y80</f>
        <v>0.86812553324671982</v>
      </c>
    </row>
    <row r="81" spans="1:145" hidden="1" outlineLevel="1">
      <c r="R81" s="152" t="s">
        <v>890</v>
      </c>
      <c r="S81" s="153">
        <v>1.02</v>
      </c>
      <c r="T81" s="153">
        <f>1.02*S81</f>
        <v>1.0404</v>
      </c>
      <c r="U81" s="153">
        <f t="shared" ref="U81:Y81" si="58">1.02*T81</f>
        <v>1.0612079999999999</v>
      </c>
      <c r="V81" s="153">
        <f t="shared" si="58"/>
        <v>1.08243216</v>
      </c>
      <c r="W81" s="153">
        <f t="shared" si="58"/>
        <v>1.1040808032</v>
      </c>
      <c r="X81" s="153">
        <f t="shared" si="58"/>
        <v>1.1261624192640001</v>
      </c>
      <c r="Y81" s="153">
        <f t="shared" si="58"/>
        <v>1.14868566764928</v>
      </c>
      <c r="Z81" s="126"/>
      <c r="AA81" s="126"/>
      <c r="AB81" s="126"/>
      <c r="AC81" s="126"/>
      <c r="AD81" s="126"/>
      <c r="AE81" s="126"/>
      <c r="AF81" s="126"/>
      <c r="AG81" s="126"/>
      <c r="AH81" s="126"/>
      <c r="AI81" s="126"/>
      <c r="AJ81" s="126"/>
      <c r="AK81" s="126"/>
      <c r="AL81" s="126"/>
      <c r="AM81" s="126"/>
      <c r="AN81" s="126"/>
      <c r="AO81" s="126"/>
      <c r="AP81" s="126"/>
      <c r="AQ81" s="126"/>
      <c r="AR81" s="126"/>
      <c r="AS81" s="126"/>
      <c r="AT81" s="126"/>
      <c r="AU81" s="126"/>
      <c r="AV81" s="126"/>
      <c r="AW81" s="126"/>
      <c r="AX81" s="126"/>
      <c r="AY81" s="126"/>
      <c r="AZ81" s="126"/>
      <c r="BA81" s="126"/>
      <c r="BB81" s="126">
        <f t="shared" ref="BB81" si="59">S81</f>
        <v>1.02</v>
      </c>
      <c r="BC81" s="126">
        <f t="shared" si="52"/>
        <v>1.0404</v>
      </c>
      <c r="BD81" s="126">
        <f t="shared" si="53"/>
        <v>1.0612079999999999</v>
      </c>
      <c r="BE81" s="126">
        <f t="shared" si="54"/>
        <v>1.08243216</v>
      </c>
      <c r="BF81" s="126">
        <f t="shared" si="55"/>
        <v>1.1040808032</v>
      </c>
      <c r="BG81" s="126">
        <f t="shared" si="56"/>
        <v>1.1261624192640001</v>
      </c>
      <c r="BH81" s="126">
        <f t="shared" si="57"/>
        <v>1.14868566764928</v>
      </c>
    </row>
    <row r="82" spans="1:145" hidden="1" outlineLevel="1">
      <c r="S82">
        <v>1</v>
      </c>
      <c r="T82">
        <v>2</v>
      </c>
      <c r="U82">
        <v>3</v>
      </c>
      <c r="V82">
        <v>4</v>
      </c>
      <c r="W82">
        <v>5</v>
      </c>
      <c r="X82">
        <v>6</v>
      </c>
      <c r="Y82">
        <v>7</v>
      </c>
      <c r="Z82">
        <v>8</v>
      </c>
      <c r="AA82">
        <v>9</v>
      </c>
      <c r="AB82">
        <v>10</v>
      </c>
      <c r="AC82">
        <v>11</v>
      </c>
      <c r="AD82">
        <v>12</v>
      </c>
      <c r="AE82">
        <v>13</v>
      </c>
      <c r="AF82">
        <v>14</v>
      </c>
      <c r="BB82">
        <v>15</v>
      </c>
      <c r="BC82">
        <v>16</v>
      </c>
      <c r="BD82">
        <v>17</v>
      </c>
      <c r="BE82">
        <v>18</v>
      </c>
      <c r="BF82">
        <v>19</v>
      </c>
      <c r="BG82">
        <v>20</v>
      </c>
      <c r="BH82">
        <v>21</v>
      </c>
      <c r="BI82">
        <v>22</v>
      </c>
      <c r="BJ82">
        <v>23</v>
      </c>
      <c r="BK82">
        <v>24</v>
      </c>
      <c r="BL82">
        <v>25</v>
      </c>
      <c r="BM82">
        <v>26</v>
      </c>
      <c r="BN82">
        <v>27</v>
      </c>
      <c r="BO82">
        <v>28</v>
      </c>
    </row>
    <row r="83" spans="1:145" hidden="1" outlineLevel="1">
      <c r="A83">
        <v>1</v>
      </c>
      <c r="B83" s="126" t="str">
        <f>INDEX($K$75:$K$78,$K83,1)&amp;" "&amp;INDEX($L$75:$L$78,$L83,1)</f>
        <v>Fine BBB</v>
      </c>
      <c r="C83">
        <f t="shared" ref="C83:C86" si="60">INDEX(C$75:C$78,K83,1)</f>
        <v>0</v>
      </c>
      <c r="D83" t="b">
        <f t="shared" ref="D83:D86" si="61">INDEX(D$75:D$78,L83,1)</f>
        <v>0</v>
      </c>
      <c r="E83" s="17" t="s">
        <v>25</v>
      </c>
      <c r="F83" s="17" t="s">
        <v>25</v>
      </c>
      <c r="G83" s="17" t="s">
        <v>25</v>
      </c>
      <c r="H83" s="17" t="s">
        <v>25</v>
      </c>
      <c r="K83" s="17">
        <v>1</v>
      </c>
      <c r="L83" s="17">
        <v>1</v>
      </c>
      <c r="S83" s="17" t="s">
        <v>25</v>
      </c>
      <c r="T83" s="17" t="s">
        <v>25</v>
      </c>
      <c r="U83" s="17" t="s">
        <v>25</v>
      </c>
      <c r="V83" s="17" t="s">
        <v>25</v>
      </c>
      <c r="W83" s="17" t="s">
        <v>25</v>
      </c>
      <c r="X83" s="17" t="s">
        <v>25</v>
      </c>
      <c r="Y83" s="17" t="s">
        <v>25</v>
      </c>
      <c r="Z83" s="17" t="s">
        <v>25</v>
      </c>
      <c r="AA83" s="17" t="s">
        <v>25</v>
      </c>
      <c r="AB83" s="17" t="s">
        <v>25</v>
      </c>
      <c r="AC83" s="17" t="s">
        <v>25</v>
      </c>
      <c r="AD83" s="17" t="s">
        <v>25</v>
      </c>
      <c r="AE83" s="17" t="s">
        <v>25</v>
      </c>
      <c r="AF83" s="17" t="s">
        <v>25</v>
      </c>
      <c r="AG83" s="17" t="s">
        <v>25</v>
      </c>
      <c r="AH83" s="17" t="s">
        <v>25</v>
      </c>
      <c r="AI83" s="17" t="s">
        <v>25</v>
      </c>
      <c r="AJ83" s="17" t="s">
        <v>25</v>
      </c>
      <c r="AK83" s="17" t="s">
        <v>25</v>
      </c>
      <c r="AL83" s="17" t="s">
        <v>25</v>
      </c>
      <c r="AM83" s="17" t="s">
        <v>25</v>
      </c>
      <c r="AN83" s="17" t="s">
        <v>25</v>
      </c>
      <c r="AO83" s="17" t="s">
        <v>25</v>
      </c>
      <c r="AP83" s="17" t="s">
        <v>25</v>
      </c>
      <c r="AQ83" s="17" t="s">
        <v>25</v>
      </c>
      <c r="AR83" s="17" t="s">
        <v>25</v>
      </c>
      <c r="AS83" s="17" t="s">
        <v>25</v>
      </c>
      <c r="AT83" s="17" t="s">
        <v>25</v>
      </c>
      <c r="AU83" s="17" t="s">
        <v>25</v>
      </c>
      <c r="AV83" s="17" t="s">
        <v>25</v>
      </c>
      <c r="AW83" s="17" t="s">
        <v>25</v>
      </c>
      <c r="AX83" s="17" t="s">
        <v>25</v>
      </c>
      <c r="AY83" s="17" t="s">
        <v>25</v>
      </c>
      <c r="AZ83" s="17" t="s">
        <v>25</v>
      </c>
      <c r="BA83" s="17" t="s">
        <v>25</v>
      </c>
      <c r="BB83" s="17" t="s">
        <v>25</v>
      </c>
      <c r="BC83" s="17" t="s">
        <v>25</v>
      </c>
      <c r="BD83" s="17" t="s">
        <v>25</v>
      </c>
      <c r="BE83" s="17" t="s">
        <v>25</v>
      </c>
      <c r="BF83" s="17" t="s">
        <v>25</v>
      </c>
      <c r="BG83" s="17" t="s">
        <v>25</v>
      </c>
      <c r="BH83" s="17" t="s">
        <v>25</v>
      </c>
      <c r="BI83" s="17" t="s">
        <v>25</v>
      </c>
      <c r="BJ83" s="17" t="s">
        <v>25</v>
      </c>
      <c r="BK83" s="17" t="s">
        <v>25</v>
      </c>
      <c r="BL83" s="17" t="s">
        <v>25</v>
      </c>
      <c r="BM83" s="17" t="s">
        <v>25</v>
      </c>
      <c r="BN83" s="17" t="s">
        <v>25</v>
      </c>
      <c r="BO83" s="17" t="s">
        <v>25</v>
      </c>
      <c r="BP83" s="17" t="s">
        <v>25</v>
      </c>
      <c r="BQ83" s="17" t="s">
        <v>25</v>
      </c>
      <c r="BR83" s="17" t="s">
        <v>25</v>
      </c>
      <c r="BS83" s="17" t="s">
        <v>25</v>
      </c>
      <c r="BT83" s="17" t="s">
        <v>25</v>
      </c>
      <c r="BU83" s="17" t="s">
        <v>25</v>
      </c>
      <c r="BV83" s="17" t="s">
        <v>25</v>
      </c>
      <c r="BW83" s="17" t="s">
        <v>25</v>
      </c>
      <c r="BX83" s="17" t="s">
        <v>25</v>
      </c>
      <c r="BY83" s="17" t="s">
        <v>25</v>
      </c>
      <c r="BZ83" s="17" t="s">
        <v>25</v>
      </c>
      <c r="CA83" s="17" t="s">
        <v>25</v>
      </c>
      <c r="CB83" s="17" t="s">
        <v>25</v>
      </c>
      <c r="CC83" s="17" t="s">
        <v>25</v>
      </c>
      <c r="CD83" s="17" t="s">
        <v>25</v>
      </c>
      <c r="CE83" s="17" t="s">
        <v>25</v>
      </c>
      <c r="CF83" s="17" t="s">
        <v>25</v>
      </c>
      <c r="CG83" s="17" t="s">
        <v>25</v>
      </c>
      <c r="CH83" s="17" t="s">
        <v>25</v>
      </c>
      <c r="CI83" s="17" t="s">
        <v>25</v>
      </c>
      <c r="CJ83" s="17" t="s">
        <v>25</v>
      </c>
    </row>
    <row r="84" spans="1:145" hidden="1" outlineLevel="1">
      <c r="A84">
        <v>2</v>
      </c>
      <c r="B84" s="126" t="str">
        <f t="shared" ref="B84:B86" si="62">INDEX($K$75:$K$78,$K84,1)&amp;" "&amp;INDEX($L$75:$L$78,$L84,1)</f>
        <v>Medium BBB</v>
      </c>
      <c r="C84">
        <f t="shared" si="60"/>
        <v>1</v>
      </c>
      <c r="D84" t="b">
        <f t="shared" si="61"/>
        <v>0</v>
      </c>
      <c r="E84" s="17" t="s">
        <v>25</v>
      </c>
      <c r="F84" s="17" t="s">
        <v>25</v>
      </c>
      <c r="G84" s="17" t="s">
        <v>25</v>
      </c>
      <c r="H84" s="17" t="s">
        <v>25</v>
      </c>
      <c r="K84" s="17">
        <v>2</v>
      </c>
      <c r="L84" s="17">
        <v>2</v>
      </c>
      <c r="S84" s="17" t="s">
        <v>25</v>
      </c>
      <c r="T84" s="17" t="s">
        <v>25</v>
      </c>
      <c r="U84" s="17" t="s">
        <v>25</v>
      </c>
      <c r="V84" s="17" t="s">
        <v>25</v>
      </c>
      <c r="W84" s="17" t="s">
        <v>25</v>
      </c>
      <c r="X84" s="17" t="s">
        <v>25</v>
      </c>
      <c r="Y84" s="17" t="s">
        <v>25</v>
      </c>
      <c r="Z84" s="17" t="s">
        <v>25</v>
      </c>
      <c r="AA84" s="17" t="s">
        <v>25</v>
      </c>
      <c r="AB84" s="17" t="s">
        <v>25</v>
      </c>
      <c r="AC84" s="17" t="s">
        <v>25</v>
      </c>
      <c r="AD84" s="17" t="s">
        <v>25</v>
      </c>
      <c r="AE84" s="17" t="s">
        <v>25</v>
      </c>
      <c r="AF84" s="17" t="s">
        <v>25</v>
      </c>
      <c r="AG84" s="17" t="s">
        <v>25</v>
      </c>
      <c r="AH84" s="17" t="s">
        <v>25</v>
      </c>
      <c r="AI84" s="17" t="s">
        <v>25</v>
      </c>
      <c r="AJ84" s="17" t="s">
        <v>25</v>
      </c>
      <c r="AK84" s="17" t="s">
        <v>25</v>
      </c>
      <c r="AL84" s="17" t="s">
        <v>25</v>
      </c>
      <c r="AM84" s="17" t="s">
        <v>25</v>
      </c>
      <c r="AN84" s="17" t="s">
        <v>25</v>
      </c>
      <c r="AO84" s="17" t="s">
        <v>25</v>
      </c>
      <c r="AP84" s="17" t="s">
        <v>25</v>
      </c>
      <c r="AQ84" s="17" t="s">
        <v>25</v>
      </c>
      <c r="AR84" s="17" t="s">
        <v>25</v>
      </c>
      <c r="AS84" s="17" t="s">
        <v>25</v>
      </c>
      <c r="AT84" s="17" t="s">
        <v>25</v>
      </c>
      <c r="AU84" s="17" t="s">
        <v>25</v>
      </c>
      <c r="AV84" s="17" t="s">
        <v>25</v>
      </c>
      <c r="AW84" s="17" t="s">
        <v>25</v>
      </c>
      <c r="AX84" s="17" t="s">
        <v>25</v>
      </c>
      <c r="AY84" s="17" t="s">
        <v>25</v>
      </c>
      <c r="AZ84" s="17" t="s">
        <v>25</v>
      </c>
      <c r="BA84" s="17" t="s">
        <v>25</v>
      </c>
      <c r="BB84" s="17" t="s">
        <v>25</v>
      </c>
      <c r="BC84" s="17" t="s">
        <v>25</v>
      </c>
      <c r="BD84" s="17" t="s">
        <v>25</v>
      </c>
      <c r="BE84" s="17" t="s">
        <v>25</v>
      </c>
      <c r="BF84" s="17" t="s">
        <v>25</v>
      </c>
      <c r="BG84" s="17" t="s">
        <v>25</v>
      </c>
      <c r="BH84" s="17" t="s">
        <v>25</v>
      </c>
      <c r="BI84" s="17" t="s">
        <v>25</v>
      </c>
      <c r="BJ84" s="17" t="s">
        <v>25</v>
      </c>
      <c r="BK84" s="17" t="s">
        <v>25</v>
      </c>
      <c r="BL84" s="17" t="s">
        <v>25</v>
      </c>
      <c r="BM84" s="17" t="s">
        <v>25</v>
      </c>
      <c r="BN84" s="17" t="s">
        <v>25</v>
      </c>
      <c r="BO84" s="17" t="s">
        <v>25</v>
      </c>
      <c r="BP84" s="17" t="s">
        <v>25</v>
      </c>
      <c r="BQ84" s="17" t="s">
        <v>25</v>
      </c>
      <c r="BR84" s="17" t="s">
        <v>25</v>
      </c>
      <c r="BS84" s="17" t="s">
        <v>25</v>
      </c>
      <c r="BT84" s="17" t="s">
        <v>25</v>
      </c>
      <c r="BU84" s="17" t="s">
        <v>25</v>
      </c>
      <c r="BV84" s="17" t="s">
        <v>25</v>
      </c>
      <c r="BW84" s="17" t="s">
        <v>25</v>
      </c>
      <c r="BX84" s="17" t="s">
        <v>25</v>
      </c>
      <c r="BY84" s="17" t="s">
        <v>25</v>
      </c>
      <c r="BZ84" s="17" t="s">
        <v>25</v>
      </c>
      <c r="CA84" s="17" t="s">
        <v>25</v>
      </c>
      <c r="CB84" s="17" t="s">
        <v>25</v>
      </c>
      <c r="CC84" s="17" t="s">
        <v>25</v>
      </c>
      <c r="CD84" s="17" t="s">
        <v>25</v>
      </c>
      <c r="CE84" s="17" t="s">
        <v>25</v>
      </c>
      <c r="CF84" s="17" t="s">
        <v>25</v>
      </c>
      <c r="CG84" s="17" t="s">
        <v>25</v>
      </c>
      <c r="CH84" s="17" t="s">
        <v>25</v>
      </c>
      <c r="CI84" s="17" t="s">
        <v>25</v>
      </c>
      <c r="CJ84" s="17" t="s">
        <v>25</v>
      </c>
    </row>
    <row r="85" spans="1:145" hidden="1" outlineLevel="1">
      <c r="A85">
        <v>3</v>
      </c>
      <c r="B85" s="126" t="str">
        <f t="shared" si="62"/>
        <v>Medium BBT</v>
      </c>
      <c r="C85">
        <f t="shared" si="60"/>
        <v>1</v>
      </c>
      <c r="D85" t="b">
        <f t="shared" si="61"/>
        <v>1</v>
      </c>
      <c r="E85" s="17" t="s">
        <v>25</v>
      </c>
      <c r="F85" s="17" t="s">
        <v>25</v>
      </c>
      <c r="G85" s="17" t="s">
        <v>25</v>
      </c>
      <c r="H85" s="17" t="s">
        <v>25</v>
      </c>
      <c r="K85" s="17">
        <v>3</v>
      </c>
      <c r="L85" s="17">
        <v>3</v>
      </c>
      <c r="S85" s="17" t="s">
        <v>25</v>
      </c>
      <c r="T85" s="17" t="s">
        <v>25</v>
      </c>
      <c r="U85" s="17" t="s">
        <v>25</v>
      </c>
      <c r="V85" s="17" t="s">
        <v>25</v>
      </c>
      <c r="W85" s="17" t="s">
        <v>25</v>
      </c>
      <c r="X85" s="17" t="s">
        <v>25</v>
      </c>
      <c r="Y85" s="17" t="s">
        <v>25</v>
      </c>
      <c r="Z85" s="17" t="s">
        <v>25</v>
      </c>
      <c r="AA85" s="17" t="s">
        <v>25</v>
      </c>
      <c r="AB85" s="17" t="s">
        <v>25</v>
      </c>
      <c r="AC85" s="17" t="s">
        <v>25</v>
      </c>
      <c r="AD85" s="17" t="s">
        <v>25</v>
      </c>
      <c r="AE85" s="17" t="s">
        <v>25</v>
      </c>
      <c r="AF85" s="17" t="s">
        <v>25</v>
      </c>
      <c r="AG85" s="17" t="s">
        <v>25</v>
      </c>
      <c r="AH85" s="17" t="s">
        <v>25</v>
      </c>
      <c r="AI85" s="17" t="s">
        <v>25</v>
      </c>
      <c r="AJ85" s="17" t="s">
        <v>25</v>
      </c>
      <c r="AK85" s="17" t="s">
        <v>25</v>
      </c>
      <c r="AL85" s="17" t="s">
        <v>25</v>
      </c>
      <c r="AM85" s="17" t="s">
        <v>25</v>
      </c>
      <c r="AN85" s="17" t="s">
        <v>25</v>
      </c>
      <c r="AO85" s="17" t="s">
        <v>25</v>
      </c>
      <c r="AP85" s="17" t="s">
        <v>25</v>
      </c>
      <c r="AQ85" s="17" t="s">
        <v>25</v>
      </c>
      <c r="AR85" s="17" t="s">
        <v>25</v>
      </c>
      <c r="AS85" s="17" t="s">
        <v>25</v>
      </c>
      <c r="AT85" s="17" t="s">
        <v>25</v>
      </c>
      <c r="AU85" s="17" t="s">
        <v>25</v>
      </c>
      <c r="AV85" s="17" t="s">
        <v>25</v>
      </c>
      <c r="AW85" s="17" t="s">
        <v>25</v>
      </c>
      <c r="AX85" s="17" t="s">
        <v>25</v>
      </c>
      <c r="AY85" s="17" t="s">
        <v>25</v>
      </c>
      <c r="AZ85" s="17" t="s">
        <v>25</v>
      </c>
      <c r="BA85" s="17" t="s">
        <v>25</v>
      </c>
      <c r="BB85" s="17" t="s">
        <v>25</v>
      </c>
      <c r="BC85" s="17" t="s">
        <v>25</v>
      </c>
      <c r="BD85" s="17" t="s">
        <v>25</v>
      </c>
      <c r="BE85" s="17" t="s">
        <v>25</v>
      </c>
      <c r="BF85" s="17" t="s">
        <v>25</v>
      </c>
      <c r="BG85" s="17" t="s">
        <v>25</v>
      </c>
      <c r="BH85" s="17" t="s">
        <v>25</v>
      </c>
      <c r="BI85" s="17" t="s">
        <v>25</v>
      </c>
      <c r="BJ85" s="17" t="s">
        <v>25</v>
      </c>
      <c r="BK85" s="17" t="s">
        <v>25</v>
      </c>
      <c r="BL85" s="17" t="s">
        <v>25</v>
      </c>
      <c r="BM85" s="17" t="s">
        <v>25</v>
      </c>
      <c r="BN85" s="17" t="s">
        <v>25</v>
      </c>
      <c r="BO85" s="17" t="s">
        <v>25</v>
      </c>
      <c r="BP85" s="17" t="s">
        <v>25</v>
      </c>
      <c r="BQ85" s="17" t="s">
        <v>25</v>
      </c>
      <c r="BR85" s="17" t="s">
        <v>25</v>
      </c>
      <c r="BS85" s="17" t="s">
        <v>25</v>
      </c>
      <c r="BT85" s="17" t="s">
        <v>25</v>
      </c>
      <c r="BU85" s="17" t="s">
        <v>25</v>
      </c>
      <c r="BV85" s="17" t="s">
        <v>25</v>
      </c>
      <c r="BW85" s="17" t="s">
        <v>25</v>
      </c>
      <c r="BX85" s="17" t="s">
        <v>25</v>
      </c>
      <c r="BY85" s="17" t="s">
        <v>25</v>
      </c>
      <c r="BZ85" s="17" t="s">
        <v>25</v>
      </c>
      <c r="CA85" s="17" t="s">
        <v>25</v>
      </c>
      <c r="CB85" s="17" t="s">
        <v>25</v>
      </c>
      <c r="CC85" s="17" t="s">
        <v>25</v>
      </c>
      <c r="CD85" s="17" t="s">
        <v>25</v>
      </c>
      <c r="CE85" s="17" t="s">
        <v>25</v>
      </c>
      <c r="CF85" s="17" t="s">
        <v>25</v>
      </c>
      <c r="CG85" s="17" t="s">
        <v>25</v>
      </c>
      <c r="CH85" s="17" t="s">
        <v>25</v>
      </c>
      <c r="CI85" s="17" t="s">
        <v>25</v>
      </c>
      <c r="CJ85" s="17" t="s">
        <v>25</v>
      </c>
    </row>
    <row r="86" spans="1:145" hidden="1" outlineLevel="1">
      <c r="A86">
        <v>4</v>
      </c>
      <c r="B86" s="126" t="str">
        <f t="shared" si="62"/>
        <v>Maternal BBB</v>
      </c>
      <c r="C86">
        <f t="shared" si="60"/>
        <v>5</v>
      </c>
      <c r="D86" t="b">
        <f t="shared" si="61"/>
        <v>0</v>
      </c>
      <c r="E86" s="17" t="s">
        <v>25</v>
      </c>
      <c r="F86" s="17" t="s">
        <v>25</v>
      </c>
      <c r="G86" s="17" t="s">
        <v>25</v>
      </c>
      <c r="H86" s="17" t="s">
        <v>25</v>
      </c>
      <c r="K86" s="17">
        <v>4</v>
      </c>
      <c r="L86" s="17">
        <v>4</v>
      </c>
      <c r="S86" s="17" t="s">
        <v>25</v>
      </c>
      <c r="T86" s="17" t="s">
        <v>25</v>
      </c>
      <c r="U86" s="17" t="s">
        <v>25</v>
      </c>
      <c r="V86" s="17" t="s">
        <v>25</v>
      </c>
      <c r="W86" s="17" t="s">
        <v>25</v>
      </c>
      <c r="X86" s="17" t="s">
        <v>25</v>
      </c>
      <c r="Y86" s="17" t="s">
        <v>25</v>
      </c>
      <c r="Z86" s="17" t="s">
        <v>25</v>
      </c>
      <c r="AA86" s="17" t="s">
        <v>25</v>
      </c>
      <c r="AB86" s="17" t="s">
        <v>25</v>
      </c>
      <c r="AC86" s="17" t="s">
        <v>25</v>
      </c>
      <c r="AD86" s="17" t="s">
        <v>25</v>
      </c>
      <c r="AE86" s="17" t="s">
        <v>25</v>
      </c>
      <c r="AF86" s="17" t="s">
        <v>25</v>
      </c>
      <c r="AG86" s="17" t="s">
        <v>25</v>
      </c>
      <c r="AH86" s="17" t="s">
        <v>25</v>
      </c>
      <c r="AI86" s="17" t="s">
        <v>25</v>
      </c>
      <c r="AJ86" s="17" t="s">
        <v>25</v>
      </c>
      <c r="AK86" s="17" t="s">
        <v>25</v>
      </c>
      <c r="AL86" s="17" t="s">
        <v>25</v>
      </c>
      <c r="AM86" s="17" t="s">
        <v>25</v>
      </c>
      <c r="AN86" s="17" t="s">
        <v>25</v>
      </c>
      <c r="AO86" s="17" t="s">
        <v>25</v>
      </c>
      <c r="AP86" s="17" t="s">
        <v>25</v>
      </c>
      <c r="AQ86" s="17" t="s">
        <v>25</v>
      </c>
      <c r="AR86" s="17" t="s">
        <v>25</v>
      </c>
      <c r="AS86" s="17" t="s">
        <v>25</v>
      </c>
      <c r="AT86" s="17" t="s">
        <v>25</v>
      </c>
      <c r="AU86" s="17" t="s">
        <v>25</v>
      </c>
      <c r="AV86" s="17" t="s">
        <v>25</v>
      </c>
      <c r="AW86" s="17" t="s">
        <v>25</v>
      </c>
      <c r="AX86" s="17" t="s">
        <v>25</v>
      </c>
      <c r="AY86" s="17" t="s">
        <v>25</v>
      </c>
      <c r="AZ86" s="17" t="s">
        <v>25</v>
      </c>
      <c r="BA86" s="17" t="s">
        <v>25</v>
      </c>
      <c r="BB86" s="17" t="s">
        <v>25</v>
      </c>
      <c r="BC86" s="17" t="s">
        <v>25</v>
      </c>
      <c r="BD86" s="17" t="s">
        <v>25</v>
      </c>
      <c r="BE86" s="17" t="s">
        <v>25</v>
      </c>
      <c r="BF86" s="17" t="s">
        <v>25</v>
      </c>
      <c r="BG86" s="17" t="s">
        <v>25</v>
      </c>
      <c r="BH86" s="17" t="s">
        <v>25</v>
      </c>
      <c r="BI86" s="17" t="s">
        <v>25</v>
      </c>
      <c r="BJ86" s="17" t="s">
        <v>25</v>
      </c>
      <c r="BK86" s="17" t="s">
        <v>25</v>
      </c>
      <c r="BL86" s="17" t="s">
        <v>25</v>
      </c>
      <c r="BM86" s="17" t="s">
        <v>25</v>
      </c>
      <c r="BN86" s="17" t="s">
        <v>25</v>
      </c>
      <c r="BO86" s="17" t="s">
        <v>25</v>
      </c>
      <c r="BP86" s="17" t="s">
        <v>25</v>
      </c>
      <c r="BQ86" s="17" t="s">
        <v>25</v>
      </c>
      <c r="BR86" s="17" t="s">
        <v>25</v>
      </c>
      <c r="BS86" s="17" t="s">
        <v>25</v>
      </c>
      <c r="BT86" s="17" t="s">
        <v>25</v>
      </c>
      <c r="BU86" s="17" t="s">
        <v>25</v>
      </c>
      <c r="BV86" s="17" t="s">
        <v>25</v>
      </c>
      <c r="BW86" s="17" t="s">
        <v>25</v>
      </c>
      <c r="BX86" s="17" t="s">
        <v>25</v>
      </c>
      <c r="BY86" s="17" t="s">
        <v>25</v>
      </c>
      <c r="BZ86" s="17" t="s">
        <v>25</v>
      </c>
      <c r="CA86" s="17" t="s">
        <v>25</v>
      </c>
      <c r="CB86" s="17" t="s">
        <v>25</v>
      </c>
      <c r="CC86" s="17" t="s">
        <v>25</v>
      </c>
      <c r="CD86" s="17" t="s">
        <v>25</v>
      </c>
      <c r="CE86" s="17" t="s">
        <v>25</v>
      </c>
      <c r="CF86" s="17" t="s">
        <v>25</v>
      </c>
      <c r="CG86" s="17" t="s">
        <v>25</v>
      </c>
      <c r="CH86" s="17" t="s">
        <v>25</v>
      </c>
      <c r="CI86" s="17" t="s">
        <v>25</v>
      </c>
      <c r="CJ86" s="17" t="s">
        <v>25</v>
      </c>
    </row>
    <row r="87" spans="1:145" hidden="1" outlineLevel="1">
      <c r="A87">
        <v>5</v>
      </c>
      <c r="B87" s="126" t="str">
        <f t="shared" ref="B87:B118" si="63">INDEX($K$75:$K$78,$K87,1)&amp;" "&amp;INDEX($L$75:$L$78,$L87,1)&amp;", Young ewes:"&amp;INDEX($O$75:$O$78,$O87,1)&amp;", CFA:"&amp;INDEX($P$75:$P$78,$P87,1)&amp;", Wethers:"&amp;INDEX($M$75:$M$78,$M87,1)</f>
        <v>Fine BBB, Young ewes:Lamb, CFA:5.5yo, Wethers:Lamb</v>
      </c>
      <c r="C87">
        <f t="shared" ref="C87:C134" si="64">INDEX(C$75:C$78,K87,1)</f>
        <v>0</v>
      </c>
      <c r="D87" t="b">
        <f t="shared" ref="D87:D134" si="65">INDEX(D$75:D$78,L87,1)</f>
        <v>0</v>
      </c>
      <c r="E87">
        <f t="shared" ref="E87:E134" si="66">INDEX(E$75:E$78,M87,1)</f>
        <v>0</v>
      </c>
      <c r="F87">
        <f t="shared" ref="F87:F134" si="67">INDEX(F$75:F$78,N87,1)</f>
        <v>240</v>
      </c>
      <c r="G87">
        <f t="shared" ref="G87:G134" si="68">INDEX(G$75:G$78,O87,1)</f>
        <v>0</v>
      </c>
      <c r="H87">
        <f t="shared" ref="H87:H134" si="69">INDEX(H$75:H$78,P87,1)</f>
        <v>0</v>
      </c>
      <c r="K87" s="132">
        <f>L87</f>
        <v>1</v>
      </c>
      <c r="L87" s="131">
        <f>MOD(INT(($A87-5)/PRODUCT(N$79:$Q$79)),L$79)+1</f>
        <v>1</v>
      </c>
      <c r="M87" s="132">
        <f>N87</f>
        <v>1</v>
      </c>
      <c r="N87" s="131">
        <f>MOD(INT(($A87-5)/PRODUCT(O$79:$Q$79)),N$79)+1</f>
        <v>1</v>
      </c>
      <c r="O87" s="131">
        <f>MOD(INT(($A87-5)/PRODUCT(P$79:$Q$79)),O$79)+1</f>
        <v>1</v>
      </c>
      <c r="P87" s="131">
        <f>MOD(INT(($A87-5)/PRODUCT(Q$79:$Q$79)),P$79)+1</f>
        <v>1</v>
      </c>
      <c r="S87" s="151" t="str">
        <f t="shared" ref="S87:AF96" si="70">INDEX($CL87:$EP87,1,S$82+(d.Region-1)*28)</f>
        <v>-</v>
      </c>
      <c r="T87" s="151" t="str">
        <f t="shared" si="70"/>
        <v>-</v>
      </c>
      <c r="U87" s="151" t="str">
        <f t="shared" si="70"/>
        <v>-</v>
      </c>
      <c r="V87" s="151" t="str">
        <f t="shared" si="70"/>
        <v>-</v>
      </c>
      <c r="W87" s="151" t="str">
        <f t="shared" si="70"/>
        <v>-</v>
      </c>
      <c r="X87" s="151" t="str">
        <f t="shared" si="70"/>
        <v>-</v>
      </c>
      <c r="Y87" s="151" t="str">
        <f t="shared" si="70"/>
        <v>-</v>
      </c>
      <c r="Z87" s="151" t="str">
        <f t="shared" si="70"/>
        <v>-</v>
      </c>
      <c r="AA87" s="151" t="str">
        <f t="shared" si="70"/>
        <v>-</v>
      </c>
      <c r="AB87" s="151" t="str">
        <f t="shared" si="70"/>
        <v>-</v>
      </c>
      <c r="AC87" s="151" t="str">
        <f t="shared" si="70"/>
        <v>-</v>
      </c>
      <c r="AD87" s="151" t="str">
        <f t="shared" si="70"/>
        <v>-</v>
      </c>
      <c r="AE87" s="151" t="str">
        <f t="shared" si="70"/>
        <v>-</v>
      </c>
      <c r="AF87" s="151" t="str">
        <f t="shared" si="70"/>
        <v>-</v>
      </c>
      <c r="AG87" s="149" t="str">
        <f t="shared" ref="AG87:AG118" si="71">IF(S87="-","-",S87*AG$75)</f>
        <v>-</v>
      </c>
      <c r="AH87" s="149" t="str">
        <f t="shared" ref="AH87:AH118" si="72">IF(T87="-","-",T87*AH$75)</f>
        <v>-</v>
      </c>
      <c r="AI87" s="149" t="str">
        <f t="shared" ref="AI87:AM102" si="73">IF(U87="-","-",U87*AI$75)</f>
        <v>-</v>
      </c>
      <c r="AJ87" s="149" t="str">
        <f t="shared" si="73"/>
        <v>-</v>
      </c>
      <c r="AK87" s="149" t="str">
        <f t="shared" si="73"/>
        <v>-</v>
      </c>
      <c r="AL87" s="149" t="str">
        <f t="shared" si="73"/>
        <v>-</v>
      </c>
      <c r="AM87" s="149" t="str">
        <f t="shared" si="73"/>
        <v>-</v>
      </c>
      <c r="AN87" s="149" t="str">
        <f t="shared" ref="AN87:AN118" si="74">IF(Z87="-","-",Z87*AN$75)</f>
        <v>-</v>
      </c>
      <c r="AO87" s="149" t="str">
        <f t="shared" ref="AO87:AO118" si="75">IF(AA87="-","-",AA87*AO$75)</f>
        <v>-</v>
      </c>
      <c r="AP87" s="149" t="str">
        <f t="shared" ref="AP87:AP118" si="76">IF(AB87="-","-",AB87*AP$75)</f>
        <v>-</v>
      </c>
      <c r="AQ87" s="149" t="str">
        <f t="shared" ref="AQ87:AQ118" si="77">IF(AC87="-","-",AC87*AQ$75)</f>
        <v>-</v>
      </c>
      <c r="AR87" s="149" t="str">
        <f t="shared" ref="AR87:AR118" si="78">IF(AD87="-","-",AD87*AR$75)</f>
        <v>-</v>
      </c>
      <c r="AS87" s="149" t="str">
        <f t="shared" ref="AS87:AS118" si="79">IF(AE87="-","-",AE87*AS$75)</f>
        <v>-</v>
      </c>
      <c r="AT87" s="149" t="str">
        <f t="shared" ref="AT87:AT118" si="80">IF(AF87="-","-",AF87*AT$75)</f>
        <v>-</v>
      </c>
      <c r="AU87" s="149" t="str">
        <f t="shared" ref="AU87:AU118" si="81">IF(S87="-","-",S87*AU$75)</f>
        <v>-</v>
      </c>
      <c r="AV87" s="149" t="str">
        <f t="shared" ref="AV87:AV118" si="82">IF(T87="-","-",T87*AV$75)</f>
        <v>-</v>
      </c>
      <c r="AW87" s="149" t="str">
        <f t="shared" ref="AW87:AW118" si="83">IF(U87="-","-",U87*AW$75)</f>
        <v>-</v>
      </c>
      <c r="AX87" s="149" t="str">
        <f t="shared" ref="AX87:AX118" si="84">IF(V87="-","-",V87*AX$75)</f>
        <v>-</v>
      </c>
      <c r="AY87" s="149" t="str">
        <f t="shared" ref="AY87:AY118" si="85">IF(W87="-","-",W87*AY$75)</f>
        <v>-</v>
      </c>
      <c r="AZ87" s="149" t="str">
        <f t="shared" ref="AZ87:AZ118" si="86">IF(X87="-","-",X87*AZ$75)</f>
        <v>-</v>
      </c>
      <c r="BA87" s="149" t="str">
        <f t="shared" ref="BA87:BA118" si="87">IF(Y87="-","-",Y87*BA$75)</f>
        <v>-</v>
      </c>
      <c r="BB87" s="151" t="str">
        <f t="shared" ref="BB87:BO96" si="88">INDEX($CL87:$EP87,1,BB$82+(d.Region-1)*28)</f>
        <v>-</v>
      </c>
      <c r="BC87" s="151" t="str">
        <f t="shared" si="88"/>
        <v>-</v>
      </c>
      <c r="BD87" s="151" t="str">
        <f t="shared" si="88"/>
        <v>-</v>
      </c>
      <c r="BE87" s="151" t="str">
        <f t="shared" si="88"/>
        <v>-</v>
      </c>
      <c r="BF87" s="151" t="str">
        <f t="shared" si="88"/>
        <v>-</v>
      </c>
      <c r="BG87" s="151" t="str">
        <f t="shared" si="88"/>
        <v>-</v>
      </c>
      <c r="BH87" s="151" t="str">
        <f t="shared" si="88"/>
        <v>-</v>
      </c>
      <c r="BI87" s="151" t="str">
        <f t="shared" si="88"/>
        <v>-</v>
      </c>
      <c r="BJ87" s="151" t="str">
        <f t="shared" si="88"/>
        <v>-</v>
      </c>
      <c r="BK87" s="151" t="str">
        <f t="shared" si="88"/>
        <v>-</v>
      </c>
      <c r="BL87" s="151" t="str">
        <f t="shared" si="88"/>
        <v>-</v>
      </c>
      <c r="BM87" s="151" t="str">
        <f t="shared" si="88"/>
        <v>-</v>
      </c>
      <c r="BN87" s="151" t="str">
        <f t="shared" si="88"/>
        <v>-</v>
      </c>
      <c r="BO87" s="151" t="str">
        <f t="shared" si="88"/>
        <v>-</v>
      </c>
      <c r="BP87" s="149" t="str">
        <f t="shared" ref="BP87:BP118" si="89">IF(BB87="-","-",BB87*BP$75)</f>
        <v>-</v>
      </c>
      <c r="BQ87" s="149" t="str">
        <f t="shared" ref="BQ87:BQ118" si="90">IF(BC87="-","-",BC87*BQ$75)</f>
        <v>-</v>
      </c>
      <c r="BR87" s="149" t="str">
        <f t="shared" ref="BR87:BR136" si="91">IF(BD87="-","-",BD87*BR$75)</f>
        <v>-</v>
      </c>
      <c r="BS87" s="149" t="str">
        <f t="shared" ref="BS87:BS136" si="92">IF(BE87="-","-",BE87*BS$75)</f>
        <v>-</v>
      </c>
      <c r="BT87" s="149" t="str">
        <f t="shared" ref="BT87:BT136" si="93">IF(BF87="-","-",BF87*BT$75)</f>
        <v>-</v>
      </c>
      <c r="BU87" s="149" t="str">
        <f t="shared" ref="BU87:BU136" si="94">IF(BG87="-","-",BG87*BU$75)</f>
        <v>-</v>
      </c>
      <c r="BV87" s="149" t="str">
        <f t="shared" ref="BV87:BV136" si="95">IF(BH87="-","-",BH87*BV$75)</f>
        <v>-</v>
      </c>
      <c r="BW87" s="149" t="str">
        <f t="shared" ref="BW87:BW118" si="96">IF(BI87="-","-",BI87*BW$75)</f>
        <v>-</v>
      </c>
      <c r="BX87" s="149" t="str">
        <f t="shared" ref="BX87:BX118" si="97">IF(BJ87="-","-",BJ87*BX$75)</f>
        <v>-</v>
      </c>
      <c r="BY87" s="149" t="str">
        <f t="shared" ref="BY87:BY118" si="98">IF(BK87="-","-",BK87*BY$75)</f>
        <v>-</v>
      </c>
      <c r="BZ87" s="149" t="str">
        <f t="shared" ref="BZ87:BZ118" si="99">IF(BL87="-","-",BL87*BZ$75)</f>
        <v>-</v>
      </c>
      <c r="CA87" s="149" t="str">
        <f t="shared" ref="CA87:CA118" si="100">IF(BM87="-","-",BM87*CA$75)</f>
        <v>-</v>
      </c>
      <c r="CB87" s="149" t="str">
        <f t="shared" ref="CB87:CB118" si="101">IF(BN87="-","-",BN87*CB$75)</f>
        <v>-</v>
      </c>
      <c r="CC87" s="149" t="str">
        <f t="shared" ref="CC87:CC118" si="102">IF(BO87="-","-",BO87*CC$75)</f>
        <v>-</v>
      </c>
      <c r="CD87" s="149" t="str">
        <f t="shared" ref="CD87:CD118" si="103">IF(BB87="-","-",BB87*CD$75)</f>
        <v>-</v>
      </c>
      <c r="CE87" s="149" t="str">
        <f t="shared" ref="CE87:CE118" si="104">IF(BC87="-","-",BC87*CE$75)</f>
        <v>-</v>
      </c>
      <c r="CF87" s="149" t="str">
        <f t="shared" ref="CF87:CF118" si="105">IF(BD87="-","-",BD87*CF$75)</f>
        <v>-</v>
      </c>
      <c r="CG87" s="149" t="str">
        <f t="shared" ref="CG87:CG118" si="106">IF(BE87="-","-",BE87*CG$75)</f>
        <v>-</v>
      </c>
      <c r="CH87" s="149" t="str">
        <f t="shared" ref="CH87:CH118" si="107">IF(BF87="-","-",BF87*CH$75)</f>
        <v>-</v>
      </c>
      <c r="CI87" s="149" t="str">
        <f t="shared" ref="CI87:CI118" si="108">IF(BG87="-","-",BG87*CI$75)</f>
        <v>-</v>
      </c>
      <c r="CJ87" s="149" t="str">
        <f t="shared" ref="CJ87:CJ118" si="109">IF(BH87="-","-",BH87*CJ$75)</f>
        <v>-</v>
      </c>
      <c r="CL87" s="17" t="s">
        <v>25</v>
      </c>
      <c r="CM87" s="17" t="s">
        <v>25</v>
      </c>
      <c r="CN87" s="17" t="s">
        <v>25</v>
      </c>
      <c r="CO87" s="17" t="s">
        <v>25</v>
      </c>
      <c r="CP87" s="17" t="s">
        <v>25</v>
      </c>
      <c r="CQ87" s="17" t="s">
        <v>25</v>
      </c>
      <c r="CR87" s="17" t="s">
        <v>25</v>
      </c>
      <c r="CS87" s="17" t="s">
        <v>25</v>
      </c>
      <c r="CT87" s="17" t="s">
        <v>25</v>
      </c>
      <c r="CU87" s="17" t="s">
        <v>25</v>
      </c>
      <c r="CV87" s="17" t="s">
        <v>25</v>
      </c>
      <c r="CW87" s="17" t="s">
        <v>25</v>
      </c>
      <c r="CX87" s="17" t="s">
        <v>25</v>
      </c>
      <c r="CY87" s="17" t="s">
        <v>25</v>
      </c>
      <c r="CZ87" s="17" t="s">
        <v>25</v>
      </c>
      <c r="DA87" s="17" t="s">
        <v>25</v>
      </c>
      <c r="DB87" s="17" t="s">
        <v>25</v>
      </c>
      <c r="DC87" s="17" t="s">
        <v>25</v>
      </c>
      <c r="DD87" s="17" t="s">
        <v>25</v>
      </c>
      <c r="DE87" s="17" t="s">
        <v>25</v>
      </c>
      <c r="DF87" s="17" t="s">
        <v>25</v>
      </c>
      <c r="DG87" s="17" t="s">
        <v>25</v>
      </c>
      <c r="DH87" s="17" t="s">
        <v>25</v>
      </c>
      <c r="DI87" s="17" t="s">
        <v>25</v>
      </c>
      <c r="DJ87" s="17" t="s">
        <v>25</v>
      </c>
      <c r="DK87" s="17" t="s">
        <v>25</v>
      </c>
      <c r="DL87" s="17" t="s">
        <v>25</v>
      </c>
      <c r="DM87" s="17" t="s">
        <v>25</v>
      </c>
      <c r="DN87" s="17" t="s">
        <v>25</v>
      </c>
      <c r="DO87" s="17" t="s">
        <v>25</v>
      </c>
      <c r="DP87" s="17" t="s">
        <v>25</v>
      </c>
      <c r="DQ87" s="17" t="s">
        <v>25</v>
      </c>
      <c r="DR87" s="17" t="s">
        <v>25</v>
      </c>
      <c r="DS87" s="17" t="s">
        <v>25</v>
      </c>
      <c r="DT87" s="17" t="s">
        <v>25</v>
      </c>
      <c r="DU87" s="17" t="s">
        <v>25</v>
      </c>
      <c r="DV87" s="17" t="s">
        <v>25</v>
      </c>
      <c r="DW87" s="17" t="s">
        <v>25</v>
      </c>
      <c r="DX87" s="17" t="s">
        <v>25</v>
      </c>
      <c r="DY87" s="17" t="s">
        <v>25</v>
      </c>
      <c r="DZ87" s="17" t="s">
        <v>25</v>
      </c>
      <c r="EA87" s="17" t="s">
        <v>25</v>
      </c>
      <c r="EB87" s="17" t="s">
        <v>25</v>
      </c>
      <c r="EC87" s="17" t="s">
        <v>25</v>
      </c>
      <c r="ED87" s="17" t="s">
        <v>25</v>
      </c>
      <c r="EE87" s="17" t="s">
        <v>25</v>
      </c>
      <c r="EF87" s="17" t="s">
        <v>25</v>
      </c>
      <c r="EG87" s="17" t="s">
        <v>25</v>
      </c>
      <c r="EH87" s="17" t="s">
        <v>25</v>
      </c>
      <c r="EI87" s="17" t="s">
        <v>25</v>
      </c>
      <c r="EJ87" s="17" t="s">
        <v>25</v>
      </c>
      <c r="EK87" s="17" t="s">
        <v>25</v>
      </c>
      <c r="EL87" s="17" t="s">
        <v>25</v>
      </c>
      <c r="EM87" s="17" t="s">
        <v>25</v>
      </c>
      <c r="EN87" s="17" t="s">
        <v>25</v>
      </c>
      <c r="EO87" s="17" t="s">
        <v>25</v>
      </c>
    </row>
    <row r="88" spans="1:145" hidden="1" outlineLevel="1">
      <c r="A88">
        <v>6</v>
      </c>
      <c r="B88" s="126" t="str">
        <f t="shared" si="63"/>
        <v>Fine BBB, Young ewes:Lamb, CFA:6.5yo, Wethers:Lamb</v>
      </c>
      <c r="C88">
        <f t="shared" si="64"/>
        <v>0</v>
      </c>
      <c r="D88" t="b">
        <f t="shared" si="65"/>
        <v>0</v>
      </c>
      <c r="E88">
        <f t="shared" si="66"/>
        <v>0</v>
      </c>
      <c r="F88">
        <f t="shared" si="67"/>
        <v>240</v>
      </c>
      <c r="G88">
        <f t="shared" si="68"/>
        <v>0</v>
      </c>
      <c r="H88">
        <f t="shared" si="69"/>
        <v>1</v>
      </c>
      <c r="K88" s="132">
        <f t="shared" ref="K88:K150" si="110">L88</f>
        <v>1</v>
      </c>
      <c r="L88" s="131">
        <f>MOD(INT(($A88-5)/PRODUCT(N$79:$Q$79)),L$79)+1</f>
        <v>1</v>
      </c>
      <c r="M88" s="132">
        <f t="shared" ref="M88:M150" si="111">N88</f>
        <v>1</v>
      </c>
      <c r="N88" s="131">
        <f>MOD(INT(($A88-5)/PRODUCT(O$79:$Q$79)),N$79)+1</f>
        <v>1</v>
      </c>
      <c r="O88" s="131">
        <f>MOD(INT(($A88-5)/PRODUCT(P$79:$Q$79)),O$79)+1</f>
        <v>1</v>
      </c>
      <c r="P88" s="131">
        <f>MOD(INT(($A88-5)/PRODUCT(Q$79:$Q$79)),P$79)+1</f>
        <v>2</v>
      </c>
      <c r="S88" s="151" t="str">
        <f t="shared" si="70"/>
        <v>-</v>
      </c>
      <c r="T88" s="151" t="str">
        <f t="shared" si="70"/>
        <v>-</v>
      </c>
      <c r="U88" s="151" t="str">
        <f t="shared" si="70"/>
        <v>-</v>
      </c>
      <c r="V88" s="151" t="str">
        <f t="shared" si="70"/>
        <v>-</v>
      </c>
      <c r="W88" s="151" t="str">
        <f t="shared" si="70"/>
        <v>-</v>
      </c>
      <c r="X88" s="151" t="str">
        <f t="shared" si="70"/>
        <v>-</v>
      </c>
      <c r="Y88" s="151" t="str">
        <f t="shared" si="70"/>
        <v>-</v>
      </c>
      <c r="Z88" s="151" t="str">
        <f t="shared" si="70"/>
        <v>-</v>
      </c>
      <c r="AA88" s="151" t="str">
        <f t="shared" si="70"/>
        <v>-</v>
      </c>
      <c r="AB88" s="151" t="str">
        <f t="shared" si="70"/>
        <v>-</v>
      </c>
      <c r="AC88" s="151" t="str">
        <f t="shared" si="70"/>
        <v>-</v>
      </c>
      <c r="AD88" s="151" t="str">
        <f t="shared" si="70"/>
        <v>-</v>
      </c>
      <c r="AE88" s="151" t="str">
        <f t="shared" si="70"/>
        <v>-</v>
      </c>
      <c r="AF88" s="151" t="str">
        <f t="shared" si="70"/>
        <v>-</v>
      </c>
      <c r="AG88" s="149" t="str">
        <f t="shared" si="71"/>
        <v>-</v>
      </c>
      <c r="AH88" s="149" t="str">
        <f t="shared" si="72"/>
        <v>-</v>
      </c>
      <c r="AI88" s="149" t="str">
        <f t="shared" si="73"/>
        <v>-</v>
      </c>
      <c r="AJ88" s="149" t="str">
        <f t="shared" si="73"/>
        <v>-</v>
      </c>
      <c r="AK88" s="149" t="str">
        <f t="shared" si="73"/>
        <v>-</v>
      </c>
      <c r="AL88" s="149" t="str">
        <f t="shared" si="73"/>
        <v>-</v>
      </c>
      <c r="AM88" s="149" t="str">
        <f t="shared" si="73"/>
        <v>-</v>
      </c>
      <c r="AN88" s="149" t="str">
        <f t="shared" si="74"/>
        <v>-</v>
      </c>
      <c r="AO88" s="149" t="str">
        <f t="shared" si="75"/>
        <v>-</v>
      </c>
      <c r="AP88" s="149" t="str">
        <f t="shared" si="76"/>
        <v>-</v>
      </c>
      <c r="AQ88" s="149" t="str">
        <f t="shared" si="77"/>
        <v>-</v>
      </c>
      <c r="AR88" s="149" t="str">
        <f t="shared" si="78"/>
        <v>-</v>
      </c>
      <c r="AS88" s="149" t="str">
        <f t="shared" si="79"/>
        <v>-</v>
      </c>
      <c r="AT88" s="149" t="str">
        <f t="shared" si="80"/>
        <v>-</v>
      </c>
      <c r="AU88" s="149" t="str">
        <f t="shared" si="81"/>
        <v>-</v>
      </c>
      <c r="AV88" s="149" t="str">
        <f t="shared" si="82"/>
        <v>-</v>
      </c>
      <c r="AW88" s="149" t="str">
        <f t="shared" si="83"/>
        <v>-</v>
      </c>
      <c r="AX88" s="149" t="str">
        <f t="shared" si="84"/>
        <v>-</v>
      </c>
      <c r="AY88" s="149" t="str">
        <f t="shared" si="85"/>
        <v>-</v>
      </c>
      <c r="AZ88" s="149" t="str">
        <f t="shared" si="86"/>
        <v>-</v>
      </c>
      <c r="BA88" s="149" t="str">
        <f t="shared" si="87"/>
        <v>-</v>
      </c>
      <c r="BB88" s="151" t="str">
        <f t="shared" si="88"/>
        <v>-</v>
      </c>
      <c r="BC88" s="151" t="str">
        <f t="shared" si="88"/>
        <v>-</v>
      </c>
      <c r="BD88" s="151" t="str">
        <f t="shared" si="88"/>
        <v>-</v>
      </c>
      <c r="BE88" s="151" t="str">
        <f t="shared" si="88"/>
        <v>-</v>
      </c>
      <c r="BF88" s="151" t="str">
        <f t="shared" si="88"/>
        <v>-</v>
      </c>
      <c r="BG88" s="151" t="str">
        <f t="shared" si="88"/>
        <v>-</v>
      </c>
      <c r="BH88" s="151" t="str">
        <f t="shared" si="88"/>
        <v>-</v>
      </c>
      <c r="BI88" s="151" t="str">
        <f t="shared" si="88"/>
        <v>-</v>
      </c>
      <c r="BJ88" s="151" t="str">
        <f t="shared" si="88"/>
        <v>-</v>
      </c>
      <c r="BK88" s="151" t="str">
        <f t="shared" si="88"/>
        <v>-</v>
      </c>
      <c r="BL88" s="151" t="str">
        <f t="shared" si="88"/>
        <v>-</v>
      </c>
      <c r="BM88" s="151" t="str">
        <f t="shared" si="88"/>
        <v>-</v>
      </c>
      <c r="BN88" s="151" t="str">
        <f t="shared" si="88"/>
        <v>-</v>
      </c>
      <c r="BO88" s="151" t="str">
        <f t="shared" si="88"/>
        <v>-</v>
      </c>
      <c r="BP88" s="149" t="str">
        <f t="shared" si="89"/>
        <v>-</v>
      </c>
      <c r="BQ88" s="149" t="str">
        <f t="shared" si="90"/>
        <v>-</v>
      </c>
      <c r="BR88" s="149" t="str">
        <f t="shared" si="91"/>
        <v>-</v>
      </c>
      <c r="BS88" s="149" t="str">
        <f t="shared" si="92"/>
        <v>-</v>
      </c>
      <c r="BT88" s="149" t="str">
        <f t="shared" si="93"/>
        <v>-</v>
      </c>
      <c r="BU88" s="149" t="str">
        <f t="shared" si="94"/>
        <v>-</v>
      </c>
      <c r="BV88" s="149" t="str">
        <f t="shared" si="95"/>
        <v>-</v>
      </c>
      <c r="BW88" s="149" t="str">
        <f t="shared" si="96"/>
        <v>-</v>
      </c>
      <c r="BX88" s="149" t="str">
        <f t="shared" si="97"/>
        <v>-</v>
      </c>
      <c r="BY88" s="149" t="str">
        <f t="shared" si="98"/>
        <v>-</v>
      </c>
      <c r="BZ88" s="149" t="str">
        <f t="shared" si="99"/>
        <v>-</v>
      </c>
      <c r="CA88" s="149" t="str">
        <f t="shared" si="100"/>
        <v>-</v>
      </c>
      <c r="CB88" s="149" t="str">
        <f t="shared" si="101"/>
        <v>-</v>
      </c>
      <c r="CC88" s="149" t="str">
        <f t="shared" si="102"/>
        <v>-</v>
      </c>
      <c r="CD88" s="149" t="str">
        <f t="shared" si="103"/>
        <v>-</v>
      </c>
      <c r="CE88" s="149" t="str">
        <f t="shared" si="104"/>
        <v>-</v>
      </c>
      <c r="CF88" s="149" t="str">
        <f t="shared" si="105"/>
        <v>-</v>
      </c>
      <c r="CG88" s="149" t="str">
        <f t="shared" si="106"/>
        <v>-</v>
      </c>
      <c r="CH88" s="149" t="str">
        <f t="shared" si="107"/>
        <v>-</v>
      </c>
      <c r="CI88" s="149" t="str">
        <f t="shared" si="108"/>
        <v>-</v>
      </c>
      <c r="CJ88" s="149" t="str">
        <f t="shared" si="109"/>
        <v>-</v>
      </c>
      <c r="CL88" s="17" t="s">
        <v>25</v>
      </c>
      <c r="CM88" s="17" t="s">
        <v>25</v>
      </c>
      <c r="CN88" s="17" t="s">
        <v>25</v>
      </c>
      <c r="CO88" s="17" t="s">
        <v>25</v>
      </c>
      <c r="CP88" s="17" t="s">
        <v>25</v>
      </c>
      <c r="CQ88" s="17" t="s">
        <v>25</v>
      </c>
      <c r="CR88" s="17" t="s">
        <v>25</v>
      </c>
      <c r="CS88" s="17" t="s">
        <v>25</v>
      </c>
      <c r="CT88" s="17" t="s">
        <v>25</v>
      </c>
      <c r="CU88" s="17" t="s">
        <v>25</v>
      </c>
      <c r="CV88" s="17" t="s">
        <v>25</v>
      </c>
      <c r="CW88" s="17" t="s">
        <v>25</v>
      </c>
      <c r="CX88" s="17" t="s">
        <v>25</v>
      </c>
      <c r="CY88" s="17" t="s">
        <v>25</v>
      </c>
      <c r="CZ88" s="17" t="s">
        <v>25</v>
      </c>
      <c r="DA88" s="17" t="s">
        <v>25</v>
      </c>
      <c r="DB88" s="17" t="s">
        <v>25</v>
      </c>
      <c r="DC88" s="17" t="s">
        <v>25</v>
      </c>
      <c r="DD88" s="17" t="s">
        <v>25</v>
      </c>
      <c r="DE88" s="17" t="s">
        <v>25</v>
      </c>
      <c r="DF88" s="17" t="s">
        <v>25</v>
      </c>
      <c r="DG88" s="17" t="s">
        <v>25</v>
      </c>
      <c r="DH88" s="17" t="s">
        <v>25</v>
      </c>
      <c r="DI88" s="17" t="s">
        <v>25</v>
      </c>
      <c r="DJ88" s="17" t="s">
        <v>25</v>
      </c>
      <c r="DK88" s="17" t="s">
        <v>25</v>
      </c>
      <c r="DL88" s="17" t="s">
        <v>25</v>
      </c>
      <c r="DM88" s="17" t="s">
        <v>25</v>
      </c>
      <c r="DN88" s="17" t="s">
        <v>25</v>
      </c>
      <c r="DO88" s="17" t="s">
        <v>25</v>
      </c>
      <c r="DP88" s="17" t="s">
        <v>25</v>
      </c>
      <c r="DQ88" s="17" t="s">
        <v>25</v>
      </c>
      <c r="DR88" s="17" t="s">
        <v>25</v>
      </c>
      <c r="DS88" s="17" t="s">
        <v>25</v>
      </c>
      <c r="DT88" s="17" t="s">
        <v>25</v>
      </c>
      <c r="DU88" s="17" t="s">
        <v>25</v>
      </c>
      <c r="DV88" s="17" t="s">
        <v>25</v>
      </c>
      <c r="DW88" s="17" t="s">
        <v>25</v>
      </c>
      <c r="DX88" s="17" t="s">
        <v>25</v>
      </c>
      <c r="DY88" s="17" t="s">
        <v>25</v>
      </c>
      <c r="DZ88" s="17" t="s">
        <v>25</v>
      </c>
      <c r="EA88" s="17" t="s">
        <v>25</v>
      </c>
      <c r="EB88" s="17" t="s">
        <v>25</v>
      </c>
      <c r="EC88" s="17" t="s">
        <v>25</v>
      </c>
      <c r="ED88" s="17" t="s">
        <v>25</v>
      </c>
      <c r="EE88" s="17" t="s">
        <v>25</v>
      </c>
      <c r="EF88" s="17" t="s">
        <v>25</v>
      </c>
      <c r="EG88" s="17" t="s">
        <v>25</v>
      </c>
      <c r="EH88" s="17" t="s">
        <v>25</v>
      </c>
      <c r="EI88" s="17" t="s">
        <v>25</v>
      </c>
      <c r="EJ88" s="17" t="s">
        <v>25</v>
      </c>
      <c r="EK88" s="17" t="s">
        <v>25</v>
      </c>
      <c r="EL88" s="17" t="s">
        <v>25</v>
      </c>
      <c r="EM88" s="17" t="s">
        <v>25</v>
      </c>
      <c r="EN88" s="17" t="s">
        <v>25</v>
      </c>
      <c r="EO88" s="17" t="s">
        <v>25</v>
      </c>
    </row>
    <row r="89" spans="1:145" hidden="1" outlineLevel="1">
      <c r="A89">
        <v>7</v>
      </c>
      <c r="B89" s="126" t="str">
        <f t="shared" si="63"/>
        <v>Fine BBB, Young ewes:Hgt, CFA:5.5yo, Wethers:Lamb</v>
      </c>
      <c r="C89">
        <f t="shared" si="64"/>
        <v>0</v>
      </c>
      <c r="D89" t="b">
        <f t="shared" si="65"/>
        <v>0</v>
      </c>
      <c r="E89">
        <f t="shared" si="66"/>
        <v>0</v>
      </c>
      <c r="F89">
        <f t="shared" si="67"/>
        <v>240</v>
      </c>
      <c r="G89">
        <f t="shared" si="68"/>
        <v>500</v>
      </c>
      <c r="H89">
        <f t="shared" si="69"/>
        <v>0</v>
      </c>
      <c r="K89" s="132">
        <f t="shared" si="110"/>
        <v>1</v>
      </c>
      <c r="L89" s="131">
        <f>MOD(INT(($A89-5)/PRODUCT(N$79:$Q$79)),L$79)+1</f>
        <v>1</v>
      </c>
      <c r="M89" s="132">
        <f t="shared" si="111"/>
        <v>1</v>
      </c>
      <c r="N89" s="131">
        <f>MOD(INT(($A89-5)/PRODUCT(O$79:$Q$79)),N$79)+1</f>
        <v>1</v>
      </c>
      <c r="O89" s="131">
        <f>MOD(INT(($A89-5)/PRODUCT(P$79:$Q$79)),O$79)+1</f>
        <v>2</v>
      </c>
      <c r="P89" s="131">
        <f>MOD(INT(($A89-5)/PRODUCT(Q$79:$Q$79)),P$79)+1</f>
        <v>1</v>
      </c>
      <c r="S89" s="151" t="str">
        <f t="shared" si="70"/>
        <v>-</v>
      </c>
      <c r="T89" s="151" t="str">
        <f t="shared" si="70"/>
        <v>-</v>
      </c>
      <c r="U89" s="151" t="str">
        <f t="shared" si="70"/>
        <v>-</v>
      </c>
      <c r="V89" s="151" t="str">
        <f t="shared" si="70"/>
        <v>-</v>
      </c>
      <c r="W89" s="151" t="str">
        <f t="shared" si="70"/>
        <v>-</v>
      </c>
      <c r="X89" s="151" t="str">
        <f t="shared" si="70"/>
        <v>-</v>
      </c>
      <c r="Y89" s="151" t="str">
        <f t="shared" si="70"/>
        <v>-</v>
      </c>
      <c r="Z89" s="151" t="str">
        <f t="shared" si="70"/>
        <v>-</v>
      </c>
      <c r="AA89" s="151" t="str">
        <f t="shared" si="70"/>
        <v>-</v>
      </c>
      <c r="AB89" s="151" t="str">
        <f t="shared" si="70"/>
        <v>-</v>
      </c>
      <c r="AC89" s="151" t="str">
        <f t="shared" si="70"/>
        <v>-</v>
      </c>
      <c r="AD89" s="151" t="str">
        <f t="shared" si="70"/>
        <v>-</v>
      </c>
      <c r="AE89" s="151" t="str">
        <f t="shared" si="70"/>
        <v>-</v>
      </c>
      <c r="AF89" s="151" t="str">
        <f t="shared" si="70"/>
        <v>-</v>
      </c>
      <c r="AG89" s="149" t="str">
        <f t="shared" si="71"/>
        <v>-</v>
      </c>
      <c r="AH89" s="149" t="str">
        <f t="shared" si="72"/>
        <v>-</v>
      </c>
      <c r="AI89" s="149" t="str">
        <f t="shared" si="73"/>
        <v>-</v>
      </c>
      <c r="AJ89" s="149" t="str">
        <f t="shared" si="73"/>
        <v>-</v>
      </c>
      <c r="AK89" s="149" t="str">
        <f t="shared" si="73"/>
        <v>-</v>
      </c>
      <c r="AL89" s="149" t="str">
        <f t="shared" si="73"/>
        <v>-</v>
      </c>
      <c r="AM89" s="149" t="str">
        <f t="shared" si="73"/>
        <v>-</v>
      </c>
      <c r="AN89" s="149" t="str">
        <f t="shared" si="74"/>
        <v>-</v>
      </c>
      <c r="AO89" s="149" t="str">
        <f t="shared" si="75"/>
        <v>-</v>
      </c>
      <c r="AP89" s="149" t="str">
        <f t="shared" si="76"/>
        <v>-</v>
      </c>
      <c r="AQ89" s="149" t="str">
        <f t="shared" si="77"/>
        <v>-</v>
      </c>
      <c r="AR89" s="149" t="str">
        <f t="shared" si="78"/>
        <v>-</v>
      </c>
      <c r="AS89" s="149" t="str">
        <f t="shared" si="79"/>
        <v>-</v>
      </c>
      <c r="AT89" s="149" t="str">
        <f t="shared" si="80"/>
        <v>-</v>
      </c>
      <c r="AU89" s="149" t="str">
        <f t="shared" si="81"/>
        <v>-</v>
      </c>
      <c r="AV89" s="149" t="str">
        <f t="shared" si="82"/>
        <v>-</v>
      </c>
      <c r="AW89" s="149" t="str">
        <f t="shared" si="83"/>
        <v>-</v>
      </c>
      <c r="AX89" s="149" t="str">
        <f t="shared" si="84"/>
        <v>-</v>
      </c>
      <c r="AY89" s="149" t="str">
        <f t="shared" si="85"/>
        <v>-</v>
      </c>
      <c r="AZ89" s="149" t="str">
        <f t="shared" si="86"/>
        <v>-</v>
      </c>
      <c r="BA89" s="149" t="str">
        <f t="shared" si="87"/>
        <v>-</v>
      </c>
      <c r="BB89" s="151" t="str">
        <f t="shared" si="88"/>
        <v>-</v>
      </c>
      <c r="BC89" s="151" t="str">
        <f t="shared" si="88"/>
        <v>-</v>
      </c>
      <c r="BD89" s="151" t="str">
        <f t="shared" si="88"/>
        <v>-</v>
      </c>
      <c r="BE89" s="151" t="str">
        <f t="shared" si="88"/>
        <v>-</v>
      </c>
      <c r="BF89" s="151" t="str">
        <f t="shared" si="88"/>
        <v>-</v>
      </c>
      <c r="BG89" s="151" t="str">
        <f t="shared" si="88"/>
        <v>-</v>
      </c>
      <c r="BH89" s="151" t="str">
        <f t="shared" si="88"/>
        <v>-</v>
      </c>
      <c r="BI89" s="151" t="str">
        <f t="shared" si="88"/>
        <v>-</v>
      </c>
      <c r="BJ89" s="151" t="str">
        <f t="shared" si="88"/>
        <v>-</v>
      </c>
      <c r="BK89" s="151" t="str">
        <f t="shared" si="88"/>
        <v>-</v>
      </c>
      <c r="BL89" s="151" t="str">
        <f t="shared" si="88"/>
        <v>-</v>
      </c>
      <c r="BM89" s="151" t="str">
        <f t="shared" si="88"/>
        <v>-</v>
      </c>
      <c r="BN89" s="151" t="str">
        <f t="shared" si="88"/>
        <v>-</v>
      </c>
      <c r="BO89" s="151" t="str">
        <f t="shared" si="88"/>
        <v>-</v>
      </c>
      <c r="BP89" s="149" t="str">
        <f t="shared" si="89"/>
        <v>-</v>
      </c>
      <c r="BQ89" s="149" t="str">
        <f t="shared" si="90"/>
        <v>-</v>
      </c>
      <c r="BR89" s="149" t="str">
        <f t="shared" si="91"/>
        <v>-</v>
      </c>
      <c r="BS89" s="149" t="str">
        <f t="shared" si="92"/>
        <v>-</v>
      </c>
      <c r="BT89" s="149" t="str">
        <f t="shared" si="93"/>
        <v>-</v>
      </c>
      <c r="BU89" s="149" t="str">
        <f t="shared" si="94"/>
        <v>-</v>
      </c>
      <c r="BV89" s="149" t="str">
        <f t="shared" si="95"/>
        <v>-</v>
      </c>
      <c r="BW89" s="149" t="str">
        <f t="shared" si="96"/>
        <v>-</v>
      </c>
      <c r="BX89" s="149" t="str">
        <f t="shared" si="97"/>
        <v>-</v>
      </c>
      <c r="BY89" s="149" t="str">
        <f t="shared" si="98"/>
        <v>-</v>
      </c>
      <c r="BZ89" s="149" t="str">
        <f t="shared" si="99"/>
        <v>-</v>
      </c>
      <c r="CA89" s="149" t="str">
        <f t="shared" si="100"/>
        <v>-</v>
      </c>
      <c r="CB89" s="149" t="str">
        <f t="shared" si="101"/>
        <v>-</v>
      </c>
      <c r="CC89" s="149" t="str">
        <f t="shared" si="102"/>
        <v>-</v>
      </c>
      <c r="CD89" s="149" t="str">
        <f t="shared" si="103"/>
        <v>-</v>
      </c>
      <c r="CE89" s="149" t="str">
        <f t="shared" si="104"/>
        <v>-</v>
      </c>
      <c r="CF89" s="149" t="str">
        <f t="shared" si="105"/>
        <v>-</v>
      </c>
      <c r="CG89" s="149" t="str">
        <f t="shared" si="106"/>
        <v>-</v>
      </c>
      <c r="CH89" s="149" t="str">
        <f t="shared" si="107"/>
        <v>-</v>
      </c>
      <c r="CI89" s="149" t="str">
        <f t="shared" si="108"/>
        <v>-</v>
      </c>
      <c r="CJ89" s="149" t="str">
        <f t="shared" si="109"/>
        <v>-</v>
      </c>
      <c r="CL89" s="17" t="s">
        <v>25</v>
      </c>
      <c r="CM89" s="17" t="s">
        <v>25</v>
      </c>
      <c r="CN89" s="17" t="s">
        <v>25</v>
      </c>
      <c r="CO89" s="17" t="s">
        <v>25</v>
      </c>
      <c r="CP89" s="17" t="s">
        <v>25</v>
      </c>
      <c r="CQ89" s="17" t="s">
        <v>25</v>
      </c>
      <c r="CR89" s="17" t="s">
        <v>25</v>
      </c>
      <c r="CS89" s="17" t="s">
        <v>25</v>
      </c>
      <c r="CT89" s="17" t="s">
        <v>25</v>
      </c>
      <c r="CU89" s="17" t="s">
        <v>25</v>
      </c>
      <c r="CV89" s="17" t="s">
        <v>25</v>
      </c>
      <c r="CW89" s="17" t="s">
        <v>25</v>
      </c>
      <c r="CX89" s="17" t="s">
        <v>25</v>
      </c>
      <c r="CY89" s="17" t="s">
        <v>25</v>
      </c>
      <c r="CZ89" s="17" t="s">
        <v>25</v>
      </c>
      <c r="DA89" s="17" t="s">
        <v>25</v>
      </c>
      <c r="DB89" s="17" t="s">
        <v>25</v>
      </c>
      <c r="DC89" s="17" t="s">
        <v>25</v>
      </c>
      <c r="DD89" s="17" t="s">
        <v>25</v>
      </c>
      <c r="DE89" s="17" t="s">
        <v>25</v>
      </c>
      <c r="DF89" s="17" t="s">
        <v>25</v>
      </c>
      <c r="DG89" s="17" t="s">
        <v>25</v>
      </c>
      <c r="DH89" s="17" t="s">
        <v>25</v>
      </c>
      <c r="DI89" s="17" t="s">
        <v>25</v>
      </c>
      <c r="DJ89" s="17" t="s">
        <v>25</v>
      </c>
      <c r="DK89" s="17" t="s">
        <v>25</v>
      </c>
      <c r="DL89" s="17" t="s">
        <v>25</v>
      </c>
      <c r="DM89" s="17" t="s">
        <v>25</v>
      </c>
      <c r="DN89" s="17" t="s">
        <v>25</v>
      </c>
      <c r="DO89" s="17" t="s">
        <v>25</v>
      </c>
      <c r="DP89" s="17" t="s">
        <v>25</v>
      </c>
      <c r="DQ89" s="17" t="s">
        <v>25</v>
      </c>
      <c r="DR89" s="17" t="s">
        <v>25</v>
      </c>
      <c r="DS89" s="17" t="s">
        <v>25</v>
      </c>
      <c r="DT89" s="17" t="s">
        <v>25</v>
      </c>
      <c r="DU89" s="17" t="s">
        <v>25</v>
      </c>
      <c r="DV89" s="17" t="s">
        <v>25</v>
      </c>
      <c r="DW89" s="17" t="s">
        <v>25</v>
      </c>
      <c r="DX89" s="17" t="s">
        <v>25</v>
      </c>
      <c r="DY89" s="17" t="s">
        <v>25</v>
      </c>
      <c r="DZ89" s="17" t="s">
        <v>25</v>
      </c>
      <c r="EA89" s="17" t="s">
        <v>25</v>
      </c>
      <c r="EB89" s="17" t="s">
        <v>25</v>
      </c>
      <c r="EC89" s="17" t="s">
        <v>25</v>
      </c>
      <c r="ED89" s="17" t="s">
        <v>25</v>
      </c>
      <c r="EE89" s="17" t="s">
        <v>25</v>
      </c>
      <c r="EF89" s="17" t="s">
        <v>25</v>
      </c>
      <c r="EG89" s="17" t="s">
        <v>25</v>
      </c>
      <c r="EH89" s="17" t="s">
        <v>25</v>
      </c>
      <c r="EI89" s="17" t="s">
        <v>25</v>
      </c>
      <c r="EJ89" s="17" t="s">
        <v>25</v>
      </c>
      <c r="EK89" s="17" t="s">
        <v>25</v>
      </c>
      <c r="EL89" s="17" t="s">
        <v>25</v>
      </c>
      <c r="EM89" s="17" t="s">
        <v>25</v>
      </c>
      <c r="EN89" s="17" t="s">
        <v>25</v>
      </c>
      <c r="EO89" s="17" t="s">
        <v>25</v>
      </c>
    </row>
    <row r="90" spans="1:145" hidden="1" outlineLevel="1">
      <c r="A90">
        <v>8</v>
      </c>
      <c r="B90" s="126" t="str">
        <f t="shared" si="63"/>
        <v>Fine BBB, Young ewes:Hgt, CFA:6.5yo, Wethers:Lamb</v>
      </c>
      <c r="C90">
        <f t="shared" si="64"/>
        <v>0</v>
      </c>
      <c r="D90" t="b">
        <f t="shared" si="65"/>
        <v>0</v>
      </c>
      <c r="E90">
        <f t="shared" si="66"/>
        <v>0</v>
      </c>
      <c r="F90">
        <f t="shared" si="67"/>
        <v>240</v>
      </c>
      <c r="G90">
        <f t="shared" si="68"/>
        <v>500</v>
      </c>
      <c r="H90">
        <f t="shared" si="69"/>
        <v>1</v>
      </c>
      <c r="K90" s="132">
        <f t="shared" si="110"/>
        <v>1</v>
      </c>
      <c r="L90" s="131">
        <f>MOD(INT(($A90-5)/PRODUCT(N$79:$Q$79)),L$79)+1</f>
        <v>1</v>
      </c>
      <c r="M90" s="132">
        <f t="shared" si="111"/>
        <v>1</v>
      </c>
      <c r="N90" s="131">
        <f>MOD(INT(($A90-5)/PRODUCT(O$79:$Q$79)),N$79)+1</f>
        <v>1</v>
      </c>
      <c r="O90" s="131">
        <f>MOD(INT(($A90-5)/PRODUCT(P$79:$Q$79)),O$79)+1</f>
        <v>2</v>
      </c>
      <c r="P90" s="131">
        <f>MOD(INT(($A90-5)/PRODUCT(Q$79:$Q$79)),P$79)+1</f>
        <v>2</v>
      </c>
      <c r="S90" s="151" t="str">
        <f t="shared" si="70"/>
        <v>-</v>
      </c>
      <c r="T90" s="151" t="str">
        <f t="shared" si="70"/>
        <v>-</v>
      </c>
      <c r="U90" s="151" t="str">
        <f t="shared" si="70"/>
        <v>-</v>
      </c>
      <c r="V90" s="151" t="str">
        <f t="shared" si="70"/>
        <v>-</v>
      </c>
      <c r="W90" s="151" t="str">
        <f t="shared" si="70"/>
        <v>-</v>
      </c>
      <c r="X90" s="151" t="str">
        <f t="shared" si="70"/>
        <v>-</v>
      </c>
      <c r="Y90" s="151" t="str">
        <f t="shared" si="70"/>
        <v>-</v>
      </c>
      <c r="Z90" s="151" t="str">
        <f t="shared" si="70"/>
        <v>-</v>
      </c>
      <c r="AA90" s="151" t="str">
        <f t="shared" si="70"/>
        <v>-</v>
      </c>
      <c r="AB90" s="151" t="str">
        <f t="shared" si="70"/>
        <v>-</v>
      </c>
      <c r="AC90" s="151" t="str">
        <f t="shared" si="70"/>
        <v>-</v>
      </c>
      <c r="AD90" s="151" t="str">
        <f t="shared" si="70"/>
        <v>-</v>
      </c>
      <c r="AE90" s="151" t="str">
        <f t="shared" si="70"/>
        <v>-</v>
      </c>
      <c r="AF90" s="151" t="str">
        <f t="shared" si="70"/>
        <v>-</v>
      </c>
      <c r="AG90" s="149" t="str">
        <f t="shared" si="71"/>
        <v>-</v>
      </c>
      <c r="AH90" s="149" t="str">
        <f t="shared" si="72"/>
        <v>-</v>
      </c>
      <c r="AI90" s="149" t="str">
        <f t="shared" si="73"/>
        <v>-</v>
      </c>
      <c r="AJ90" s="149" t="str">
        <f t="shared" si="73"/>
        <v>-</v>
      </c>
      <c r="AK90" s="149" t="str">
        <f t="shared" si="73"/>
        <v>-</v>
      </c>
      <c r="AL90" s="149" t="str">
        <f t="shared" si="73"/>
        <v>-</v>
      </c>
      <c r="AM90" s="149" t="str">
        <f t="shared" si="73"/>
        <v>-</v>
      </c>
      <c r="AN90" s="149" t="str">
        <f t="shared" si="74"/>
        <v>-</v>
      </c>
      <c r="AO90" s="149" t="str">
        <f t="shared" si="75"/>
        <v>-</v>
      </c>
      <c r="AP90" s="149" t="str">
        <f t="shared" si="76"/>
        <v>-</v>
      </c>
      <c r="AQ90" s="149" t="str">
        <f t="shared" si="77"/>
        <v>-</v>
      </c>
      <c r="AR90" s="149" t="str">
        <f t="shared" si="78"/>
        <v>-</v>
      </c>
      <c r="AS90" s="149" t="str">
        <f t="shared" si="79"/>
        <v>-</v>
      </c>
      <c r="AT90" s="149" t="str">
        <f t="shared" si="80"/>
        <v>-</v>
      </c>
      <c r="AU90" s="149" t="str">
        <f t="shared" si="81"/>
        <v>-</v>
      </c>
      <c r="AV90" s="149" t="str">
        <f t="shared" si="82"/>
        <v>-</v>
      </c>
      <c r="AW90" s="149" t="str">
        <f t="shared" si="83"/>
        <v>-</v>
      </c>
      <c r="AX90" s="149" t="str">
        <f t="shared" si="84"/>
        <v>-</v>
      </c>
      <c r="AY90" s="149" t="str">
        <f t="shared" si="85"/>
        <v>-</v>
      </c>
      <c r="AZ90" s="149" t="str">
        <f t="shared" si="86"/>
        <v>-</v>
      </c>
      <c r="BA90" s="149" t="str">
        <f t="shared" si="87"/>
        <v>-</v>
      </c>
      <c r="BB90" s="151" t="str">
        <f t="shared" si="88"/>
        <v>-</v>
      </c>
      <c r="BC90" s="151" t="str">
        <f t="shared" si="88"/>
        <v>-</v>
      </c>
      <c r="BD90" s="151" t="str">
        <f t="shared" si="88"/>
        <v>-</v>
      </c>
      <c r="BE90" s="151" t="str">
        <f t="shared" si="88"/>
        <v>-</v>
      </c>
      <c r="BF90" s="151" t="str">
        <f t="shared" si="88"/>
        <v>-</v>
      </c>
      <c r="BG90" s="151" t="str">
        <f t="shared" si="88"/>
        <v>-</v>
      </c>
      <c r="BH90" s="151" t="str">
        <f t="shared" si="88"/>
        <v>-</v>
      </c>
      <c r="BI90" s="151" t="str">
        <f t="shared" si="88"/>
        <v>-</v>
      </c>
      <c r="BJ90" s="151" t="str">
        <f t="shared" si="88"/>
        <v>-</v>
      </c>
      <c r="BK90" s="151" t="str">
        <f t="shared" si="88"/>
        <v>-</v>
      </c>
      <c r="BL90" s="151" t="str">
        <f t="shared" si="88"/>
        <v>-</v>
      </c>
      <c r="BM90" s="151" t="str">
        <f t="shared" si="88"/>
        <v>-</v>
      </c>
      <c r="BN90" s="151" t="str">
        <f t="shared" si="88"/>
        <v>-</v>
      </c>
      <c r="BO90" s="151" t="str">
        <f t="shared" si="88"/>
        <v>-</v>
      </c>
      <c r="BP90" s="149" t="str">
        <f t="shared" si="89"/>
        <v>-</v>
      </c>
      <c r="BQ90" s="149" t="str">
        <f t="shared" si="90"/>
        <v>-</v>
      </c>
      <c r="BR90" s="149" t="str">
        <f t="shared" si="91"/>
        <v>-</v>
      </c>
      <c r="BS90" s="149" t="str">
        <f t="shared" si="92"/>
        <v>-</v>
      </c>
      <c r="BT90" s="149" t="str">
        <f t="shared" si="93"/>
        <v>-</v>
      </c>
      <c r="BU90" s="149" t="str">
        <f t="shared" si="94"/>
        <v>-</v>
      </c>
      <c r="BV90" s="149" t="str">
        <f t="shared" si="95"/>
        <v>-</v>
      </c>
      <c r="BW90" s="149" t="str">
        <f t="shared" si="96"/>
        <v>-</v>
      </c>
      <c r="BX90" s="149" t="str">
        <f t="shared" si="97"/>
        <v>-</v>
      </c>
      <c r="BY90" s="149" t="str">
        <f t="shared" si="98"/>
        <v>-</v>
      </c>
      <c r="BZ90" s="149" t="str">
        <f t="shared" si="99"/>
        <v>-</v>
      </c>
      <c r="CA90" s="149" t="str">
        <f t="shared" si="100"/>
        <v>-</v>
      </c>
      <c r="CB90" s="149" t="str">
        <f t="shared" si="101"/>
        <v>-</v>
      </c>
      <c r="CC90" s="149" t="str">
        <f t="shared" si="102"/>
        <v>-</v>
      </c>
      <c r="CD90" s="149" t="str">
        <f t="shared" si="103"/>
        <v>-</v>
      </c>
      <c r="CE90" s="149" t="str">
        <f t="shared" si="104"/>
        <v>-</v>
      </c>
      <c r="CF90" s="149" t="str">
        <f t="shared" si="105"/>
        <v>-</v>
      </c>
      <c r="CG90" s="149" t="str">
        <f t="shared" si="106"/>
        <v>-</v>
      </c>
      <c r="CH90" s="149" t="str">
        <f t="shared" si="107"/>
        <v>-</v>
      </c>
      <c r="CI90" s="149" t="str">
        <f t="shared" si="108"/>
        <v>-</v>
      </c>
      <c r="CJ90" s="149" t="str">
        <f t="shared" si="109"/>
        <v>-</v>
      </c>
      <c r="CL90" s="17" t="s">
        <v>25</v>
      </c>
      <c r="CM90" s="17" t="s">
        <v>25</v>
      </c>
      <c r="CN90" s="17" t="s">
        <v>25</v>
      </c>
      <c r="CO90" s="17" t="s">
        <v>25</v>
      </c>
      <c r="CP90" s="17" t="s">
        <v>25</v>
      </c>
      <c r="CQ90" s="17" t="s">
        <v>25</v>
      </c>
      <c r="CR90" s="17" t="s">
        <v>25</v>
      </c>
      <c r="CS90" s="17" t="s">
        <v>25</v>
      </c>
      <c r="CT90" s="17" t="s">
        <v>25</v>
      </c>
      <c r="CU90" s="17" t="s">
        <v>25</v>
      </c>
      <c r="CV90" s="17" t="s">
        <v>25</v>
      </c>
      <c r="CW90" s="17" t="s">
        <v>25</v>
      </c>
      <c r="CX90" s="17" t="s">
        <v>25</v>
      </c>
      <c r="CY90" s="17" t="s">
        <v>25</v>
      </c>
      <c r="CZ90" s="17" t="s">
        <v>25</v>
      </c>
      <c r="DA90" s="17" t="s">
        <v>25</v>
      </c>
      <c r="DB90" s="17" t="s">
        <v>25</v>
      </c>
      <c r="DC90" s="17" t="s">
        <v>25</v>
      </c>
      <c r="DD90" s="17" t="s">
        <v>25</v>
      </c>
      <c r="DE90" s="17" t="s">
        <v>25</v>
      </c>
      <c r="DF90" s="17" t="s">
        <v>25</v>
      </c>
      <c r="DG90" s="17" t="s">
        <v>25</v>
      </c>
      <c r="DH90" s="17" t="s">
        <v>25</v>
      </c>
      <c r="DI90" s="17" t="s">
        <v>25</v>
      </c>
      <c r="DJ90" s="17" t="s">
        <v>25</v>
      </c>
      <c r="DK90" s="17" t="s">
        <v>25</v>
      </c>
      <c r="DL90" s="17" t="s">
        <v>25</v>
      </c>
      <c r="DM90" s="17" t="s">
        <v>25</v>
      </c>
      <c r="DN90" s="17" t="s">
        <v>25</v>
      </c>
      <c r="DO90" s="17" t="s">
        <v>25</v>
      </c>
      <c r="DP90" s="17" t="s">
        <v>25</v>
      </c>
      <c r="DQ90" s="17" t="s">
        <v>25</v>
      </c>
      <c r="DR90" s="17" t="s">
        <v>25</v>
      </c>
      <c r="DS90" s="17" t="s">
        <v>25</v>
      </c>
      <c r="DT90" s="17" t="s">
        <v>25</v>
      </c>
      <c r="DU90" s="17" t="s">
        <v>25</v>
      </c>
      <c r="DV90" s="17" t="s">
        <v>25</v>
      </c>
      <c r="DW90" s="17" t="s">
        <v>25</v>
      </c>
      <c r="DX90" s="17" t="s">
        <v>25</v>
      </c>
      <c r="DY90" s="17" t="s">
        <v>25</v>
      </c>
      <c r="DZ90" s="17" t="s">
        <v>25</v>
      </c>
      <c r="EA90" s="17" t="s">
        <v>25</v>
      </c>
      <c r="EB90" s="17" t="s">
        <v>25</v>
      </c>
      <c r="EC90" s="17" t="s">
        <v>25</v>
      </c>
      <c r="ED90" s="17" t="s">
        <v>25</v>
      </c>
      <c r="EE90" s="17" t="s">
        <v>25</v>
      </c>
      <c r="EF90" s="17" t="s">
        <v>25</v>
      </c>
      <c r="EG90" s="17" t="s">
        <v>25</v>
      </c>
      <c r="EH90" s="17" t="s">
        <v>25</v>
      </c>
      <c r="EI90" s="17" t="s">
        <v>25</v>
      </c>
      <c r="EJ90" s="17" t="s">
        <v>25</v>
      </c>
      <c r="EK90" s="17" t="s">
        <v>25</v>
      </c>
      <c r="EL90" s="17" t="s">
        <v>25</v>
      </c>
      <c r="EM90" s="17" t="s">
        <v>25</v>
      </c>
      <c r="EN90" s="17" t="s">
        <v>25</v>
      </c>
      <c r="EO90" s="17" t="s">
        <v>25</v>
      </c>
    </row>
    <row r="91" spans="1:145" hidden="1" outlineLevel="1">
      <c r="A91">
        <v>9</v>
      </c>
      <c r="B91" s="126" t="str">
        <f t="shared" si="63"/>
        <v>Fine BBB, Young ewes:Lamb, CFA:5.5yo, Wethers:Yearling</v>
      </c>
      <c r="C91">
        <f t="shared" si="64"/>
        <v>0</v>
      </c>
      <c r="D91" t="b">
        <f t="shared" si="65"/>
        <v>0</v>
      </c>
      <c r="E91">
        <f t="shared" si="66"/>
        <v>241</v>
      </c>
      <c r="F91">
        <f t="shared" si="67"/>
        <v>450</v>
      </c>
      <c r="G91">
        <f t="shared" si="68"/>
        <v>0</v>
      </c>
      <c r="H91">
        <f t="shared" si="69"/>
        <v>0</v>
      </c>
      <c r="K91" s="132">
        <f t="shared" si="110"/>
        <v>1</v>
      </c>
      <c r="L91" s="131">
        <f>MOD(INT(($A91-5)/PRODUCT(N$79:$Q$79)),L$79)+1</f>
        <v>1</v>
      </c>
      <c r="M91" s="132">
        <f t="shared" si="111"/>
        <v>2</v>
      </c>
      <c r="N91" s="131">
        <f>MOD(INT(($A91-5)/PRODUCT(O$79:$Q$79)),N$79)+1</f>
        <v>2</v>
      </c>
      <c r="O91" s="131">
        <f>MOD(INT(($A91-5)/PRODUCT(P$79:$Q$79)),O$79)+1</f>
        <v>1</v>
      </c>
      <c r="P91" s="131">
        <f>MOD(INT(($A91-5)/PRODUCT(Q$79:$Q$79)),P$79)+1</f>
        <v>1</v>
      </c>
      <c r="S91" s="151" t="str">
        <f t="shared" si="70"/>
        <v>-</v>
      </c>
      <c r="T91" s="151" t="str">
        <f t="shared" si="70"/>
        <v>-</v>
      </c>
      <c r="U91" s="151" t="str">
        <f t="shared" si="70"/>
        <v>-</v>
      </c>
      <c r="V91" s="151" t="str">
        <f t="shared" si="70"/>
        <v>-</v>
      </c>
      <c r="W91" s="151" t="str">
        <f t="shared" si="70"/>
        <v>-</v>
      </c>
      <c r="X91" s="151" t="str">
        <f t="shared" si="70"/>
        <v>-</v>
      </c>
      <c r="Y91" s="151" t="str">
        <f t="shared" si="70"/>
        <v>-</v>
      </c>
      <c r="Z91" s="151" t="str">
        <f t="shared" si="70"/>
        <v>-</v>
      </c>
      <c r="AA91" s="151" t="str">
        <f t="shared" si="70"/>
        <v>-</v>
      </c>
      <c r="AB91" s="151" t="str">
        <f t="shared" si="70"/>
        <v>-</v>
      </c>
      <c r="AC91" s="151" t="str">
        <f t="shared" si="70"/>
        <v>-</v>
      </c>
      <c r="AD91" s="151" t="str">
        <f t="shared" si="70"/>
        <v>-</v>
      </c>
      <c r="AE91" s="151" t="str">
        <f t="shared" si="70"/>
        <v>-</v>
      </c>
      <c r="AF91" s="151" t="str">
        <f t="shared" si="70"/>
        <v>-</v>
      </c>
      <c r="AG91" s="149" t="str">
        <f t="shared" si="71"/>
        <v>-</v>
      </c>
      <c r="AH91" s="149" t="str">
        <f t="shared" si="72"/>
        <v>-</v>
      </c>
      <c r="AI91" s="149" t="str">
        <f t="shared" si="73"/>
        <v>-</v>
      </c>
      <c r="AJ91" s="149" t="str">
        <f t="shared" si="73"/>
        <v>-</v>
      </c>
      <c r="AK91" s="149" t="str">
        <f t="shared" si="73"/>
        <v>-</v>
      </c>
      <c r="AL91" s="149" t="str">
        <f t="shared" si="73"/>
        <v>-</v>
      </c>
      <c r="AM91" s="149" t="str">
        <f t="shared" si="73"/>
        <v>-</v>
      </c>
      <c r="AN91" s="149" t="str">
        <f t="shared" si="74"/>
        <v>-</v>
      </c>
      <c r="AO91" s="149" t="str">
        <f t="shared" si="75"/>
        <v>-</v>
      </c>
      <c r="AP91" s="149" t="str">
        <f t="shared" si="76"/>
        <v>-</v>
      </c>
      <c r="AQ91" s="149" t="str">
        <f t="shared" si="77"/>
        <v>-</v>
      </c>
      <c r="AR91" s="149" t="str">
        <f t="shared" si="78"/>
        <v>-</v>
      </c>
      <c r="AS91" s="149" t="str">
        <f t="shared" si="79"/>
        <v>-</v>
      </c>
      <c r="AT91" s="149" t="str">
        <f t="shared" si="80"/>
        <v>-</v>
      </c>
      <c r="AU91" s="149" t="str">
        <f t="shared" si="81"/>
        <v>-</v>
      </c>
      <c r="AV91" s="149" t="str">
        <f t="shared" si="82"/>
        <v>-</v>
      </c>
      <c r="AW91" s="149" t="str">
        <f t="shared" si="83"/>
        <v>-</v>
      </c>
      <c r="AX91" s="149" t="str">
        <f t="shared" si="84"/>
        <v>-</v>
      </c>
      <c r="AY91" s="149" t="str">
        <f t="shared" si="85"/>
        <v>-</v>
      </c>
      <c r="AZ91" s="149" t="str">
        <f t="shared" si="86"/>
        <v>-</v>
      </c>
      <c r="BA91" s="149" t="str">
        <f t="shared" si="87"/>
        <v>-</v>
      </c>
      <c r="BB91" s="151" t="str">
        <f t="shared" si="88"/>
        <v>-</v>
      </c>
      <c r="BC91" s="151" t="str">
        <f t="shared" si="88"/>
        <v>-</v>
      </c>
      <c r="BD91" s="151" t="str">
        <f t="shared" si="88"/>
        <v>-</v>
      </c>
      <c r="BE91" s="151" t="str">
        <f t="shared" si="88"/>
        <v>-</v>
      </c>
      <c r="BF91" s="151" t="str">
        <f t="shared" si="88"/>
        <v>-</v>
      </c>
      <c r="BG91" s="151" t="str">
        <f t="shared" si="88"/>
        <v>-</v>
      </c>
      <c r="BH91" s="151" t="str">
        <f t="shared" si="88"/>
        <v>-</v>
      </c>
      <c r="BI91" s="151" t="str">
        <f t="shared" si="88"/>
        <v>-</v>
      </c>
      <c r="BJ91" s="151" t="str">
        <f t="shared" si="88"/>
        <v>-</v>
      </c>
      <c r="BK91" s="151" t="str">
        <f t="shared" si="88"/>
        <v>-</v>
      </c>
      <c r="BL91" s="151" t="str">
        <f t="shared" si="88"/>
        <v>-</v>
      </c>
      <c r="BM91" s="151" t="str">
        <f t="shared" si="88"/>
        <v>-</v>
      </c>
      <c r="BN91" s="151" t="str">
        <f t="shared" si="88"/>
        <v>-</v>
      </c>
      <c r="BO91" s="151" t="str">
        <f t="shared" si="88"/>
        <v>-</v>
      </c>
      <c r="BP91" s="149" t="str">
        <f t="shared" si="89"/>
        <v>-</v>
      </c>
      <c r="BQ91" s="149" t="str">
        <f t="shared" si="90"/>
        <v>-</v>
      </c>
      <c r="BR91" s="149" t="str">
        <f t="shared" si="91"/>
        <v>-</v>
      </c>
      <c r="BS91" s="149" t="str">
        <f t="shared" si="92"/>
        <v>-</v>
      </c>
      <c r="BT91" s="149" t="str">
        <f t="shared" si="93"/>
        <v>-</v>
      </c>
      <c r="BU91" s="149" t="str">
        <f t="shared" si="94"/>
        <v>-</v>
      </c>
      <c r="BV91" s="149" t="str">
        <f t="shared" si="95"/>
        <v>-</v>
      </c>
      <c r="BW91" s="149" t="str">
        <f t="shared" si="96"/>
        <v>-</v>
      </c>
      <c r="BX91" s="149" t="str">
        <f t="shared" si="97"/>
        <v>-</v>
      </c>
      <c r="BY91" s="149" t="str">
        <f t="shared" si="98"/>
        <v>-</v>
      </c>
      <c r="BZ91" s="149" t="str">
        <f t="shared" si="99"/>
        <v>-</v>
      </c>
      <c r="CA91" s="149" t="str">
        <f t="shared" si="100"/>
        <v>-</v>
      </c>
      <c r="CB91" s="149" t="str">
        <f t="shared" si="101"/>
        <v>-</v>
      </c>
      <c r="CC91" s="149" t="str">
        <f t="shared" si="102"/>
        <v>-</v>
      </c>
      <c r="CD91" s="149" t="str">
        <f t="shared" si="103"/>
        <v>-</v>
      </c>
      <c r="CE91" s="149" t="str">
        <f t="shared" si="104"/>
        <v>-</v>
      </c>
      <c r="CF91" s="149" t="str">
        <f t="shared" si="105"/>
        <v>-</v>
      </c>
      <c r="CG91" s="149" t="str">
        <f t="shared" si="106"/>
        <v>-</v>
      </c>
      <c r="CH91" s="149" t="str">
        <f t="shared" si="107"/>
        <v>-</v>
      </c>
      <c r="CI91" s="149" t="str">
        <f t="shared" si="108"/>
        <v>-</v>
      </c>
      <c r="CJ91" s="149" t="str">
        <f t="shared" si="109"/>
        <v>-</v>
      </c>
      <c r="CL91" s="17" t="s">
        <v>25</v>
      </c>
      <c r="CM91" s="17" t="s">
        <v>25</v>
      </c>
      <c r="CN91" s="17" t="s">
        <v>25</v>
      </c>
      <c r="CO91" s="17" t="s">
        <v>25</v>
      </c>
      <c r="CP91" s="17" t="s">
        <v>25</v>
      </c>
      <c r="CQ91" s="17" t="s">
        <v>25</v>
      </c>
      <c r="CR91" s="17" t="s">
        <v>25</v>
      </c>
      <c r="CS91" s="17" t="s">
        <v>25</v>
      </c>
      <c r="CT91" s="17" t="s">
        <v>25</v>
      </c>
      <c r="CU91" s="17" t="s">
        <v>25</v>
      </c>
      <c r="CV91" s="17" t="s">
        <v>25</v>
      </c>
      <c r="CW91" s="17" t="s">
        <v>25</v>
      </c>
      <c r="CX91" s="17" t="s">
        <v>25</v>
      </c>
      <c r="CY91" s="17" t="s">
        <v>25</v>
      </c>
      <c r="CZ91" s="17" t="s">
        <v>25</v>
      </c>
      <c r="DA91" s="17" t="s">
        <v>25</v>
      </c>
      <c r="DB91" s="17" t="s">
        <v>25</v>
      </c>
      <c r="DC91" s="17" t="s">
        <v>25</v>
      </c>
      <c r="DD91" s="17" t="s">
        <v>25</v>
      </c>
      <c r="DE91" s="17" t="s">
        <v>25</v>
      </c>
      <c r="DF91" s="17" t="s">
        <v>25</v>
      </c>
      <c r="DG91" s="17" t="s">
        <v>25</v>
      </c>
      <c r="DH91" s="17" t="s">
        <v>25</v>
      </c>
      <c r="DI91" s="17" t="s">
        <v>25</v>
      </c>
      <c r="DJ91" s="17" t="s">
        <v>25</v>
      </c>
      <c r="DK91" s="17" t="s">
        <v>25</v>
      </c>
      <c r="DL91" s="17" t="s">
        <v>25</v>
      </c>
      <c r="DM91" s="17" t="s">
        <v>25</v>
      </c>
      <c r="DN91" s="17" t="s">
        <v>25</v>
      </c>
      <c r="DO91" s="17" t="s">
        <v>25</v>
      </c>
      <c r="DP91" s="17" t="s">
        <v>25</v>
      </c>
      <c r="DQ91" s="17" t="s">
        <v>25</v>
      </c>
      <c r="DR91" s="17" t="s">
        <v>25</v>
      </c>
      <c r="DS91" s="17" t="s">
        <v>25</v>
      </c>
      <c r="DT91" s="17" t="s">
        <v>25</v>
      </c>
      <c r="DU91" s="17" t="s">
        <v>25</v>
      </c>
      <c r="DV91" s="17" t="s">
        <v>25</v>
      </c>
      <c r="DW91" s="17" t="s">
        <v>25</v>
      </c>
      <c r="DX91" s="17" t="s">
        <v>25</v>
      </c>
      <c r="DY91" s="17" t="s">
        <v>25</v>
      </c>
      <c r="DZ91" s="17" t="s">
        <v>25</v>
      </c>
      <c r="EA91" s="17" t="s">
        <v>25</v>
      </c>
      <c r="EB91" s="17" t="s">
        <v>25</v>
      </c>
      <c r="EC91" s="17" t="s">
        <v>25</v>
      </c>
      <c r="ED91" s="17" t="s">
        <v>25</v>
      </c>
      <c r="EE91" s="17" t="s">
        <v>25</v>
      </c>
      <c r="EF91" s="17" t="s">
        <v>25</v>
      </c>
      <c r="EG91" s="17" t="s">
        <v>25</v>
      </c>
      <c r="EH91" s="17" t="s">
        <v>25</v>
      </c>
      <c r="EI91" s="17" t="s">
        <v>25</v>
      </c>
      <c r="EJ91" s="17" t="s">
        <v>25</v>
      </c>
      <c r="EK91" s="17" t="s">
        <v>25</v>
      </c>
      <c r="EL91" s="17" t="s">
        <v>25</v>
      </c>
      <c r="EM91" s="17" t="s">
        <v>25</v>
      </c>
      <c r="EN91" s="17" t="s">
        <v>25</v>
      </c>
      <c r="EO91" s="17" t="s">
        <v>25</v>
      </c>
    </row>
    <row r="92" spans="1:145" hidden="1" outlineLevel="1">
      <c r="A92">
        <v>10</v>
      </c>
      <c r="B92" s="126" t="str">
        <f t="shared" si="63"/>
        <v>Fine BBB, Young ewes:Lamb, CFA:6.5yo, Wethers:Yearling</v>
      </c>
      <c r="C92">
        <f t="shared" si="64"/>
        <v>0</v>
      </c>
      <c r="D92" t="b">
        <f t="shared" si="65"/>
        <v>0</v>
      </c>
      <c r="E92">
        <f t="shared" si="66"/>
        <v>241</v>
      </c>
      <c r="F92">
        <f t="shared" si="67"/>
        <v>450</v>
      </c>
      <c r="G92">
        <f t="shared" si="68"/>
        <v>0</v>
      </c>
      <c r="H92">
        <f t="shared" si="69"/>
        <v>1</v>
      </c>
      <c r="K92" s="132">
        <f t="shared" si="110"/>
        <v>1</v>
      </c>
      <c r="L92" s="131">
        <f>MOD(INT(($A92-5)/PRODUCT(N$79:$Q$79)),L$79)+1</f>
        <v>1</v>
      </c>
      <c r="M92" s="132">
        <f t="shared" si="111"/>
        <v>2</v>
      </c>
      <c r="N92" s="131">
        <f>MOD(INT(($A92-5)/PRODUCT(O$79:$Q$79)),N$79)+1</f>
        <v>2</v>
      </c>
      <c r="O92" s="131">
        <f>MOD(INT(($A92-5)/PRODUCT(P$79:$Q$79)),O$79)+1</f>
        <v>1</v>
      </c>
      <c r="P92" s="131">
        <f>MOD(INT(($A92-5)/PRODUCT(Q$79:$Q$79)),P$79)+1</f>
        <v>2</v>
      </c>
      <c r="S92" s="151" t="str">
        <f t="shared" si="70"/>
        <v>-</v>
      </c>
      <c r="T92" s="151" t="str">
        <f t="shared" si="70"/>
        <v>-</v>
      </c>
      <c r="U92" s="151" t="str">
        <f t="shared" si="70"/>
        <v>-</v>
      </c>
      <c r="V92" s="151" t="str">
        <f t="shared" si="70"/>
        <v>-</v>
      </c>
      <c r="W92" s="151" t="str">
        <f t="shared" si="70"/>
        <v>-</v>
      </c>
      <c r="X92" s="151" t="str">
        <f t="shared" si="70"/>
        <v>-</v>
      </c>
      <c r="Y92" s="151" t="str">
        <f t="shared" si="70"/>
        <v>-</v>
      </c>
      <c r="Z92" s="151" t="str">
        <f t="shared" si="70"/>
        <v>-</v>
      </c>
      <c r="AA92" s="151" t="str">
        <f t="shared" si="70"/>
        <v>-</v>
      </c>
      <c r="AB92" s="151" t="str">
        <f t="shared" si="70"/>
        <v>-</v>
      </c>
      <c r="AC92" s="151" t="str">
        <f t="shared" si="70"/>
        <v>-</v>
      </c>
      <c r="AD92" s="151" t="str">
        <f t="shared" si="70"/>
        <v>-</v>
      </c>
      <c r="AE92" s="151" t="str">
        <f t="shared" si="70"/>
        <v>-</v>
      </c>
      <c r="AF92" s="151" t="str">
        <f t="shared" si="70"/>
        <v>-</v>
      </c>
      <c r="AG92" s="149" t="str">
        <f t="shared" si="71"/>
        <v>-</v>
      </c>
      <c r="AH92" s="149" t="str">
        <f t="shared" si="72"/>
        <v>-</v>
      </c>
      <c r="AI92" s="149" t="str">
        <f t="shared" si="73"/>
        <v>-</v>
      </c>
      <c r="AJ92" s="149" t="str">
        <f t="shared" si="73"/>
        <v>-</v>
      </c>
      <c r="AK92" s="149" t="str">
        <f t="shared" si="73"/>
        <v>-</v>
      </c>
      <c r="AL92" s="149" t="str">
        <f t="shared" si="73"/>
        <v>-</v>
      </c>
      <c r="AM92" s="149" t="str">
        <f t="shared" si="73"/>
        <v>-</v>
      </c>
      <c r="AN92" s="149" t="str">
        <f t="shared" si="74"/>
        <v>-</v>
      </c>
      <c r="AO92" s="149" t="str">
        <f t="shared" si="75"/>
        <v>-</v>
      </c>
      <c r="AP92" s="149" t="str">
        <f t="shared" si="76"/>
        <v>-</v>
      </c>
      <c r="AQ92" s="149" t="str">
        <f t="shared" si="77"/>
        <v>-</v>
      </c>
      <c r="AR92" s="149" t="str">
        <f t="shared" si="78"/>
        <v>-</v>
      </c>
      <c r="AS92" s="149" t="str">
        <f t="shared" si="79"/>
        <v>-</v>
      </c>
      <c r="AT92" s="149" t="str">
        <f t="shared" si="80"/>
        <v>-</v>
      </c>
      <c r="AU92" s="149" t="str">
        <f t="shared" si="81"/>
        <v>-</v>
      </c>
      <c r="AV92" s="149" t="str">
        <f t="shared" si="82"/>
        <v>-</v>
      </c>
      <c r="AW92" s="149" t="str">
        <f t="shared" si="83"/>
        <v>-</v>
      </c>
      <c r="AX92" s="149" t="str">
        <f t="shared" si="84"/>
        <v>-</v>
      </c>
      <c r="AY92" s="149" t="str">
        <f t="shared" si="85"/>
        <v>-</v>
      </c>
      <c r="AZ92" s="149" t="str">
        <f t="shared" si="86"/>
        <v>-</v>
      </c>
      <c r="BA92" s="149" t="str">
        <f t="shared" si="87"/>
        <v>-</v>
      </c>
      <c r="BB92" s="151" t="str">
        <f t="shared" si="88"/>
        <v>-</v>
      </c>
      <c r="BC92" s="151" t="str">
        <f t="shared" si="88"/>
        <v>-</v>
      </c>
      <c r="BD92" s="151" t="str">
        <f t="shared" si="88"/>
        <v>-</v>
      </c>
      <c r="BE92" s="151" t="str">
        <f t="shared" si="88"/>
        <v>-</v>
      </c>
      <c r="BF92" s="151" t="str">
        <f t="shared" si="88"/>
        <v>-</v>
      </c>
      <c r="BG92" s="151" t="str">
        <f t="shared" si="88"/>
        <v>-</v>
      </c>
      <c r="BH92" s="151" t="str">
        <f t="shared" si="88"/>
        <v>-</v>
      </c>
      <c r="BI92" s="151" t="str">
        <f t="shared" si="88"/>
        <v>-</v>
      </c>
      <c r="BJ92" s="151" t="str">
        <f t="shared" si="88"/>
        <v>-</v>
      </c>
      <c r="BK92" s="151" t="str">
        <f t="shared" si="88"/>
        <v>-</v>
      </c>
      <c r="BL92" s="151" t="str">
        <f t="shared" si="88"/>
        <v>-</v>
      </c>
      <c r="BM92" s="151" t="str">
        <f t="shared" si="88"/>
        <v>-</v>
      </c>
      <c r="BN92" s="151" t="str">
        <f t="shared" si="88"/>
        <v>-</v>
      </c>
      <c r="BO92" s="151" t="str">
        <f t="shared" si="88"/>
        <v>-</v>
      </c>
      <c r="BP92" s="149" t="str">
        <f t="shared" si="89"/>
        <v>-</v>
      </c>
      <c r="BQ92" s="149" t="str">
        <f t="shared" si="90"/>
        <v>-</v>
      </c>
      <c r="BR92" s="149" t="str">
        <f t="shared" si="91"/>
        <v>-</v>
      </c>
      <c r="BS92" s="149" t="str">
        <f t="shared" si="92"/>
        <v>-</v>
      </c>
      <c r="BT92" s="149" t="str">
        <f t="shared" si="93"/>
        <v>-</v>
      </c>
      <c r="BU92" s="149" t="str">
        <f t="shared" si="94"/>
        <v>-</v>
      </c>
      <c r="BV92" s="149" t="str">
        <f t="shared" si="95"/>
        <v>-</v>
      </c>
      <c r="BW92" s="149" t="str">
        <f t="shared" si="96"/>
        <v>-</v>
      </c>
      <c r="BX92" s="149" t="str">
        <f t="shared" si="97"/>
        <v>-</v>
      </c>
      <c r="BY92" s="149" t="str">
        <f t="shared" si="98"/>
        <v>-</v>
      </c>
      <c r="BZ92" s="149" t="str">
        <f t="shared" si="99"/>
        <v>-</v>
      </c>
      <c r="CA92" s="149" t="str">
        <f t="shared" si="100"/>
        <v>-</v>
      </c>
      <c r="CB92" s="149" t="str">
        <f t="shared" si="101"/>
        <v>-</v>
      </c>
      <c r="CC92" s="149" t="str">
        <f t="shared" si="102"/>
        <v>-</v>
      </c>
      <c r="CD92" s="149" t="str">
        <f t="shared" si="103"/>
        <v>-</v>
      </c>
      <c r="CE92" s="149" t="str">
        <f t="shared" si="104"/>
        <v>-</v>
      </c>
      <c r="CF92" s="149" t="str">
        <f t="shared" si="105"/>
        <v>-</v>
      </c>
      <c r="CG92" s="149" t="str">
        <f t="shared" si="106"/>
        <v>-</v>
      </c>
      <c r="CH92" s="149" t="str">
        <f t="shared" si="107"/>
        <v>-</v>
      </c>
      <c r="CI92" s="149" t="str">
        <f t="shared" si="108"/>
        <v>-</v>
      </c>
      <c r="CJ92" s="149" t="str">
        <f t="shared" si="109"/>
        <v>-</v>
      </c>
      <c r="CL92" s="17" t="s">
        <v>25</v>
      </c>
      <c r="CM92" s="17" t="s">
        <v>25</v>
      </c>
      <c r="CN92" s="17" t="s">
        <v>25</v>
      </c>
      <c r="CO92" s="17" t="s">
        <v>25</v>
      </c>
      <c r="CP92" s="17" t="s">
        <v>25</v>
      </c>
      <c r="CQ92" s="17" t="s">
        <v>25</v>
      </c>
      <c r="CR92" s="17" t="s">
        <v>25</v>
      </c>
      <c r="CS92" s="17" t="s">
        <v>25</v>
      </c>
      <c r="CT92" s="17" t="s">
        <v>25</v>
      </c>
      <c r="CU92" s="17" t="s">
        <v>25</v>
      </c>
      <c r="CV92" s="17" t="s">
        <v>25</v>
      </c>
      <c r="CW92" s="17" t="s">
        <v>25</v>
      </c>
      <c r="CX92" s="17" t="s">
        <v>25</v>
      </c>
      <c r="CY92" s="17" t="s">
        <v>25</v>
      </c>
      <c r="CZ92" s="17" t="s">
        <v>25</v>
      </c>
      <c r="DA92" s="17" t="s">
        <v>25</v>
      </c>
      <c r="DB92" s="17" t="s">
        <v>25</v>
      </c>
      <c r="DC92" s="17" t="s">
        <v>25</v>
      </c>
      <c r="DD92" s="17" t="s">
        <v>25</v>
      </c>
      <c r="DE92" s="17" t="s">
        <v>25</v>
      </c>
      <c r="DF92" s="17" t="s">
        <v>25</v>
      </c>
      <c r="DG92" s="17" t="s">
        <v>25</v>
      </c>
      <c r="DH92" s="17" t="s">
        <v>25</v>
      </c>
      <c r="DI92" s="17" t="s">
        <v>25</v>
      </c>
      <c r="DJ92" s="17" t="s">
        <v>25</v>
      </c>
      <c r="DK92" s="17" t="s">
        <v>25</v>
      </c>
      <c r="DL92" s="17" t="s">
        <v>25</v>
      </c>
      <c r="DM92" s="17" t="s">
        <v>25</v>
      </c>
      <c r="DN92" s="17" t="s">
        <v>25</v>
      </c>
      <c r="DO92" s="17" t="s">
        <v>25</v>
      </c>
      <c r="DP92" s="17" t="s">
        <v>25</v>
      </c>
      <c r="DQ92" s="17" t="s">
        <v>25</v>
      </c>
      <c r="DR92" s="17" t="s">
        <v>25</v>
      </c>
      <c r="DS92" s="17" t="s">
        <v>25</v>
      </c>
      <c r="DT92" s="17" t="s">
        <v>25</v>
      </c>
      <c r="DU92" s="17" t="s">
        <v>25</v>
      </c>
      <c r="DV92" s="17" t="s">
        <v>25</v>
      </c>
      <c r="DW92" s="17" t="s">
        <v>25</v>
      </c>
      <c r="DX92" s="17" t="s">
        <v>25</v>
      </c>
      <c r="DY92" s="17" t="s">
        <v>25</v>
      </c>
      <c r="DZ92" s="17" t="s">
        <v>25</v>
      </c>
      <c r="EA92" s="17" t="s">
        <v>25</v>
      </c>
      <c r="EB92" s="17" t="s">
        <v>25</v>
      </c>
      <c r="EC92" s="17" t="s">
        <v>25</v>
      </c>
      <c r="ED92" s="17" t="s">
        <v>25</v>
      </c>
      <c r="EE92" s="17" t="s">
        <v>25</v>
      </c>
      <c r="EF92" s="17" t="s">
        <v>25</v>
      </c>
      <c r="EG92" s="17" t="s">
        <v>25</v>
      </c>
      <c r="EH92" s="17" t="s">
        <v>25</v>
      </c>
      <c r="EI92" s="17" t="s">
        <v>25</v>
      </c>
      <c r="EJ92" s="17" t="s">
        <v>25</v>
      </c>
      <c r="EK92" s="17" t="s">
        <v>25</v>
      </c>
      <c r="EL92" s="17" t="s">
        <v>25</v>
      </c>
      <c r="EM92" s="17" t="s">
        <v>25</v>
      </c>
      <c r="EN92" s="17" t="s">
        <v>25</v>
      </c>
      <c r="EO92" s="17" t="s">
        <v>25</v>
      </c>
    </row>
    <row r="93" spans="1:145" hidden="1" outlineLevel="1">
      <c r="A93">
        <v>11</v>
      </c>
      <c r="B93" s="126" t="str">
        <f t="shared" si="63"/>
        <v>Fine BBB, Young ewes:Hgt, CFA:5.5yo, Wethers:Yearling</v>
      </c>
      <c r="C93">
        <f t="shared" si="64"/>
        <v>0</v>
      </c>
      <c r="D93" t="b">
        <f t="shared" si="65"/>
        <v>0</v>
      </c>
      <c r="E93">
        <f t="shared" si="66"/>
        <v>241</v>
      </c>
      <c r="F93">
        <f t="shared" si="67"/>
        <v>450</v>
      </c>
      <c r="G93">
        <f t="shared" si="68"/>
        <v>500</v>
      </c>
      <c r="H93">
        <f t="shared" si="69"/>
        <v>0</v>
      </c>
      <c r="K93" s="132">
        <f t="shared" si="110"/>
        <v>1</v>
      </c>
      <c r="L93" s="131">
        <f>MOD(INT(($A93-5)/PRODUCT(N$79:$Q$79)),L$79)+1</f>
        <v>1</v>
      </c>
      <c r="M93" s="132">
        <f t="shared" si="111"/>
        <v>2</v>
      </c>
      <c r="N93" s="131">
        <f>MOD(INT(($A93-5)/PRODUCT(O$79:$Q$79)),N$79)+1</f>
        <v>2</v>
      </c>
      <c r="O93" s="131">
        <f>MOD(INT(($A93-5)/PRODUCT(P$79:$Q$79)),O$79)+1</f>
        <v>2</v>
      </c>
      <c r="P93" s="131">
        <f>MOD(INT(($A93-5)/PRODUCT(Q$79:$Q$79)),P$79)+1</f>
        <v>1</v>
      </c>
      <c r="S93" s="151" t="str">
        <f t="shared" si="70"/>
        <v>-</v>
      </c>
      <c r="T93" s="151" t="str">
        <f t="shared" si="70"/>
        <v>-</v>
      </c>
      <c r="U93" s="151" t="str">
        <f t="shared" si="70"/>
        <v>-</v>
      </c>
      <c r="V93" s="151" t="str">
        <f t="shared" si="70"/>
        <v>-</v>
      </c>
      <c r="W93" s="151" t="str">
        <f t="shared" si="70"/>
        <v>-</v>
      </c>
      <c r="X93" s="151" t="str">
        <f t="shared" si="70"/>
        <v>-</v>
      </c>
      <c r="Y93" s="151" t="str">
        <f t="shared" si="70"/>
        <v>-</v>
      </c>
      <c r="Z93" s="151" t="str">
        <f t="shared" si="70"/>
        <v>-</v>
      </c>
      <c r="AA93" s="151" t="str">
        <f t="shared" si="70"/>
        <v>-</v>
      </c>
      <c r="AB93" s="151" t="str">
        <f t="shared" si="70"/>
        <v>-</v>
      </c>
      <c r="AC93" s="151" t="str">
        <f t="shared" si="70"/>
        <v>-</v>
      </c>
      <c r="AD93" s="151" t="str">
        <f t="shared" si="70"/>
        <v>-</v>
      </c>
      <c r="AE93" s="151" t="str">
        <f t="shared" si="70"/>
        <v>-</v>
      </c>
      <c r="AF93" s="151" t="str">
        <f t="shared" si="70"/>
        <v>-</v>
      </c>
      <c r="AG93" s="149" t="str">
        <f t="shared" si="71"/>
        <v>-</v>
      </c>
      <c r="AH93" s="149" t="str">
        <f t="shared" si="72"/>
        <v>-</v>
      </c>
      <c r="AI93" s="149" t="str">
        <f t="shared" si="73"/>
        <v>-</v>
      </c>
      <c r="AJ93" s="149" t="str">
        <f t="shared" si="73"/>
        <v>-</v>
      </c>
      <c r="AK93" s="149" t="str">
        <f t="shared" si="73"/>
        <v>-</v>
      </c>
      <c r="AL93" s="149" t="str">
        <f t="shared" si="73"/>
        <v>-</v>
      </c>
      <c r="AM93" s="149" t="str">
        <f t="shared" si="73"/>
        <v>-</v>
      </c>
      <c r="AN93" s="149" t="str">
        <f t="shared" si="74"/>
        <v>-</v>
      </c>
      <c r="AO93" s="149" t="str">
        <f t="shared" si="75"/>
        <v>-</v>
      </c>
      <c r="AP93" s="149" t="str">
        <f t="shared" si="76"/>
        <v>-</v>
      </c>
      <c r="AQ93" s="149" t="str">
        <f t="shared" si="77"/>
        <v>-</v>
      </c>
      <c r="AR93" s="149" t="str">
        <f t="shared" si="78"/>
        <v>-</v>
      </c>
      <c r="AS93" s="149" t="str">
        <f t="shared" si="79"/>
        <v>-</v>
      </c>
      <c r="AT93" s="149" t="str">
        <f t="shared" si="80"/>
        <v>-</v>
      </c>
      <c r="AU93" s="149" t="str">
        <f t="shared" si="81"/>
        <v>-</v>
      </c>
      <c r="AV93" s="149" t="str">
        <f t="shared" si="82"/>
        <v>-</v>
      </c>
      <c r="AW93" s="149" t="str">
        <f t="shared" si="83"/>
        <v>-</v>
      </c>
      <c r="AX93" s="149" t="str">
        <f t="shared" si="84"/>
        <v>-</v>
      </c>
      <c r="AY93" s="149" t="str">
        <f t="shared" si="85"/>
        <v>-</v>
      </c>
      <c r="AZ93" s="149" t="str">
        <f t="shared" si="86"/>
        <v>-</v>
      </c>
      <c r="BA93" s="149" t="str">
        <f t="shared" si="87"/>
        <v>-</v>
      </c>
      <c r="BB93" s="151" t="str">
        <f t="shared" si="88"/>
        <v>-</v>
      </c>
      <c r="BC93" s="151" t="str">
        <f t="shared" si="88"/>
        <v>-</v>
      </c>
      <c r="BD93" s="151" t="str">
        <f t="shared" si="88"/>
        <v>-</v>
      </c>
      <c r="BE93" s="151" t="str">
        <f t="shared" si="88"/>
        <v>-</v>
      </c>
      <c r="BF93" s="151" t="str">
        <f t="shared" si="88"/>
        <v>-</v>
      </c>
      <c r="BG93" s="151" t="str">
        <f t="shared" si="88"/>
        <v>-</v>
      </c>
      <c r="BH93" s="151" t="str">
        <f t="shared" si="88"/>
        <v>-</v>
      </c>
      <c r="BI93" s="151" t="str">
        <f t="shared" si="88"/>
        <v>-</v>
      </c>
      <c r="BJ93" s="151" t="str">
        <f t="shared" si="88"/>
        <v>-</v>
      </c>
      <c r="BK93" s="151" t="str">
        <f t="shared" si="88"/>
        <v>-</v>
      </c>
      <c r="BL93" s="151" t="str">
        <f t="shared" si="88"/>
        <v>-</v>
      </c>
      <c r="BM93" s="151" t="str">
        <f t="shared" si="88"/>
        <v>-</v>
      </c>
      <c r="BN93" s="151" t="str">
        <f t="shared" si="88"/>
        <v>-</v>
      </c>
      <c r="BO93" s="151" t="str">
        <f t="shared" si="88"/>
        <v>-</v>
      </c>
      <c r="BP93" s="149" t="str">
        <f t="shared" si="89"/>
        <v>-</v>
      </c>
      <c r="BQ93" s="149" t="str">
        <f t="shared" si="90"/>
        <v>-</v>
      </c>
      <c r="BR93" s="149" t="str">
        <f t="shared" si="91"/>
        <v>-</v>
      </c>
      <c r="BS93" s="149" t="str">
        <f t="shared" si="92"/>
        <v>-</v>
      </c>
      <c r="BT93" s="149" t="str">
        <f t="shared" si="93"/>
        <v>-</v>
      </c>
      <c r="BU93" s="149" t="str">
        <f t="shared" si="94"/>
        <v>-</v>
      </c>
      <c r="BV93" s="149" t="str">
        <f t="shared" si="95"/>
        <v>-</v>
      </c>
      <c r="BW93" s="149" t="str">
        <f t="shared" si="96"/>
        <v>-</v>
      </c>
      <c r="BX93" s="149" t="str">
        <f t="shared" si="97"/>
        <v>-</v>
      </c>
      <c r="BY93" s="149" t="str">
        <f t="shared" si="98"/>
        <v>-</v>
      </c>
      <c r="BZ93" s="149" t="str">
        <f t="shared" si="99"/>
        <v>-</v>
      </c>
      <c r="CA93" s="149" t="str">
        <f t="shared" si="100"/>
        <v>-</v>
      </c>
      <c r="CB93" s="149" t="str">
        <f t="shared" si="101"/>
        <v>-</v>
      </c>
      <c r="CC93" s="149" t="str">
        <f t="shared" si="102"/>
        <v>-</v>
      </c>
      <c r="CD93" s="149" t="str">
        <f t="shared" si="103"/>
        <v>-</v>
      </c>
      <c r="CE93" s="149" t="str">
        <f t="shared" si="104"/>
        <v>-</v>
      </c>
      <c r="CF93" s="149" t="str">
        <f t="shared" si="105"/>
        <v>-</v>
      </c>
      <c r="CG93" s="149" t="str">
        <f t="shared" si="106"/>
        <v>-</v>
      </c>
      <c r="CH93" s="149" t="str">
        <f t="shared" si="107"/>
        <v>-</v>
      </c>
      <c r="CI93" s="149" t="str">
        <f t="shared" si="108"/>
        <v>-</v>
      </c>
      <c r="CJ93" s="149" t="str">
        <f t="shared" si="109"/>
        <v>-</v>
      </c>
      <c r="CL93" s="17" t="s">
        <v>25</v>
      </c>
      <c r="CM93" s="17" t="s">
        <v>25</v>
      </c>
      <c r="CN93" s="17" t="s">
        <v>25</v>
      </c>
      <c r="CO93" s="17" t="s">
        <v>25</v>
      </c>
      <c r="CP93" s="17" t="s">
        <v>25</v>
      </c>
      <c r="CQ93" s="17" t="s">
        <v>25</v>
      </c>
      <c r="CR93" s="17" t="s">
        <v>25</v>
      </c>
      <c r="CS93" s="17" t="s">
        <v>25</v>
      </c>
      <c r="CT93" s="17" t="s">
        <v>25</v>
      </c>
      <c r="CU93" s="17" t="s">
        <v>25</v>
      </c>
      <c r="CV93" s="17" t="s">
        <v>25</v>
      </c>
      <c r="CW93" s="17" t="s">
        <v>25</v>
      </c>
      <c r="CX93" s="17" t="s">
        <v>25</v>
      </c>
      <c r="CY93" s="17" t="s">
        <v>25</v>
      </c>
      <c r="CZ93" s="17" t="s">
        <v>25</v>
      </c>
      <c r="DA93" s="17" t="s">
        <v>25</v>
      </c>
      <c r="DB93" s="17" t="s">
        <v>25</v>
      </c>
      <c r="DC93" s="17" t="s">
        <v>25</v>
      </c>
      <c r="DD93" s="17" t="s">
        <v>25</v>
      </c>
      <c r="DE93" s="17" t="s">
        <v>25</v>
      </c>
      <c r="DF93" s="17" t="s">
        <v>25</v>
      </c>
      <c r="DG93" s="17" t="s">
        <v>25</v>
      </c>
      <c r="DH93" s="17" t="s">
        <v>25</v>
      </c>
      <c r="DI93" s="17" t="s">
        <v>25</v>
      </c>
      <c r="DJ93" s="17" t="s">
        <v>25</v>
      </c>
      <c r="DK93" s="17" t="s">
        <v>25</v>
      </c>
      <c r="DL93" s="17" t="s">
        <v>25</v>
      </c>
      <c r="DM93" s="17" t="s">
        <v>25</v>
      </c>
      <c r="DN93" s="17" t="s">
        <v>25</v>
      </c>
      <c r="DO93" s="17" t="s">
        <v>25</v>
      </c>
      <c r="DP93" s="17" t="s">
        <v>25</v>
      </c>
      <c r="DQ93" s="17" t="s">
        <v>25</v>
      </c>
      <c r="DR93" s="17" t="s">
        <v>25</v>
      </c>
      <c r="DS93" s="17" t="s">
        <v>25</v>
      </c>
      <c r="DT93" s="17" t="s">
        <v>25</v>
      </c>
      <c r="DU93" s="17" t="s">
        <v>25</v>
      </c>
      <c r="DV93" s="17" t="s">
        <v>25</v>
      </c>
      <c r="DW93" s="17" t="s">
        <v>25</v>
      </c>
      <c r="DX93" s="17" t="s">
        <v>25</v>
      </c>
      <c r="DY93" s="17" t="s">
        <v>25</v>
      </c>
      <c r="DZ93" s="17" t="s">
        <v>25</v>
      </c>
      <c r="EA93" s="17" t="s">
        <v>25</v>
      </c>
      <c r="EB93" s="17" t="s">
        <v>25</v>
      </c>
      <c r="EC93" s="17" t="s">
        <v>25</v>
      </c>
      <c r="ED93" s="17" t="s">
        <v>25</v>
      </c>
      <c r="EE93" s="17" t="s">
        <v>25</v>
      </c>
      <c r="EF93" s="17" t="s">
        <v>25</v>
      </c>
      <c r="EG93" s="17" t="s">
        <v>25</v>
      </c>
      <c r="EH93" s="17" t="s">
        <v>25</v>
      </c>
      <c r="EI93" s="17" t="s">
        <v>25</v>
      </c>
      <c r="EJ93" s="17" t="s">
        <v>25</v>
      </c>
      <c r="EK93" s="17" t="s">
        <v>25</v>
      </c>
      <c r="EL93" s="17" t="s">
        <v>25</v>
      </c>
      <c r="EM93" s="17" t="s">
        <v>25</v>
      </c>
      <c r="EN93" s="17" t="s">
        <v>25</v>
      </c>
      <c r="EO93" s="17" t="s">
        <v>25</v>
      </c>
    </row>
    <row r="94" spans="1:145" hidden="1" outlineLevel="1">
      <c r="A94">
        <v>12</v>
      </c>
      <c r="B94" s="126" t="str">
        <f t="shared" si="63"/>
        <v>Fine BBB, Young ewes:Hgt, CFA:6.5yo, Wethers:Yearling</v>
      </c>
      <c r="C94">
        <f t="shared" si="64"/>
        <v>0</v>
      </c>
      <c r="D94" t="b">
        <f t="shared" si="65"/>
        <v>0</v>
      </c>
      <c r="E94">
        <f t="shared" si="66"/>
        <v>241</v>
      </c>
      <c r="F94">
        <f t="shared" si="67"/>
        <v>450</v>
      </c>
      <c r="G94">
        <f t="shared" si="68"/>
        <v>500</v>
      </c>
      <c r="H94">
        <f t="shared" si="69"/>
        <v>1</v>
      </c>
      <c r="K94" s="132">
        <f t="shared" si="110"/>
        <v>1</v>
      </c>
      <c r="L94" s="131">
        <f>MOD(INT(($A94-5)/PRODUCT(N$79:$Q$79)),L$79)+1</f>
        <v>1</v>
      </c>
      <c r="M94" s="132">
        <f t="shared" si="111"/>
        <v>2</v>
      </c>
      <c r="N94" s="131">
        <f>MOD(INT(($A94-5)/PRODUCT(O$79:$Q$79)),N$79)+1</f>
        <v>2</v>
      </c>
      <c r="O94" s="131">
        <f>MOD(INT(($A94-5)/PRODUCT(P$79:$Q$79)),O$79)+1</f>
        <v>2</v>
      </c>
      <c r="P94" s="131">
        <f>MOD(INT(($A94-5)/PRODUCT(Q$79:$Q$79)),P$79)+1</f>
        <v>2</v>
      </c>
      <c r="S94" s="151" t="str">
        <f t="shared" si="70"/>
        <v>-</v>
      </c>
      <c r="T94" s="151" t="str">
        <f t="shared" si="70"/>
        <v>-</v>
      </c>
      <c r="U94" s="151" t="str">
        <f t="shared" si="70"/>
        <v>-</v>
      </c>
      <c r="V94" s="151" t="str">
        <f t="shared" si="70"/>
        <v>-</v>
      </c>
      <c r="W94" s="151" t="str">
        <f t="shared" si="70"/>
        <v>-</v>
      </c>
      <c r="X94" s="151" t="str">
        <f t="shared" si="70"/>
        <v>-</v>
      </c>
      <c r="Y94" s="151" t="str">
        <f t="shared" si="70"/>
        <v>-</v>
      </c>
      <c r="Z94" s="151" t="str">
        <f t="shared" si="70"/>
        <v>-</v>
      </c>
      <c r="AA94" s="151" t="str">
        <f t="shared" si="70"/>
        <v>-</v>
      </c>
      <c r="AB94" s="151" t="str">
        <f t="shared" si="70"/>
        <v>-</v>
      </c>
      <c r="AC94" s="151" t="str">
        <f t="shared" si="70"/>
        <v>-</v>
      </c>
      <c r="AD94" s="151" t="str">
        <f t="shared" si="70"/>
        <v>-</v>
      </c>
      <c r="AE94" s="151" t="str">
        <f t="shared" si="70"/>
        <v>-</v>
      </c>
      <c r="AF94" s="151" t="str">
        <f t="shared" si="70"/>
        <v>-</v>
      </c>
      <c r="AG94" s="149" t="str">
        <f t="shared" si="71"/>
        <v>-</v>
      </c>
      <c r="AH94" s="149" t="str">
        <f t="shared" si="72"/>
        <v>-</v>
      </c>
      <c r="AI94" s="149" t="str">
        <f t="shared" si="73"/>
        <v>-</v>
      </c>
      <c r="AJ94" s="149" t="str">
        <f t="shared" si="73"/>
        <v>-</v>
      </c>
      <c r="AK94" s="149" t="str">
        <f t="shared" si="73"/>
        <v>-</v>
      </c>
      <c r="AL94" s="149" t="str">
        <f t="shared" si="73"/>
        <v>-</v>
      </c>
      <c r="AM94" s="149" t="str">
        <f t="shared" si="73"/>
        <v>-</v>
      </c>
      <c r="AN94" s="149" t="str">
        <f t="shared" si="74"/>
        <v>-</v>
      </c>
      <c r="AO94" s="149" t="str">
        <f t="shared" si="75"/>
        <v>-</v>
      </c>
      <c r="AP94" s="149" t="str">
        <f t="shared" si="76"/>
        <v>-</v>
      </c>
      <c r="AQ94" s="149" t="str">
        <f t="shared" si="77"/>
        <v>-</v>
      </c>
      <c r="AR94" s="149" t="str">
        <f t="shared" si="78"/>
        <v>-</v>
      </c>
      <c r="AS94" s="149" t="str">
        <f t="shared" si="79"/>
        <v>-</v>
      </c>
      <c r="AT94" s="149" t="str">
        <f t="shared" si="80"/>
        <v>-</v>
      </c>
      <c r="AU94" s="149" t="str">
        <f t="shared" si="81"/>
        <v>-</v>
      </c>
      <c r="AV94" s="149" t="str">
        <f t="shared" si="82"/>
        <v>-</v>
      </c>
      <c r="AW94" s="149" t="str">
        <f t="shared" si="83"/>
        <v>-</v>
      </c>
      <c r="AX94" s="149" t="str">
        <f t="shared" si="84"/>
        <v>-</v>
      </c>
      <c r="AY94" s="149" t="str">
        <f t="shared" si="85"/>
        <v>-</v>
      </c>
      <c r="AZ94" s="149" t="str">
        <f t="shared" si="86"/>
        <v>-</v>
      </c>
      <c r="BA94" s="149" t="str">
        <f t="shared" si="87"/>
        <v>-</v>
      </c>
      <c r="BB94" s="151" t="str">
        <f t="shared" si="88"/>
        <v>-</v>
      </c>
      <c r="BC94" s="151" t="str">
        <f t="shared" si="88"/>
        <v>-</v>
      </c>
      <c r="BD94" s="151" t="str">
        <f t="shared" si="88"/>
        <v>-</v>
      </c>
      <c r="BE94" s="151" t="str">
        <f t="shared" si="88"/>
        <v>-</v>
      </c>
      <c r="BF94" s="151" t="str">
        <f t="shared" si="88"/>
        <v>-</v>
      </c>
      <c r="BG94" s="151" t="str">
        <f t="shared" si="88"/>
        <v>-</v>
      </c>
      <c r="BH94" s="151" t="str">
        <f t="shared" si="88"/>
        <v>-</v>
      </c>
      <c r="BI94" s="151" t="str">
        <f t="shared" si="88"/>
        <v>-</v>
      </c>
      <c r="BJ94" s="151" t="str">
        <f t="shared" si="88"/>
        <v>-</v>
      </c>
      <c r="BK94" s="151" t="str">
        <f t="shared" si="88"/>
        <v>-</v>
      </c>
      <c r="BL94" s="151" t="str">
        <f t="shared" si="88"/>
        <v>-</v>
      </c>
      <c r="BM94" s="151" t="str">
        <f t="shared" si="88"/>
        <v>-</v>
      </c>
      <c r="BN94" s="151" t="str">
        <f t="shared" si="88"/>
        <v>-</v>
      </c>
      <c r="BO94" s="151" t="str">
        <f t="shared" si="88"/>
        <v>-</v>
      </c>
      <c r="BP94" s="149" t="str">
        <f t="shared" si="89"/>
        <v>-</v>
      </c>
      <c r="BQ94" s="149" t="str">
        <f t="shared" si="90"/>
        <v>-</v>
      </c>
      <c r="BR94" s="149" t="str">
        <f t="shared" si="91"/>
        <v>-</v>
      </c>
      <c r="BS94" s="149" t="str">
        <f t="shared" si="92"/>
        <v>-</v>
      </c>
      <c r="BT94" s="149" t="str">
        <f t="shared" si="93"/>
        <v>-</v>
      </c>
      <c r="BU94" s="149" t="str">
        <f t="shared" si="94"/>
        <v>-</v>
      </c>
      <c r="BV94" s="149" t="str">
        <f t="shared" si="95"/>
        <v>-</v>
      </c>
      <c r="BW94" s="149" t="str">
        <f t="shared" si="96"/>
        <v>-</v>
      </c>
      <c r="BX94" s="149" t="str">
        <f t="shared" si="97"/>
        <v>-</v>
      </c>
      <c r="BY94" s="149" t="str">
        <f t="shared" si="98"/>
        <v>-</v>
      </c>
      <c r="BZ94" s="149" t="str">
        <f t="shared" si="99"/>
        <v>-</v>
      </c>
      <c r="CA94" s="149" t="str">
        <f t="shared" si="100"/>
        <v>-</v>
      </c>
      <c r="CB94" s="149" t="str">
        <f t="shared" si="101"/>
        <v>-</v>
      </c>
      <c r="CC94" s="149" t="str">
        <f t="shared" si="102"/>
        <v>-</v>
      </c>
      <c r="CD94" s="149" t="str">
        <f t="shared" si="103"/>
        <v>-</v>
      </c>
      <c r="CE94" s="149" t="str">
        <f t="shared" si="104"/>
        <v>-</v>
      </c>
      <c r="CF94" s="149" t="str">
        <f t="shared" si="105"/>
        <v>-</v>
      </c>
      <c r="CG94" s="149" t="str">
        <f t="shared" si="106"/>
        <v>-</v>
      </c>
      <c r="CH94" s="149" t="str">
        <f t="shared" si="107"/>
        <v>-</v>
      </c>
      <c r="CI94" s="149" t="str">
        <f t="shared" si="108"/>
        <v>-</v>
      </c>
      <c r="CJ94" s="149" t="str">
        <f t="shared" si="109"/>
        <v>-</v>
      </c>
      <c r="CL94" s="17" t="s">
        <v>25</v>
      </c>
      <c r="CM94" s="17" t="s">
        <v>25</v>
      </c>
      <c r="CN94" s="17" t="s">
        <v>25</v>
      </c>
      <c r="CO94" s="17" t="s">
        <v>25</v>
      </c>
      <c r="CP94" s="17" t="s">
        <v>25</v>
      </c>
      <c r="CQ94" s="17" t="s">
        <v>25</v>
      </c>
      <c r="CR94" s="17" t="s">
        <v>25</v>
      </c>
      <c r="CS94" s="17" t="s">
        <v>25</v>
      </c>
      <c r="CT94" s="17" t="s">
        <v>25</v>
      </c>
      <c r="CU94" s="17" t="s">
        <v>25</v>
      </c>
      <c r="CV94" s="17" t="s">
        <v>25</v>
      </c>
      <c r="CW94" s="17" t="s">
        <v>25</v>
      </c>
      <c r="CX94" s="17" t="s">
        <v>25</v>
      </c>
      <c r="CY94" s="17" t="s">
        <v>25</v>
      </c>
      <c r="CZ94" s="17" t="s">
        <v>25</v>
      </c>
      <c r="DA94" s="17" t="s">
        <v>25</v>
      </c>
      <c r="DB94" s="17" t="s">
        <v>25</v>
      </c>
      <c r="DC94" s="17" t="s">
        <v>25</v>
      </c>
      <c r="DD94" s="17" t="s">
        <v>25</v>
      </c>
      <c r="DE94" s="17" t="s">
        <v>25</v>
      </c>
      <c r="DF94" s="17" t="s">
        <v>25</v>
      </c>
      <c r="DG94" s="17" t="s">
        <v>25</v>
      </c>
      <c r="DH94" s="17" t="s">
        <v>25</v>
      </c>
      <c r="DI94" s="17" t="s">
        <v>25</v>
      </c>
      <c r="DJ94" s="17" t="s">
        <v>25</v>
      </c>
      <c r="DK94" s="17" t="s">
        <v>25</v>
      </c>
      <c r="DL94" s="17" t="s">
        <v>25</v>
      </c>
      <c r="DM94" s="17" t="s">
        <v>25</v>
      </c>
      <c r="DN94" s="17" t="s">
        <v>25</v>
      </c>
      <c r="DO94" s="17" t="s">
        <v>25</v>
      </c>
      <c r="DP94" s="17" t="s">
        <v>25</v>
      </c>
      <c r="DQ94" s="17" t="s">
        <v>25</v>
      </c>
      <c r="DR94" s="17" t="s">
        <v>25</v>
      </c>
      <c r="DS94" s="17" t="s">
        <v>25</v>
      </c>
      <c r="DT94" s="17" t="s">
        <v>25</v>
      </c>
      <c r="DU94" s="17" t="s">
        <v>25</v>
      </c>
      <c r="DV94" s="17" t="s">
        <v>25</v>
      </c>
      <c r="DW94" s="17" t="s">
        <v>25</v>
      </c>
      <c r="DX94" s="17" t="s">
        <v>25</v>
      </c>
      <c r="DY94" s="17" t="s">
        <v>25</v>
      </c>
      <c r="DZ94" s="17" t="s">
        <v>25</v>
      </c>
      <c r="EA94" s="17" t="s">
        <v>25</v>
      </c>
      <c r="EB94" s="17" t="s">
        <v>25</v>
      </c>
      <c r="EC94" s="17" t="s">
        <v>25</v>
      </c>
      <c r="ED94" s="17" t="s">
        <v>25</v>
      </c>
      <c r="EE94" s="17" t="s">
        <v>25</v>
      </c>
      <c r="EF94" s="17" t="s">
        <v>25</v>
      </c>
      <c r="EG94" s="17" t="s">
        <v>25</v>
      </c>
      <c r="EH94" s="17" t="s">
        <v>25</v>
      </c>
      <c r="EI94" s="17" t="s">
        <v>25</v>
      </c>
      <c r="EJ94" s="17" t="s">
        <v>25</v>
      </c>
      <c r="EK94" s="17" t="s">
        <v>25</v>
      </c>
      <c r="EL94" s="17" t="s">
        <v>25</v>
      </c>
      <c r="EM94" s="17" t="s">
        <v>25</v>
      </c>
      <c r="EN94" s="17" t="s">
        <v>25</v>
      </c>
      <c r="EO94" s="17" t="s">
        <v>25</v>
      </c>
    </row>
    <row r="95" spans="1:145" hidden="1" outlineLevel="1">
      <c r="A95">
        <v>13</v>
      </c>
      <c r="B95" s="126" t="str">
        <f t="shared" si="63"/>
        <v>Fine BBB, Young ewes:Lamb, CFA:5.5yo, Wethers:Hgt</v>
      </c>
      <c r="C95">
        <f t="shared" si="64"/>
        <v>0</v>
      </c>
      <c r="D95" t="b">
        <f t="shared" si="65"/>
        <v>0</v>
      </c>
      <c r="E95">
        <f t="shared" si="66"/>
        <v>451</v>
      </c>
      <c r="F95">
        <f t="shared" si="67"/>
        <v>630</v>
      </c>
      <c r="G95">
        <f t="shared" si="68"/>
        <v>0</v>
      </c>
      <c r="H95">
        <f t="shared" si="69"/>
        <v>0</v>
      </c>
      <c r="K95" s="132">
        <f t="shared" si="110"/>
        <v>1</v>
      </c>
      <c r="L95" s="131">
        <f>MOD(INT(($A95-5)/PRODUCT(N$79:$Q$79)),L$79)+1</f>
        <v>1</v>
      </c>
      <c r="M95" s="132">
        <f t="shared" si="111"/>
        <v>3</v>
      </c>
      <c r="N95" s="131">
        <f>MOD(INT(($A95-5)/PRODUCT(O$79:$Q$79)),N$79)+1</f>
        <v>3</v>
      </c>
      <c r="O95" s="131">
        <f>MOD(INT(($A95-5)/PRODUCT(P$79:$Q$79)),O$79)+1</f>
        <v>1</v>
      </c>
      <c r="P95" s="131">
        <f>MOD(INT(($A95-5)/PRODUCT(Q$79:$Q$79)),P$79)+1</f>
        <v>1</v>
      </c>
      <c r="S95" s="151" t="str">
        <f t="shared" si="70"/>
        <v>-</v>
      </c>
      <c r="T95" s="151" t="str">
        <f t="shared" si="70"/>
        <v>-</v>
      </c>
      <c r="U95" s="151" t="str">
        <f t="shared" si="70"/>
        <v>-</v>
      </c>
      <c r="V95" s="151" t="str">
        <f t="shared" si="70"/>
        <v>-</v>
      </c>
      <c r="W95" s="151" t="str">
        <f t="shared" si="70"/>
        <v>-</v>
      </c>
      <c r="X95" s="151" t="str">
        <f t="shared" si="70"/>
        <v>-</v>
      </c>
      <c r="Y95" s="151" t="str">
        <f t="shared" si="70"/>
        <v>-</v>
      </c>
      <c r="Z95" s="151" t="str">
        <f t="shared" si="70"/>
        <v>-</v>
      </c>
      <c r="AA95" s="151" t="str">
        <f t="shared" si="70"/>
        <v>-</v>
      </c>
      <c r="AB95" s="151" t="str">
        <f t="shared" si="70"/>
        <v>-</v>
      </c>
      <c r="AC95" s="151" t="str">
        <f t="shared" si="70"/>
        <v>-</v>
      </c>
      <c r="AD95" s="151" t="str">
        <f t="shared" si="70"/>
        <v>-</v>
      </c>
      <c r="AE95" s="151" t="str">
        <f t="shared" si="70"/>
        <v>-</v>
      </c>
      <c r="AF95" s="151" t="str">
        <f t="shared" si="70"/>
        <v>-</v>
      </c>
      <c r="AG95" s="149" t="str">
        <f t="shared" si="71"/>
        <v>-</v>
      </c>
      <c r="AH95" s="149" t="str">
        <f t="shared" si="72"/>
        <v>-</v>
      </c>
      <c r="AI95" s="149" t="str">
        <f t="shared" si="73"/>
        <v>-</v>
      </c>
      <c r="AJ95" s="149" t="str">
        <f t="shared" si="73"/>
        <v>-</v>
      </c>
      <c r="AK95" s="149" t="str">
        <f t="shared" si="73"/>
        <v>-</v>
      </c>
      <c r="AL95" s="149" t="str">
        <f t="shared" si="73"/>
        <v>-</v>
      </c>
      <c r="AM95" s="149" t="str">
        <f t="shared" si="73"/>
        <v>-</v>
      </c>
      <c r="AN95" s="149" t="str">
        <f t="shared" si="74"/>
        <v>-</v>
      </c>
      <c r="AO95" s="149" t="str">
        <f t="shared" si="75"/>
        <v>-</v>
      </c>
      <c r="AP95" s="149" t="str">
        <f t="shared" si="76"/>
        <v>-</v>
      </c>
      <c r="AQ95" s="149" t="str">
        <f t="shared" si="77"/>
        <v>-</v>
      </c>
      <c r="AR95" s="149" t="str">
        <f t="shared" si="78"/>
        <v>-</v>
      </c>
      <c r="AS95" s="149" t="str">
        <f t="shared" si="79"/>
        <v>-</v>
      </c>
      <c r="AT95" s="149" t="str">
        <f t="shared" si="80"/>
        <v>-</v>
      </c>
      <c r="AU95" s="149" t="str">
        <f t="shared" si="81"/>
        <v>-</v>
      </c>
      <c r="AV95" s="149" t="str">
        <f t="shared" si="82"/>
        <v>-</v>
      </c>
      <c r="AW95" s="149" t="str">
        <f t="shared" si="83"/>
        <v>-</v>
      </c>
      <c r="AX95" s="149" t="str">
        <f t="shared" si="84"/>
        <v>-</v>
      </c>
      <c r="AY95" s="149" t="str">
        <f t="shared" si="85"/>
        <v>-</v>
      </c>
      <c r="AZ95" s="149" t="str">
        <f t="shared" si="86"/>
        <v>-</v>
      </c>
      <c r="BA95" s="149" t="str">
        <f t="shared" si="87"/>
        <v>-</v>
      </c>
      <c r="BB95" s="151" t="str">
        <f t="shared" si="88"/>
        <v>-</v>
      </c>
      <c r="BC95" s="151" t="str">
        <f t="shared" si="88"/>
        <v>-</v>
      </c>
      <c r="BD95" s="151" t="str">
        <f t="shared" si="88"/>
        <v>-</v>
      </c>
      <c r="BE95" s="151" t="str">
        <f t="shared" si="88"/>
        <v>-</v>
      </c>
      <c r="BF95" s="151" t="str">
        <f t="shared" si="88"/>
        <v>-</v>
      </c>
      <c r="BG95" s="151" t="str">
        <f t="shared" si="88"/>
        <v>-</v>
      </c>
      <c r="BH95" s="151" t="str">
        <f t="shared" si="88"/>
        <v>-</v>
      </c>
      <c r="BI95" s="151" t="str">
        <f t="shared" si="88"/>
        <v>-</v>
      </c>
      <c r="BJ95" s="151" t="str">
        <f t="shared" si="88"/>
        <v>-</v>
      </c>
      <c r="BK95" s="151" t="str">
        <f t="shared" si="88"/>
        <v>-</v>
      </c>
      <c r="BL95" s="151" t="str">
        <f t="shared" si="88"/>
        <v>-</v>
      </c>
      <c r="BM95" s="151" t="str">
        <f t="shared" si="88"/>
        <v>-</v>
      </c>
      <c r="BN95" s="151" t="str">
        <f t="shared" si="88"/>
        <v>-</v>
      </c>
      <c r="BO95" s="151" t="str">
        <f t="shared" si="88"/>
        <v>-</v>
      </c>
      <c r="BP95" s="149" t="str">
        <f t="shared" si="89"/>
        <v>-</v>
      </c>
      <c r="BQ95" s="149" t="str">
        <f t="shared" si="90"/>
        <v>-</v>
      </c>
      <c r="BR95" s="149" t="str">
        <f t="shared" si="91"/>
        <v>-</v>
      </c>
      <c r="BS95" s="149" t="str">
        <f t="shared" si="92"/>
        <v>-</v>
      </c>
      <c r="BT95" s="149" t="str">
        <f t="shared" si="93"/>
        <v>-</v>
      </c>
      <c r="BU95" s="149" t="str">
        <f t="shared" si="94"/>
        <v>-</v>
      </c>
      <c r="BV95" s="149" t="str">
        <f t="shared" si="95"/>
        <v>-</v>
      </c>
      <c r="BW95" s="149" t="str">
        <f t="shared" si="96"/>
        <v>-</v>
      </c>
      <c r="BX95" s="149" t="str">
        <f t="shared" si="97"/>
        <v>-</v>
      </c>
      <c r="BY95" s="149" t="str">
        <f t="shared" si="98"/>
        <v>-</v>
      </c>
      <c r="BZ95" s="149" t="str">
        <f t="shared" si="99"/>
        <v>-</v>
      </c>
      <c r="CA95" s="149" t="str">
        <f t="shared" si="100"/>
        <v>-</v>
      </c>
      <c r="CB95" s="149" t="str">
        <f t="shared" si="101"/>
        <v>-</v>
      </c>
      <c r="CC95" s="149" t="str">
        <f t="shared" si="102"/>
        <v>-</v>
      </c>
      <c r="CD95" s="149" t="str">
        <f t="shared" si="103"/>
        <v>-</v>
      </c>
      <c r="CE95" s="149" t="str">
        <f t="shared" si="104"/>
        <v>-</v>
      </c>
      <c r="CF95" s="149" t="str">
        <f t="shared" si="105"/>
        <v>-</v>
      </c>
      <c r="CG95" s="149" t="str">
        <f t="shared" si="106"/>
        <v>-</v>
      </c>
      <c r="CH95" s="149" t="str">
        <f t="shared" si="107"/>
        <v>-</v>
      </c>
      <c r="CI95" s="149" t="str">
        <f t="shared" si="108"/>
        <v>-</v>
      </c>
      <c r="CJ95" s="149" t="str">
        <f t="shared" si="109"/>
        <v>-</v>
      </c>
      <c r="CL95" s="17" t="s">
        <v>25</v>
      </c>
      <c r="CM95" s="17" t="s">
        <v>25</v>
      </c>
      <c r="CN95" s="17" t="s">
        <v>25</v>
      </c>
      <c r="CO95" s="17" t="s">
        <v>25</v>
      </c>
      <c r="CP95" s="17" t="s">
        <v>25</v>
      </c>
      <c r="CQ95" s="17" t="s">
        <v>25</v>
      </c>
      <c r="CR95" s="17" t="s">
        <v>25</v>
      </c>
      <c r="CS95" s="17" t="s">
        <v>25</v>
      </c>
      <c r="CT95" s="17" t="s">
        <v>25</v>
      </c>
      <c r="CU95" s="17" t="s">
        <v>25</v>
      </c>
      <c r="CV95" s="17" t="s">
        <v>25</v>
      </c>
      <c r="CW95" s="17" t="s">
        <v>25</v>
      </c>
      <c r="CX95" s="17" t="s">
        <v>25</v>
      </c>
      <c r="CY95" s="17" t="s">
        <v>25</v>
      </c>
      <c r="CZ95" s="17" t="s">
        <v>25</v>
      </c>
      <c r="DA95" s="17" t="s">
        <v>25</v>
      </c>
      <c r="DB95" s="17" t="s">
        <v>25</v>
      </c>
      <c r="DC95" s="17" t="s">
        <v>25</v>
      </c>
      <c r="DD95" s="17" t="s">
        <v>25</v>
      </c>
      <c r="DE95" s="17" t="s">
        <v>25</v>
      </c>
      <c r="DF95" s="17" t="s">
        <v>25</v>
      </c>
      <c r="DG95" s="17" t="s">
        <v>25</v>
      </c>
      <c r="DH95" s="17" t="s">
        <v>25</v>
      </c>
      <c r="DI95" s="17" t="s">
        <v>25</v>
      </c>
      <c r="DJ95" s="17" t="s">
        <v>25</v>
      </c>
      <c r="DK95" s="17" t="s">
        <v>25</v>
      </c>
      <c r="DL95" s="17" t="s">
        <v>25</v>
      </c>
      <c r="DM95" s="17" t="s">
        <v>25</v>
      </c>
      <c r="DN95" s="17" t="s">
        <v>25</v>
      </c>
      <c r="DO95" s="17" t="s">
        <v>25</v>
      </c>
      <c r="DP95" s="17" t="s">
        <v>25</v>
      </c>
      <c r="DQ95" s="17" t="s">
        <v>25</v>
      </c>
      <c r="DR95" s="17" t="s">
        <v>25</v>
      </c>
      <c r="DS95" s="17" t="s">
        <v>25</v>
      </c>
      <c r="DT95" s="17" t="s">
        <v>25</v>
      </c>
      <c r="DU95" s="17" t="s">
        <v>25</v>
      </c>
      <c r="DV95" s="17" t="s">
        <v>25</v>
      </c>
      <c r="DW95" s="17" t="s">
        <v>25</v>
      </c>
      <c r="DX95" s="17" t="s">
        <v>25</v>
      </c>
      <c r="DY95" s="17" t="s">
        <v>25</v>
      </c>
      <c r="DZ95" s="17" t="s">
        <v>25</v>
      </c>
      <c r="EA95" s="17" t="s">
        <v>25</v>
      </c>
      <c r="EB95" s="17" t="s">
        <v>25</v>
      </c>
      <c r="EC95" s="17" t="s">
        <v>25</v>
      </c>
      <c r="ED95" s="17" t="s">
        <v>25</v>
      </c>
      <c r="EE95" s="17" t="s">
        <v>25</v>
      </c>
      <c r="EF95" s="17" t="s">
        <v>25</v>
      </c>
      <c r="EG95" s="17" t="s">
        <v>25</v>
      </c>
      <c r="EH95" s="17" t="s">
        <v>25</v>
      </c>
      <c r="EI95" s="17" t="s">
        <v>25</v>
      </c>
      <c r="EJ95" s="17" t="s">
        <v>25</v>
      </c>
      <c r="EK95" s="17" t="s">
        <v>25</v>
      </c>
      <c r="EL95" s="17" t="s">
        <v>25</v>
      </c>
      <c r="EM95" s="17" t="s">
        <v>25</v>
      </c>
      <c r="EN95" s="17" t="s">
        <v>25</v>
      </c>
      <c r="EO95" s="17" t="s">
        <v>25</v>
      </c>
    </row>
    <row r="96" spans="1:145" hidden="1" outlineLevel="1">
      <c r="A96">
        <v>14</v>
      </c>
      <c r="B96" s="126" t="str">
        <f t="shared" si="63"/>
        <v>Fine BBB, Young ewes:Lamb, CFA:6.5yo, Wethers:Hgt</v>
      </c>
      <c r="C96">
        <f t="shared" si="64"/>
        <v>0</v>
      </c>
      <c r="D96" t="b">
        <f t="shared" si="65"/>
        <v>0</v>
      </c>
      <c r="E96">
        <f t="shared" si="66"/>
        <v>451</v>
      </c>
      <c r="F96">
        <f t="shared" si="67"/>
        <v>630</v>
      </c>
      <c r="G96">
        <f t="shared" si="68"/>
        <v>0</v>
      </c>
      <c r="H96">
        <f t="shared" si="69"/>
        <v>1</v>
      </c>
      <c r="K96" s="132">
        <f t="shared" si="110"/>
        <v>1</v>
      </c>
      <c r="L96" s="131">
        <f>MOD(INT(($A96-5)/PRODUCT(N$79:$Q$79)),L$79)+1</f>
        <v>1</v>
      </c>
      <c r="M96" s="132">
        <f t="shared" si="111"/>
        <v>3</v>
      </c>
      <c r="N96" s="131">
        <f>MOD(INT(($A96-5)/PRODUCT(O$79:$Q$79)),N$79)+1</f>
        <v>3</v>
      </c>
      <c r="O96" s="131">
        <f>MOD(INT(($A96-5)/PRODUCT(P$79:$Q$79)),O$79)+1</f>
        <v>1</v>
      </c>
      <c r="P96" s="131">
        <f>MOD(INT(($A96-5)/PRODUCT(Q$79:$Q$79)),P$79)+1</f>
        <v>2</v>
      </c>
      <c r="S96" s="151" t="str">
        <f t="shared" si="70"/>
        <v>-</v>
      </c>
      <c r="T96" s="151" t="str">
        <f t="shared" si="70"/>
        <v>-</v>
      </c>
      <c r="U96" s="151" t="str">
        <f t="shared" si="70"/>
        <v>-</v>
      </c>
      <c r="V96" s="151" t="str">
        <f t="shared" si="70"/>
        <v>-</v>
      </c>
      <c r="W96" s="151" t="str">
        <f t="shared" si="70"/>
        <v>-</v>
      </c>
      <c r="X96" s="151" t="str">
        <f t="shared" si="70"/>
        <v>-</v>
      </c>
      <c r="Y96" s="151" t="str">
        <f t="shared" si="70"/>
        <v>-</v>
      </c>
      <c r="Z96" s="151" t="str">
        <f t="shared" si="70"/>
        <v>-</v>
      </c>
      <c r="AA96" s="151" t="str">
        <f t="shared" si="70"/>
        <v>-</v>
      </c>
      <c r="AB96" s="151" t="str">
        <f t="shared" si="70"/>
        <v>-</v>
      </c>
      <c r="AC96" s="151" t="str">
        <f t="shared" si="70"/>
        <v>-</v>
      </c>
      <c r="AD96" s="151" t="str">
        <f t="shared" si="70"/>
        <v>-</v>
      </c>
      <c r="AE96" s="151" t="str">
        <f t="shared" si="70"/>
        <v>-</v>
      </c>
      <c r="AF96" s="151" t="str">
        <f t="shared" si="70"/>
        <v>-</v>
      </c>
      <c r="AG96" s="149" t="str">
        <f t="shared" si="71"/>
        <v>-</v>
      </c>
      <c r="AH96" s="149" t="str">
        <f t="shared" si="72"/>
        <v>-</v>
      </c>
      <c r="AI96" s="149" t="str">
        <f t="shared" si="73"/>
        <v>-</v>
      </c>
      <c r="AJ96" s="149" t="str">
        <f t="shared" si="73"/>
        <v>-</v>
      </c>
      <c r="AK96" s="149" t="str">
        <f t="shared" si="73"/>
        <v>-</v>
      </c>
      <c r="AL96" s="149" t="str">
        <f t="shared" si="73"/>
        <v>-</v>
      </c>
      <c r="AM96" s="149" t="str">
        <f t="shared" si="73"/>
        <v>-</v>
      </c>
      <c r="AN96" s="149" t="str">
        <f t="shared" si="74"/>
        <v>-</v>
      </c>
      <c r="AO96" s="149" t="str">
        <f t="shared" si="75"/>
        <v>-</v>
      </c>
      <c r="AP96" s="149" t="str">
        <f t="shared" si="76"/>
        <v>-</v>
      </c>
      <c r="AQ96" s="149" t="str">
        <f t="shared" si="77"/>
        <v>-</v>
      </c>
      <c r="AR96" s="149" t="str">
        <f t="shared" si="78"/>
        <v>-</v>
      </c>
      <c r="AS96" s="149" t="str">
        <f t="shared" si="79"/>
        <v>-</v>
      </c>
      <c r="AT96" s="149" t="str">
        <f t="shared" si="80"/>
        <v>-</v>
      </c>
      <c r="AU96" s="149" t="str">
        <f t="shared" si="81"/>
        <v>-</v>
      </c>
      <c r="AV96" s="149" t="str">
        <f t="shared" si="82"/>
        <v>-</v>
      </c>
      <c r="AW96" s="149" t="str">
        <f t="shared" si="83"/>
        <v>-</v>
      </c>
      <c r="AX96" s="149" t="str">
        <f t="shared" si="84"/>
        <v>-</v>
      </c>
      <c r="AY96" s="149" t="str">
        <f t="shared" si="85"/>
        <v>-</v>
      </c>
      <c r="AZ96" s="149" t="str">
        <f t="shared" si="86"/>
        <v>-</v>
      </c>
      <c r="BA96" s="149" t="str">
        <f t="shared" si="87"/>
        <v>-</v>
      </c>
      <c r="BB96" s="151" t="str">
        <f t="shared" si="88"/>
        <v>-</v>
      </c>
      <c r="BC96" s="151" t="str">
        <f t="shared" si="88"/>
        <v>-</v>
      </c>
      <c r="BD96" s="151" t="str">
        <f t="shared" si="88"/>
        <v>-</v>
      </c>
      <c r="BE96" s="151" t="str">
        <f t="shared" si="88"/>
        <v>-</v>
      </c>
      <c r="BF96" s="151" t="str">
        <f t="shared" si="88"/>
        <v>-</v>
      </c>
      <c r="BG96" s="151" t="str">
        <f t="shared" si="88"/>
        <v>-</v>
      </c>
      <c r="BH96" s="151" t="str">
        <f t="shared" si="88"/>
        <v>-</v>
      </c>
      <c r="BI96" s="151" t="str">
        <f t="shared" si="88"/>
        <v>-</v>
      </c>
      <c r="BJ96" s="151" t="str">
        <f t="shared" si="88"/>
        <v>-</v>
      </c>
      <c r="BK96" s="151" t="str">
        <f t="shared" si="88"/>
        <v>-</v>
      </c>
      <c r="BL96" s="151" t="str">
        <f t="shared" si="88"/>
        <v>-</v>
      </c>
      <c r="BM96" s="151" t="str">
        <f t="shared" si="88"/>
        <v>-</v>
      </c>
      <c r="BN96" s="151" t="str">
        <f t="shared" si="88"/>
        <v>-</v>
      </c>
      <c r="BO96" s="151" t="str">
        <f t="shared" si="88"/>
        <v>-</v>
      </c>
      <c r="BP96" s="149" t="str">
        <f t="shared" si="89"/>
        <v>-</v>
      </c>
      <c r="BQ96" s="149" t="str">
        <f t="shared" si="90"/>
        <v>-</v>
      </c>
      <c r="BR96" s="149" t="str">
        <f t="shared" si="91"/>
        <v>-</v>
      </c>
      <c r="BS96" s="149" t="str">
        <f t="shared" si="92"/>
        <v>-</v>
      </c>
      <c r="BT96" s="149" t="str">
        <f t="shared" si="93"/>
        <v>-</v>
      </c>
      <c r="BU96" s="149" t="str">
        <f t="shared" si="94"/>
        <v>-</v>
      </c>
      <c r="BV96" s="149" t="str">
        <f t="shared" si="95"/>
        <v>-</v>
      </c>
      <c r="BW96" s="149" t="str">
        <f t="shared" si="96"/>
        <v>-</v>
      </c>
      <c r="BX96" s="149" t="str">
        <f t="shared" si="97"/>
        <v>-</v>
      </c>
      <c r="BY96" s="149" t="str">
        <f t="shared" si="98"/>
        <v>-</v>
      </c>
      <c r="BZ96" s="149" t="str">
        <f t="shared" si="99"/>
        <v>-</v>
      </c>
      <c r="CA96" s="149" t="str">
        <f t="shared" si="100"/>
        <v>-</v>
      </c>
      <c r="CB96" s="149" t="str">
        <f t="shared" si="101"/>
        <v>-</v>
      </c>
      <c r="CC96" s="149" t="str">
        <f t="shared" si="102"/>
        <v>-</v>
      </c>
      <c r="CD96" s="149" t="str">
        <f t="shared" si="103"/>
        <v>-</v>
      </c>
      <c r="CE96" s="149" t="str">
        <f t="shared" si="104"/>
        <v>-</v>
      </c>
      <c r="CF96" s="149" t="str">
        <f t="shared" si="105"/>
        <v>-</v>
      </c>
      <c r="CG96" s="149" t="str">
        <f t="shared" si="106"/>
        <v>-</v>
      </c>
      <c r="CH96" s="149" t="str">
        <f t="shared" si="107"/>
        <v>-</v>
      </c>
      <c r="CI96" s="149" t="str">
        <f t="shared" si="108"/>
        <v>-</v>
      </c>
      <c r="CJ96" s="149" t="str">
        <f t="shared" si="109"/>
        <v>-</v>
      </c>
      <c r="CL96" s="17" t="s">
        <v>25</v>
      </c>
      <c r="CM96" s="17" t="s">
        <v>25</v>
      </c>
      <c r="CN96" s="17" t="s">
        <v>25</v>
      </c>
      <c r="CO96" s="17" t="s">
        <v>25</v>
      </c>
      <c r="CP96" s="17" t="s">
        <v>25</v>
      </c>
      <c r="CQ96" s="17" t="s">
        <v>25</v>
      </c>
      <c r="CR96" s="17" t="s">
        <v>25</v>
      </c>
      <c r="CS96" s="17" t="s">
        <v>25</v>
      </c>
      <c r="CT96" s="17" t="s">
        <v>25</v>
      </c>
      <c r="CU96" s="17" t="s">
        <v>25</v>
      </c>
      <c r="CV96" s="17" t="s">
        <v>25</v>
      </c>
      <c r="CW96" s="17" t="s">
        <v>25</v>
      </c>
      <c r="CX96" s="17" t="s">
        <v>25</v>
      </c>
      <c r="CY96" s="17" t="s">
        <v>25</v>
      </c>
      <c r="CZ96" s="17" t="s">
        <v>25</v>
      </c>
      <c r="DA96" s="17" t="s">
        <v>25</v>
      </c>
      <c r="DB96" s="17" t="s">
        <v>25</v>
      </c>
      <c r="DC96" s="17" t="s">
        <v>25</v>
      </c>
      <c r="DD96" s="17" t="s">
        <v>25</v>
      </c>
      <c r="DE96" s="17" t="s">
        <v>25</v>
      </c>
      <c r="DF96" s="17" t="s">
        <v>25</v>
      </c>
      <c r="DG96" s="17" t="s">
        <v>25</v>
      </c>
      <c r="DH96" s="17" t="s">
        <v>25</v>
      </c>
      <c r="DI96" s="17" t="s">
        <v>25</v>
      </c>
      <c r="DJ96" s="17" t="s">
        <v>25</v>
      </c>
      <c r="DK96" s="17" t="s">
        <v>25</v>
      </c>
      <c r="DL96" s="17" t="s">
        <v>25</v>
      </c>
      <c r="DM96" s="17" t="s">
        <v>25</v>
      </c>
      <c r="DN96" s="17" t="s">
        <v>25</v>
      </c>
      <c r="DO96" s="17" t="s">
        <v>25</v>
      </c>
      <c r="DP96" s="17" t="s">
        <v>25</v>
      </c>
      <c r="DQ96" s="17" t="s">
        <v>25</v>
      </c>
      <c r="DR96" s="17" t="s">
        <v>25</v>
      </c>
      <c r="DS96" s="17" t="s">
        <v>25</v>
      </c>
      <c r="DT96" s="17" t="s">
        <v>25</v>
      </c>
      <c r="DU96" s="17" t="s">
        <v>25</v>
      </c>
      <c r="DV96" s="17" t="s">
        <v>25</v>
      </c>
      <c r="DW96" s="17" t="s">
        <v>25</v>
      </c>
      <c r="DX96" s="17" t="s">
        <v>25</v>
      </c>
      <c r="DY96" s="17" t="s">
        <v>25</v>
      </c>
      <c r="DZ96" s="17" t="s">
        <v>25</v>
      </c>
      <c r="EA96" s="17" t="s">
        <v>25</v>
      </c>
      <c r="EB96" s="17" t="s">
        <v>25</v>
      </c>
      <c r="EC96" s="17" t="s">
        <v>25</v>
      </c>
      <c r="ED96" s="17" t="s">
        <v>25</v>
      </c>
      <c r="EE96" s="17" t="s">
        <v>25</v>
      </c>
      <c r="EF96" s="17" t="s">
        <v>25</v>
      </c>
      <c r="EG96" s="17" t="s">
        <v>25</v>
      </c>
      <c r="EH96" s="17" t="s">
        <v>25</v>
      </c>
      <c r="EI96" s="17" t="s">
        <v>25</v>
      </c>
      <c r="EJ96" s="17" t="s">
        <v>25</v>
      </c>
      <c r="EK96" s="17" t="s">
        <v>25</v>
      </c>
      <c r="EL96" s="17" t="s">
        <v>25</v>
      </c>
      <c r="EM96" s="17" t="s">
        <v>25</v>
      </c>
      <c r="EN96" s="17" t="s">
        <v>25</v>
      </c>
      <c r="EO96" s="17" t="s">
        <v>25</v>
      </c>
    </row>
    <row r="97" spans="1:145" hidden="1" outlineLevel="1">
      <c r="A97">
        <v>15</v>
      </c>
      <c r="B97" s="126" t="str">
        <f t="shared" si="63"/>
        <v>Fine BBB, Young ewes:Hgt, CFA:5.5yo, Wethers:Hgt</v>
      </c>
      <c r="C97">
        <f t="shared" si="64"/>
        <v>0</v>
      </c>
      <c r="D97" t="b">
        <f t="shared" si="65"/>
        <v>0</v>
      </c>
      <c r="E97">
        <f t="shared" si="66"/>
        <v>451</v>
      </c>
      <c r="F97">
        <f t="shared" si="67"/>
        <v>630</v>
      </c>
      <c r="G97">
        <f t="shared" si="68"/>
        <v>500</v>
      </c>
      <c r="H97">
        <f t="shared" si="69"/>
        <v>0</v>
      </c>
      <c r="K97" s="132">
        <f t="shared" si="110"/>
        <v>1</v>
      </c>
      <c r="L97" s="131">
        <f>MOD(INT(($A97-5)/PRODUCT(N$79:$Q$79)),L$79)+1</f>
        <v>1</v>
      </c>
      <c r="M97" s="132">
        <f t="shared" si="111"/>
        <v>3</v>
      </c>
      <c r="N97" s="131">
        <f>MOD(INT(($A97-5)/PRODUCT(O$79:$Q$79)),N$79)+1</f>
        <v>3</v>
      </c>
      <c r="O97" s="131">
        <f>MOD(INT(($A97-5)/PRODUCT(P$79:$Q$79)),O$79)+1</f>
        <v>2</v>
      </c>
      <c r="P97" s="131">
        <f>MOD(INT(($A97-5)/PRODUCT(Q$79:$Q$79)),P$79)+1</f>
        <v>1</v>
      </c>
      <c r="S97" s="151" t="str">
        <f t="shared" ref="S97:AF106" si="112">INDEX($CL97:$EP97,1,S$82+(d.Region-1)*28)</f>
        <v>-</v>
      </c>
      <c r="T97" s="151" t="str">
        <f t="shared" si="112"/>
        <v>-</v>
      </c>
      <c r="U97" s="151" t="str">
        <f t="shared" si="112"/>
        <v>-</v>
      </c>
      <c r="V97" s="151" t="str">
        <f t="shared" si="112"/>
        <v>-</v>
      </c>
      <c r="W97" s="151" t="str">
        <f t="shared" si="112"/>
        <v>-</v>
      </c>
      <c r="X97" s="151" t="str">
        <f t="shared" si="112"/>
        <v>-</v>
      </c>
      <c r="Y97" s="151" t="str">
        <f t="shared" si="112"/>
        <v>-</v>
      </c>
      <c r="Z97" s="151" t="str">
        <f t="shared" si="112"/>
        <v>-</v>
      </c>
      <c r="AA97" s="151" t="str">
        <f t="shared" si="112"/>
        <v>-</v>
      </c>
      <c r="AB97" s="151" t="str">
        <f t="shared" si="112"/>
        <v>-</v>
      </c>
      <c r="AC97" s="151" t="str">
        <f t="shared" si="112"/>
        <v>-</v>
      </c>
      <c r="AD97" s="151" t="str">
        <f t="shared" si="112"/>
        <v>-</v>
      </c>
      <c r="AE97" s="151" t="str">
        <f t="shared" si="112"/>
        <v>-</v>
      </c>
      <c r="AF97" s="151" t="str">
        <f t="shared" si="112"/>
        <v>-</v>
      </c>
      <c r="AG97" s="149" t="str">
        <f t="shared" si="71"/>
        <v>-</v>
      </c>
      <c r="AH97" s="149" t="str">
        <f t="shared" si="72"/>
        <v>-</v>
      </c>
      <c r="AI97" s="149" t="str">
        <f t="shared" si="73"/>
        <v>-</v>
      </c>
      <c r="AJ97" s="149" t="str">
        <f t="shared" si="73"/>
        <v>-</v>
      </c>
      <c r="AK97" s="149" t="str">
        <f t="shared" si="73"/>
        <v>-</v>
      </c>
      <c r="AL97" s="149" t="str">
        <f t="shared" si="73"/>
        <v>-</v>
      </c>
      <c r="AM97" s="149" t="str">
        <f t="shared" si="73"/>
        <v>-</v>
      </c>
      <c r="AN97" s="149" t="str">
        <f t="shared" si="74"/>
        <v>-</v>
      </c>
      <c r="AO97" s="149" t="str">
        <f t="shared" si="75"/>
        <v>-</v>
      </c>
      <c r="AP97" s="149" t="str">
        <f t="shared" si="76"/>
        <v>-</v>
      </c>
      <c r="AQ97" s="149" t="str">
        <f t="shared" si="77"/>
        <v>-</v>
      </c>
      <c r="AR97" s="149" t="str">
        <f t="shared" si="78"/>
        <v>-</v>
      </c>
      <c r="AS97" s="149" t="str">
        <f t="shared" si="79"/>
        <v>-</v>
      </c>
      <c r="AT97" s="149" t="str">
        <f t="shared" si="80"/>
        <v>-</v>
      </c>
      <c r="AU97" s="149" t="str">
        <f t="shared" si="81"/>
        <v>-</v>
      </c>
      <c r="AV97" s="149" t="str">
        <f t="shared" si="82"/>
        <v>-</v>
      </c>
      <c r="AW97" s="149" t="str">
        <f t="shared" si="83"/>
        <v>-</v>
      </c>
      <c r="AX97" s="149" t="str">
        <f t="shared" si="84"/>
        <v>-</v>
      </c>
      <c r="AY97" s="149" t="str">
        <f t="shared" si="85"/>
        <v>-</v>
      </c>
      <c r="AZ97" s="149" t="str">
        <f t="shared" si="86"/>
        <v>-</v>
      </c>
      <c r="BA97" s="149" t="str">
        <f t="shared" si="87"/>
        <v>-</v>
      </c>
      <c r="BB97" s="151" t="str">
        <f t="shared" ref="BB97:BO106" si="113">INDEX($CL97:$EP97,1,BB$82+(d.Region-1)*28)</f>
        <v>-</v>
      </c>
      <c r="BC97" s="151" t="str">
        <f t="shared" si="113"/>
        <v>-</v>
      </c>
      <c r="BD97" s="151" t="str">
        <f t="shared" si="113"/>
        <v>-</v>
      </c>
      <c r="BE97" s="151" t="str">
        <f t="shared" si="113"/>
        <v>-</v>
      </c>
      <c r="BF97" s="151" t="str">
        <f t="shared" si="113"/>
        <v>-</v>
      </c>
      <c r="BG97" s="151" t="str">
        <f t="shared" si="113"/>
        <v>-</v>
      </c>
      <c r="BH97" s="151" t="str">
        <f t="shared" si="113"/>
        <v>-</v>
      </c>
      <c r="BI97" s="151" t="str">
        <f t="shared" si="113"/>
        <v>-</v>
      </c>
      <c r="BJ97" s="151" t="str">
        <f t="shared" si="113"/>
        <v>-</v>
      </c>
      <c r="BK97" s="151" t="str">
        <f t="shared" si="113"/>
        <v>-</v>
      </c>
      <c r="BL97" s="151" t="str">
        <f t="shared" si="113"/>
        <v>-</v>
      </c>
      <c r="BM97" s="151" t="str">
        <f t="shared" si="113"/>
        <v>-</v>
      </c>
      <c r="BN97" s="151" t="str">
        <f t="shared" si="113"/>
        <v>-</v>
      </c>
      <c r="BO97" s="151" t="str">
        <f t="shared" si="113"/>
        <v>-</v>
      </c>
      <c r="BP97" s="149" t="str">
        <f t="shared" si="89"/>
        <v>-</v>
      </c>
      <c r="BQ97" s="149" t="str">
        <f t="shared" si="90"/>
        <v>-</v>
      </c>
      <c r="BR97" s="149" t="str">
        <f t="shared" si="91"/>
        <v>-</v>
      </c>
      <c r="BS97" s="149" t="str">
        <f t="shared" si="92"/>
        <v>-</v>
      </c>
      <c r="BT97" s="149" t="str">
        <f t="shared" si="93"/>
        <v>-</v>
      </c>
      <c r="BU97" s="149" t="str">
        <f t="shared" si="94"/>
        <v>-</v>
      </c>
      <c r="BV97" s="149" t="str">
        <f t="shared" si="95"/>
        <v>-</v>
      </c>
      <c r="BW97" s="149" t="str">
        <f t="shared" si="96"/>
        <v>-</v>
      </c>
      <c r="BX97" s="149" t="str">
        <f t="shared" si="97"/>
        <v>-</v>
      </c>
      <c r="BY97" s="149" t="str">
        <f t="shared" si="98"/>
        <v>-</v>
      </c>
      <c r="BZ97" s="149" t="str">
        <f t="shared" si="99"/>
        <v>-</v>
      </c>
      <c r="CA97" s="149" t="str">
        <f t="shared" si="100"/>
        <v>-</v>
      </c>
      <c r="CB97" s="149" t="str">
        <f t="shared" si="101"/>
        <v>-</v>
      </c>
      <c r="CC97" s="149" t="str">
        <f t="shared" si="102"/>
        <v>-</v>
      </c>
      <c r="CD97" s="149" t="str">
        <f t="shared" si="103"/>
        <v>-</v>
      </c>
      <c r="CE97" s="149" t="str">
        <f t="shared" si="104"/>
        <v>-</v>
      </c>
      <c r="CF97" s="149" t="str">
        <f t="shared" si="105"/>
        <v>-</v>
      </c>
      <c r="CG97" s="149" t="str">
        <f t="shared" si="106"/>
        <v>-</v>
      </c>
      <c r="CH97" s="149" t="str">
        <f t="shared" si="107"/>
        <v>-</v>
      </c>
      <c r="CI97" s="149" t="str">
        <f t="shared" si="108"/>
        <v>-</v>
      </c>
      <c r="CJ97" s="149" t="str">
        <f t="shared" si="109"/>
        <v>-</v>
      </c>
      <c r="CL97" s="17" t="s">
        <v>25</v>
      </c>
      <c r="CM97" s="17" t="s">
        <v>25</v>
      </c>
      <c r="CN97" s="17" t="s">
        <v>25</v>
      </c>
      <c r="CO97" s="17" t="s">
        <v>25</v>
      </c>
      <c r="CP97" s="17" t="s">
        <v>25</v>
      </c>
      <c r="CQ97" s="17" t="s">
        <v>25</v>
      </c>
      <c r="CR97" s="17" t="s">
        <v>25</v>
      </c>
      <c r="CS97" s="17" t="s">
        <v>25</v>
      </c>
      <c r="CT97" s="17" t="s">
        <v>25</v>
      </c>
      <c r="CU97" s="17" t="s">
        <v>25</v>
      </c>
      <c r="CV97" s="17" t="s">
        <v>25</v>
      </c>
      <c r="CW97" s="17" t="s">
        <v>25</v>
      </c>
      <c r="CX97" s="17" t="s">
        <v>25</v>
      </c>
      <c r="CY97" s="17" t="s">
        <v>25</v>
      </c>
      <c r="CZ97" s="17" t="s">
        <v>25</v>
      </c>
      <c r="DA97" s="17" t="s">
        <v>25</v>
      </c>
      <c r="DB97" s="17" t="s">
        <v>25</v>
      </c>
      <c r="DC97" s="17" t="s">
        <v>25</v>
      </c>
      <c r="DD97" s="17" t="s">
        <v>25</v>
      </c>
      <c r="DE97" s="17" t="s">
        <v>25</v>
      </c>
      <c r="DF97" s="17" t="s">
        <v>25</v>
      </c>
      <c r="DG97" s="17" t="s">
        <v>25</v>
      </c>
      <c r="DH97" s="17" t="s">
        <v>25</v>
      </c>
      <c r="DI97" s="17" t="s">
        <v>25</v>
      </c>
      <c r="DJ97" s="17" t="s">
        <v>25</v>
      </c>
      <c r="DK97" s="17" t="s">
        <v>25</v>
      </c>
      <c r="DL97" s="17" t="s">
        <v>25</v>
      </c>
      <c r="DM97" s="17" t="s">
        <v>25</v>
      </c>
      <c r="DN97" s="17" t="s">
        <v>25</v>
      </c>
      <c r="DO97" s="17" t="s">
        <v>25</v>
      </c>
      <c r="DP97" s="17" t="s">
        <v>25</v>
      </c>
      <c r="DQ97" s="17" t="s">
        <v>25</v>
      </c>
      <c r="DR97" s="17" t="s">
        <v>25</v>
      </c>
      <c r="DS97" s="17" t="s">
        <v>25</v>
      </c>
      <c r="DT97" s="17" t="s">
        <v>25</v>
      </c>
      <c r="DU97" s="17" t="s">
        <v>25</v>
      </c>
      <c r="DV97" s="17" t="s">
        <v>25</v>
      </c>
      <c r="DW97" s="17" t="s">
        <v>25</v>
      </c>
      <c r="DX97" s="17" t="s">
        <v>25</v>
      </c>
      <c r="DY97" s="17" t="s">
        <v>25</v>
      </c>
      <c r="DZ97" s="17" t="s">
        <v>25</v>
      </c>
      <c r="EA97" s="17" t="s">
        <v>25</v>
      </c>
      <c r="EB97" s="17" t="s">
        <v>25</v>
      </c>
      <c r="EC97" s="17" t="s">
        <v>25</v>
      </c>
      <c r="ED97" s="17" t="s">
        <v>25</v>
      </c>
      <c r="EE97" s="17" t="s">
        <v>25</v>
      </c>
      <c r="EF97" s="17" t="s">
        <v>25</v>
      </c>
      <c r="EG97" s="17" t="s">
        <v>25</v>
      </c>
      <c r="EH97" s="17" t="s">
        <v>25</v>
      </c>
      <c r="EI97" s="17" t="s">
        <v>25</v>
      </c>
      <c r="EJ97" s="17" t="s">
        <v>25</v>
      </c>
      <c r="EK97" s="17" t="s">
        <v>25</v>
      </c>
      <c r="EL97" s="17" t="s">
        <v>25</v>
      </c>
      <c r="EM97" s="17" t="s">
        <v>25</v>
      </c>
      <c r="EN97" s="17" t="s">
        <v>25</v>
      </c>
      <c r="EO97" s="17" t="s">
        <v>25</v>
      </c>
    </row>
    <row r="98" spans="1:145" hidden="1" outlineLevel="1">
      <c r="A98">
        <v>16</v>
      </c>
      <c r="B98" s="126" t="str">
        <f t="shared" si="63"/>
        <v>Fine BBB, Young ewes:Hgt, CFA:6.5yo, Wethers:Hgt</v>
      </c>
      <c r="C98">
        <f t="shared" si="64"/>
        <v>0</v>
      </c>
      <c r="D98" t="b">
        <f t="shared" si="65"/>
        <v>0</v>
      </c>
      <c r="E98">
        <f t="shared" si="66"/>
        <v>451</v>
      </c>
      <c r="F98">
        <f t="shared" si="67"/>
        <v>630</v>
      </c>
      <c r="G98">
        <f t="shared" si="68"/>
        <v>500</v>
      </c>
      <c r="H98">
        <f t="shared" si="69"/>
        <v>1</v>
      </c>
      <c r="K98" s="132">
        <f t="shared" si="110"/>
        <v>1</v>
      </c>
      <c r="L98" s="131">
        <f>MOD(INT(($A98-5)/PRODUCT(N$79:$Q$79)),L$79)+1</f>
        <v>1</v>
      </c>
      <c r="M98" s="132">
        <f t="shared" si="111"/>
        <v>3</v>
      </c>
      <c r="N98" s="131">
        <f>MOD(INT(($A98-5)/PRODUCT(O$79:$Q$79)),N$79)+1</f>
        <v>3</v>
      </c>
      <c r="O98" s="131">
        <f>MOD(INT(($A98-5)/PRODUCT(P$79:$Q$79)),O$79)+1</f>
        <v>2</v>
      </c>
      <c r="P98" s="131">
        <f>MOD(INT(($A98-5)/PRODUCT(Q$79:$Q$79)),P$79)+1</f>
        <v>2</v>
      </c>
      <c r="S98" s="151" t="str">
        <f t="shared" si="112"/>
        <v>-</v>
      </c>
      <c r="T98" s="151" t="str">
        <f t="shared" si="112"/>
        <v>-</v>
      </c>
      <c r="U98" s="151" t="str">
        <f t="shared" si="112"/>
        <v>-</v>
      </c>
      <c r="V98" s="151" t="str">
        <f t="shared" si="112"/>
        <v>-</v>
      </c>
      <c r="W98" s="151" t="str">
        <f t="shared" si="112"/>
        <v>-</v>
      </c>
      <c r="X98" s="151" t="str">
        <f t="shared" si="112"/>
        <v>-</v>
      </c>
      <c r="Y98" s="151" t="str">
        <f t="shared" si="112"/>
        <v>-</v>
      </c>
      <c r="Z98" s="151" t="str">
        <f t="shared" si="112"/>
        <v>-</v>
      </c>
      <c r="AA98" s="151" t="str">
        <f t="shared" si="112"/>
        <v>-</v>
      </c>
      <c r="AB98" s="151" t="str">
        <f t="shared" si="112"/>
        <v>-</v>
      </c>
      <c r="AC98" s="151" t="str">
        <f t="shared" si="112"/>
        <v>-</v>
      </c>
      <c r="AD98" s="151" t="str">
        <f t="shared" si="112"/>
        <v>-</v>
      </c>
      <c r="AE98" s="151" t="str">
        <f t="shared" si="112"/>
        <v>-</v>
      </c>
      <c r="AF98" s="151" t="str">
        <f t="shared" si="112"/>
        <v>-</v>
      </c>
      <c r="AG98" s="149" t="str">
        <f t="shared" si="71"/>
        <v>-</v>
      </c>
      <c r="AH98" s="149" t="str">
        <f t="shared" si="72"/>
        <v>-</v>
      </c>
      <c r="AI98" s="149" t="str">
        <f t="shared" si="73"/>
        <v>-</v>
      </c>
      <c r="AJ98" s="149" t="str">
        <f t="shared" si="73"/>
        <v>-</v>
      </c>
      <c r="AK98" s="149" t="str">
        <f t="shared" si="73"/>
        <v>-</v>
      </c>
      <c r="AL98" s="149" t="str">
        <f t="shared" si="73"/>
        <v>-</v>
      </c>
      <c r="AM98" s="149" t="str">
        <f t="shared" si="73"/>
        <v>-</v>
      </c>
      <c r="AN98" s="149" t="str">
        <f t="shared" si="74"/>
        <v>-</v>
      </c>
      <c r="AO98" s="149" t="str">
        <f t="shared" si="75"/>
        <v>-</v>
      </c>
      <c r="AP98" s="149" t="str">
        <f t="shared" si="76"/>
        <v>-</v>
      </c>
      <c r="AQ98" s="149" t="str">
        <f t="shared" si="77"/>
        <v>-</v>
      </c>
      <c r="AR98" s="149" t="str">
        <f t="shared" si="78"/>
        <v>-</v>
      </c>
      <c r="AS98" s="149" t="str">
        <f t="shared" si="79"/>
        <v>-</v>
      </c>
      <c r="AT98" s="149" t="str">
        <f t="shared" si="80"/>
        <v>-</v>
      </c>
      <c r="AU98" s="149" t="str">
        <f t="shared" si="81"/>
        <v>-</v>
      </c>
      <c r="AV98" s="149" t="str">
        <f t="shared" si="82"/>
        <v>-</v>
      </c>
      <c r="AW98" s="149" t="str">
        <f t="shared" si="83"/>
        <v>-</v>
      </c>
      <c r="AX98" s="149" t="str">
        <f t="shared" si="84"/>
        <v>-</v>
      </c>
      <c r="AY98" s="149" t="str">
        <f t="shared" si="85"/>
        <v>-</v>
      </c>
      <c r="AZ98" s="149" t="str">
        <f t="shared" si="86"/>
        <v>-</v>
      </c>
      <c r="BA98" s="149" t="str">
        <f t="shared" si="87"/>
        <v>-</v>
      </c>
      <c r="BB98" s="151" t="str">
        <f t="shared" si="113"/>
        <v>-</v>
      </c>
      <c r="BC98" s="151" t="str">
        <f t="shared" si="113"/>
        <v>-</v>
      </c>
      <c r="BD98" s="151" t="str">
        <f t="shared" si="113"/>
        <v>-</v>
      </c>
      <c r="BE98" s="151" t="str">
        <f t="shared" si="113"/>
        <v>-</v>
      </c>
      <c r="BF98" s="151" t="str">
        <f t="shared" si="113"/>
        <v>-</v>
      </c>
      <c r="BG98" s="151" t="str">
        <f t="shared" si="113"/>
        <v>-</v>
      </c>
      <c r="BH98" s="151" t="str">
        <f t="shared" si="113"/>
        <v>-</v>
      </c>
      <c r="BI98" s="151" t="str">
        <f t="shared" si="113"/>
        <v>-</v>
      </c>
      <c r="BJ98" s="151" t="str">
        <f t="shared" si="113"/>
        <v>-</v>
      </c>
      <c r="BK98" s="151" t="str">
        <f t="shared" si="113"/>
        <v>-</v>
      </c>
      <c r="BL98" s="151" t="str">
        <f t="shared" si="113"/>
        <v>-</v>
      </c>
      <c r="BM98" s="151" t="str">
        <f t="shared" si="113"/>
        <v>-</v>
      </c>
      <c r="BN98" s="151" t="str">
        <f t="shared" si="113"/>
        <v>-</v>
      </c>
      <c r="BO98" s="151" t="str">
        <f t="shared" si="113"/>
        <v>-</v>
      </c>
      <c r="BP98" s="149" t="str">
        <f t="shared" si="89"/>
        <v>-</v>
      </c>
      <c r="BQ98" s="149" t="str">
        <f t="shared" si="90"/>
        <v>-</v>
      </c>
      <c r="BR98" s="149" t="str">
        <f t="shared" si="91"/>
        <v>-</v>
      </c>
      <c r="BS98" s="149" t="str">
        <f t="shared" si="92"/>
        <v>-</v>
      </c>
      <c r="BT98" s="149" t="str">
        <f t="shared" si="93"/>
        <v>-</v>
      </c>
      <c r="BU98" s="149" t="str">
        <f t="shared" si="94"/>
        <v>-</v>
      </c>
      <c r="BV98" s="149" t="str">
        <f t="shared" si="95"/>
        <v>-</v>
      </c>
      <c r="BW98" s="149" t="str">
        <f t="shared" si="96"/>
        <v>-</v>
      </c>
      <c r="BX98" s="149" t="str">
        <f t="shared" si="97"/>
        <v>-</v>
      </c>
      <c r="BY98" s="149" t="str">
        <f t="shared" si="98"/>
        <v>-</v>
      </c>
      <c r="BZ98" s="149" t="str">
        <f t="shared" si="99"/>
        <v>-</v>
      </c>
      <c r="CA98" s="149" t="str">
        <f t="shared" si="100"/>
        <v>-</v>
      </c>
      <c r="CB98" s="149" t="str">
        <f t="shared" si="101"/>
        <v>-</v>
      </c>
      <c r="CC98" s="149" t="str">
        <f t="shared" si="102"/>
        <v>-</v>
      </c>
      <c r="CD98" s="149" t="str">
        <f t="shared" si="103"/>
        <v>-</v>
      </c>
      <c r="CE98" s="149" t="str">
        <f t="shared" si="104"/>
        <v>-</v>
      </c>
      <c r="CF98" s="149" t="str">
        <f t="shared" si="105"/>
        <v>-</v>
      </c>
      <c r="CG98" s="149" t="str">
        <f t="shared" si="106"/>
        <v>-</v>
      </c>
      <c r="CH98" s="149" t="str">
        <f t="shared" si="107"/>
        <v>-</v>
      </c>
      <c r="CI98" s="149" t="str">
        <f t="shared" si="108"/>
        <v>-</v>
      </c>
      <c r="CJ98" s="149" t="str">
        <f t="shared" si="109"/>
        <v>-</v>
      </c>
      <c r="CL98" s="17" t="s">
        <v>25</v>
      </c>
      <c r="CM98" s="17" t="s">
        <v>25</v>
      </c>
      <c r="CN98" s="17" t="s">
        <v>25</v>
      </c>
      <c r="CO98" s="17" t="s">
        <v>25</v>
      </c>
      <c r="CP98" s="17" t="s">
        <v>25</v>
      </c>
      <c r="CQ98" s="17" t="s">
        <v>25</v>
      </c>
      <c r="CR98" s="17" t="s">
        <v>25</v>
      </c>
      <c r="CS98" s="17" t="s">
        <v>25</v>
      </c>
      <c r="CT98" s="17" t="s">
        <v>25</v>
      </c>
      <c r="CU98" s="17" t="s">
        <v>25</v>
      </c>
      <c r="CV98" s="17" t="s">
        <v>25</v>
      </c>
      <c r="CW98" s="17" t="s">
        <v>25</v>
      </c>
      <c r="CX98" s="17" t="s">
        <v>25</v>
      </c>
      <c r="CY98" s="17" t="s">
        <v>25</v>
      </c>
      <c r="CZ98" s="17" t="s">
        <v>25</v>
      </c>
      <c r="DA98" s="17" t="s">
        <v>25</v>
      </c>
      <c r="DB98" s="17" t="s">
        <v>25</v>
      </c>
      <c r="DC98" s="17" t="s">
        <v>25</v>
      </c>
      <c r="DD98" s="17" t="s">
        <v>25</v>
      </c>
      <c r="DE98" s="17" t="s">
        <v>25</v>
      </c>
      <c r="DF98" s="17" t="s">
        <v>25</v>
      </c>
      <c r="DG98" s="17" t="s">
        <v>25</v>
      </c>
      <c r="DH98" s="17" t="s">
        <v>25</v>
      </c>
      <c r="DI98" s="17" t="s">
        <v>25</v>
      </c>
      <c r="DJ98" s="17" t="s">
        <v>25</v>
      </c>
      <c r="DK98" s="17" t="s">
        <v>25</v>
      </c>
      <c r="DL98" s="17" t="s">
        <v>25</v>
      </c>
      <c r="DM98" s="17" t="s">
        <v>25</v>
      </c>
      <c r="DN98" s="17" t="s">
        <v>25</v>
      </c>
      <c r="DO98" s="17" t="s">
        <v>25</v>
      </c>
      <c r="DP98" s="17" t="s">
        <v>25</v>
      </c>
      <c r="DQ98" s="17" t="s">
        <v>25</v>
      </c>
      <c r="DR98" s="17" t="s">
        <v>25</v>
      </c>
      <c r="DS98" s="17" t="s">
        <v>25</v>
      </c>
      <c r="DT98" s="17" t="s">
        <v>25</v>
      </c>
      <c r="DU98" s="17" t="s">
        <v>25</v>
      </c>
      <c r="DV98" s="17" t="s">
        <v>25</v>
      </c>
      <c r="DW98" s="17" t="s">
        <v>25</v>
      </c>
      <c r="DX98" s="17" t="s">
        <v>25</v>
      </c>
      <c r="DY98" s="17" t="s">
        <v>25</v>
      </c>
      <c r="DZ98" s="17" t="s">
        <v>25</v>
      </c>
      <c r="EA98" s="17" t="s">
        <v>25</v>
      </c>
      <c r="EB98" s="17" t="s">
        <v>25</v>
      </c>
      <c r="EC98" s="17" t="s">
        <v>25</v>
      </c>
      <c r="ED98" s="17" t="s">
        <v>25</v>
      </c>
      <c r="EE98" s="17" t="s">
        <v>25</v>
      </c>
      <c r="EF98" s="17" t="s">
        <v>25</v>
      </c>
      <c r="EG98" s="17" t="s">
        <v>25</v>
      </c>
      <c r="EH98" s="17" t="s">
        <v>25</v>
      </c>
      <c r="EI98" s="17" t="s">
        <v>25</v>
      </c>
      <c r="EJ98" s="17" t="s">
        <v>25</v>
      </c>
      <c r="EK98" s="17" t="s">
        <v>25</v>
      </c>
      <c r="EL98" s="17" t="s">
        <v>25</v>
      </c>
      <c r="EM98" s="17" t="s">
        <v>25</v>
      </c>
      <c r="EN98" s="17" t="s">
        <v>25</v>
      </c>
      <c r="EO98" s="17" t="s">
        <v>25</v>
      </c>
    </row>
    <row r="99" spans="1:145" hidden="1" outlineLevel="1">
      <c r="A99">
        <v>17</v>
      </c>
      <c r="B99" s="126" t="str">
        <f t="shared" si="63"/>
        <v>Fine BBB, Young ewes:Lamb, CFA:5.5yo, Wethers:Older</v>
      </c>
      <c r="C99">
        <f t="shared" si="64"/>
        <v>0</v>
      </c>
      <c r="D99" t="b">
        <f t="shared" si="65"/>
        <v>0</v>
      </c>
      <c r="E99">
        <f t="shared" si="66"/>
        <v>601</v>
      </c>
      <c r="F99" t="str">
        <f t="shared" si="67"/>
        <v>-</v>
      </c>
      <c r="G99">
        <f t="shared" si="68"/>
        <v>0</v>
      </c>
      <c r="H99">
        <f t="shared" si="69"/>
        <v>0</v>
      </c>
      <c r="K99" s="132">
        <f t="shared" si="110"/>
        <v>1</v>
      </c>
      <c r="L99" s="131">
        <f>MOD(INT(($A99-5)/PRODUCT(N$79:$Q$79)),L$79)+1</f>
        <v>1</v>
      </c>
      <c r="M99" s="132">
        <f t="shared" si="111"/>
        <v>4</v>
      </c>
      <c r="N99" s="131">
        <f>MOD(INT(($A99-5)/PRODUCT(O$79:$Q$79)),N$79)+1</f>
        <v>4</v>
      </c>
      <c r="O99" s="131">
        <f>MOD(INT(($A99-5)/PRODUCT(P$79:$Q$79)),O$79)+1</f>
        <v>1</v>
      </c>
      <c r="P99" s="131">
        <f>MOD(INT(($A99-5)/PRODUCT(Q$79:$Q$79)),P$79)+1</f>
        <v>1</v>
      </c>
      <c r="S99" s="151" t="str">
        <f t="shared" si="112"/>
        <v>-</v>
      </c>
      <c r="T99" s="151" t="str">
        <f t="shared" si="112"/>
        <v>-</v>
      </c>
      <c r="U99" s="151" t="str">
        <f t="shared" si="112"/>
        <v>-</v>
      </c>
      <c r="V99" s="151" t="str">
        <f t="shared" si="112"/>
        <v>-</v>
      </c>
      <c r="W99" s="151" t="str">
        <f t="shared" si="112"/>
        <v>-</v>
      </c>
      <c r="X99" s="151" t="str">
        <f t="shared" si="112"/>
        <v>-</v>
      </c>
      <c r="Y99" s="151" t="str">
        <f t="shared" si="112"/>
        <v>-</v>
      </c>
      <c r="Z99" s="151" t="str">
        <f t="shared" si="112"/>
        <v>-</v>
      </c>
      <c r="AA99" s="151" t="str">
        <f t="shared" si="112"/>
        <v>-</v>
      </c>
      <c r="AB99" s="151" t="str">
        <f t="shared" si="112"/>
        <v>-</v>
      </c>
      <c r="AC99" s="151" t="str">
        <f t="shared" si="112"/>
        <v>-</v>
      </c>
      <c r="AD99" s="151" t="str">
        <f t="shared" si="112"/>
        <v>-</v>
      </c>
      <c r="AE99" s="151" t="str">
        <f t="shared" si="112"/>
        <v>-</v>
      </c>
      <c r="AF99" s="151" t="str">
        <f t="shared" si="112"/>
        <v>-</v>
      </c>
      <c r="AG99" s="149" t="str">
        <f t="shared" si="71"/>
        <v>-</v>
      </c>
      <c r="AH99" s="149" t="str">
        <f t="shared" si="72"/>
        <v>-</v>
      </c>
      <c r="AI99" s="149" t="str">
        <f t="shared" si="73"/>
        <v>-</v>
      </c>
      <c r="AJ99" s="149" t="str">
        <f t="shared" si="73"/>
        <v>-</v>
      </c>
      <c r="AK99" s="149" t="str">
        <f t="shared" si="73"/>
        <v>-</v>
      </c>
      <c r="AL99" s="149" t="str">
        <f t="shared" si="73"/>
        <v>-</v>
      </c>
      <c r="AM99" s="149" t="str">
        <f t="shared" si="73"/>
        <v>-</v>
      </c>
      <c r="AN99" s="149" t="str">
        <f t="shared" si="74"/>
        <v>-</v>
      </c>
      <c r="AO99" s="149" t="str">
        <f t="shared" si="75"/>
        <v>-</v>
      </c>
      <c r="AP99" s="149" t="str">
        <f t="shared" si="76"/>
        <v>-</v>
      </c>
      <c r="AQ99" s="149" t="str">
        <f t="shared" si="77"/>
        <v>-</v>
      </c>
      <c r="AR99" s="149" t="str">
        <f t="shared" si="78"/>
        <v>-</v>
      </c>
      <c r="AS99" s="149" t="str">
        <f t="shared" si="79"/>
        <v>-</v>
      </c>
      <c r="AT99" s="149" t="str">
        <f t="shared" si="80"/>
        <v>-</v>
      </c>
      <c r="AU99" s="149" t="str">
        <f t="shared" si="81"/>
        <v>-</v>
      </c>
      <c r="AV99" s="149" t="str">
        <f t="shared" si="82"/>
        <v>-</v>
      </c>
      <c r="AW99" s="149" t="str">
        <f t="shared" si="83"/>
        <v>-</v>
      </c>
      <c r="AX99" s="149" t="str">
        <f t="shared" si="84"/>
        <v>-</v>
      </c>
      <c r="AY99" s="149" t="str">
        <f t="shared" si="85"/>
        <v>-</v>
      </c>
      <c r="AZ99" s="149" t="str">
        <f t="shared" si="86"/>
        <v>-</v>
      </c>
      <c r="BA99" s="149" t="str">
        <f t="shared" si="87"/>
        <v>-</v>
      </c>
      <c r="BB99" s="151" t="str">
        <f t="shared" si="113"/>
        <v>-</v>
      </c>
      <c r="BC99" s="151" t="str">
        <f t="shared" si="113"/>
        <v>-</v>
      </c>
      <c r="BD99" s="151" t="str">
        <f t="shared" si="113"/>
        <v>-</v>
      </c>
      <c r="BE99" s="151" t="str">
        <f t="shared" si="113"/>
        <v>-</v>
      </c>
      <c r="BF99" s="151" t="str">
        <f t="shared" si="113"/>
        <v>-</v>
      </c>
      <c r="BG99" s="151" t="str">
        <f t="shared" si="113"/>
        <v>-</v>
      </c>
      <c r="BH99" s="151" t="str">
        <f t="shared" si="113"/>
        <v>-</v>
      </c>
      <c r="BI99" s="151" t="str">
        <f t="shared" si="113"/>
        <v>-</v>
      </c>
      <c r="BJ99" s="151" t="str">
        <f t="shared" si="113"/>
        <v>-</v>
      </c>
      <c r="BK99" s="151" t="str">
        <f t="shared" si="113"/>
        <v>-</v>
      </c>
      <c r="BL99" s="151" t="str">
        <f t="shared" si="113"/>
        <v>-</v>
      </c>
      <c r="BM99" s="151" t="str">
        <f t="shared" si="113"/>
        <v>-</v>
      </c>
      <c r="BN99" s="151" t="str">
        <f t="shared" si="113"/>
        <v>-</v>
      </c>
      <c r="BO99" s="151" t="str">
        <f t="shared" si="113"/>
        <v>-</v>
      </c>
      <c r="BP99" s="149" t="str">
        <f t="shared" si="89"/>
        <v>-</v>
      </c>
      <c r="BQ99" s="149" t="str">
        <f t="shared" si="90"/>
        <v>-</v>
      </c>
      <c r="BR99" s="149" t="str">
        <f t="shared" si="91"/>
        <v>-</v>
      </c>
      <c r="BS99" s="149" t="str">
        <f t="shared" si="92"/>
        <v>-</v>
      </c>
      <c r="BT99" s="149" t="str">
        <f t="shared" si="93"/>
        <v>-</v>
      </c>
      <c r="BU99" s="149" t="str">
        <f t="shared" si="94"/>
        <v>-</v>
      </c>
      <c r="BV99" s="149" t="str">
        <f t="shared" si="95"/>
        <v>-</v>
      </c>
      <c r="BW99" s="149" t="str">
        <f t="shared" si="96"/>
        <v>-</v>
      </c>
      <c r="BX99" s="149" t="str">
        <f t="shared" si="97"/>
        <v>-</v>
      </c>
      <c r="BY99" s="149" t="str">
        <f t="shared" si="98"/>
        <v>-</v>
      </c>
      <c r="BZ99" s="149" t="str">
        <f t="shared" si="99"/>
        <v>-</v>
      </c>
      <c r="CA99" s="149" t="str">
        <f t="shared" si="100"/>
        <v>-</v>
      </c>
      <c r="CB99" s="149" t="str">
        <f t="shared" si="101"/>
        <v>-</v>
      </c>
      <c r="CC99" s="149" t="str">
        <f t="shared" si="102"/>
        <v>-</v>
      </c>
      <c r="CD99" s="149" t="str">
        <f t="shared" si="103"/>
        <v>-</v>
      </c>
      <c r="CE99" s="149" t="str">
        <f t="shared" si="104"/>
        <v>-</v>
      </c>
      <c r="CF99" s="149" t="str">
        <f t="shared" si="105"/>
        <v>-</v>
      </c>
      <c r="CG99" s="149" t="str">
        <f t="shared" si="106"/>
        <v>-</v>
      </c>
      <c r="CH99" s="149" t="str">
        <f t="shared" si="107"/>
        <v>-</v>
      </c>
      <c r="CI99" s="149" t="str">
        <f t="shared" si="108"/>
        <v>-</v>
      </c>
      <c r="CJ99" s="149" t="str">
        <f t="shared" si="109"/>
        <v>-</v>
      </c>
      <c r="CL99" s="17" t="s">
        <v>25</v>
      </c>
      <c r="CM99" s="17" t="s">
        <v>25</v>
      </c>
      <c r="CN99" s="17" t="s">
        <v>25</v>
      </c>
      <c r="CO99" s="17" t="s">
        <v>25</v>
      </c>
      <c r="CP99" s="17" t="s">
        <v>25</v>
      </c>
      <c r="CQ99" s="17" t="s">
        <v>25</v>
      </c>
      <c r="CR99" s="17" t="s">
        <v>25</v>
      </c>
      <c r="CS99" s="17" t="s">
        <v>25</v>
      </c>
      <c r="CT99" s="17" t="s">
        <v>25</v>
      </c>
      <c r="CU99" s="17" t="s">
        <v>25</v>
      </c>
      <c r="CV99" s="17" t="s">
        <v>25</v>
      </c>
      <c r="CW99" s="17" t="s">
        <v>25</v>
      </c>
      <c r="CX99" s="17" t="s">
        <v>25</v>
      </c>
      <c r="CY99" s="17" t="s">
        <v>25</v>
      </c>
      <c r="CZ99" s="17" t="s">
        <v>25</v>
      </c>
      <c r="DA99" s="17" t="s">
        <v>25</v>
      </c>
      <c r="DB99" s="17" t="s">
        <v>25</v>
      </c>
      <c r="DC99" s="17" t="s">
        <v>25</v>
      </c>
      <c r="DD99" s="17" t="s">
        <v>25</v>
      </c>
      <c r="DE99" s="17" t="s">
        <v>25</v>
      </c>
      <c r="DF99" s="17" t="s">
        <v>25</v>
      </c>
      <c r="DG99" s="17" t="s">
        <v>25</v>
      </c>
      <c r="DH99" s="17" t="s">
        <v>25</v>
      </c>
      <c r="DI99" s="17" t="s">
        <v>25</v>
      </c>
      <c r="DJ99" s="17" t="s">
        <v>25</v>
      </c>
      <c r="DK99" s="17" t="s">
        <v>25</v>
      </c>
      <c r="DL99" s="17" t="s">
        <v>25</v>
      </c>
      <c r="DM99" s="17" t="s">
        <v>25</v>
      </c>
      <c r="DN99" s="17" t="s">
        <v>25</v>
      </c>
      <c r="DO99" s="17" t="s">
        <v>25</v>
      </c>
      <c r="DP99" s="17" t="s">
        <v>25</v>
      </c>
      <c r="DQ99" s="17" t="s">
        <v>25</v>
      </c>
      <c r="DR99" s="17" t="s">
        <v>25</v>
      </c>
      <c r="DS99" s="17" t="s">
        <v>25</v>
      </c>
      <c r="DT99" s="17" t="s">
        <v>25</v>
      </c>
      <c r="DU99" s="17" t="s">
        <v>25</v>
      </c>
      <c r="DV99" s="17" t="s">
        <v>25</v>
      </c>
      <c r="DW99" s="17" t="s">
        <v>25</v>
      </c>
      <c r="DX99" s="17" t="s">
        <v>25</v>
      </c>
      <c r="DY99" s="17" t="s">
        <v>25</v>
      </c>
      <c r="DZ99" s="17" t="s">
        <v>25</v>
      </c>
      <c r="EA99" s="17" t="s">
        <v>25</v>
      </c>
      <c r="EB99" s="17" t="s">
        <v>25</v>
      </c>
      <c r="EC99" s="17" t="s">
        <v>25</v>
      </c>
      <c r="ED99" s="17" t="s">
        <v>25</v>
      </c>
      <c r="EE99" s="17" t="s">
        <v>25</v>
      </c>
      <c r="EF99" s="17" t="s">
        <v>25</v>
      </c>
      <c r="EG99" s="17" t="s">
        <v>25</v>
      </c>
      <c r="EH99" s="17" t="s">
        <v>25</v>
      </c>
      <c r="EI99" s="17" t="s">
        <v>25</v>
      </c>
      <c r="EJ99" s="17" t="s">
        <v>25</v>
      </c>
      <c r="EK99" s="17" t="s">
        <v>25</v>
      </c>
      <c r="EL99" s="17" t="s">
        <v>25</v>
      </c>
      <c r="EM99" s="17" t="s">
        <v>25</v>
      </c>
      <c r="EN99" s="17" t="s">
        <v>25</v>
      </c>
      <c r="EO99" s="17" t="s">
        <v>25</v>
      </c>
    </row>
    <row r="100" spans="1:145" hidden="1" outlineLevel="1">
      <c r="A100">
        <v>18</v>
      </c>
      <c r="B100" s="126" t="str">
        <f t="shared" si="63"/>
        <v>Fine BBB, Young ewes:Lamb, CFA:6.5yo, Wethers:Older</v>
      </c>
      <c r="C100">
        <f t="shared" si="64"/>
        <v>0</v>
      </c>
      <c r="D100" t="b">
        <f t="shared" si="65"/>
        <v>0</v>
      </c>
      <c r="E100">
        <f t="shared" si="66"/>
        <v>601</v>
      </c>
      <c r="F100" t="str">
        <f t="shared" si="67"/>
        <v>-</v>
      </c>
      <c r="G100">
        <f t="shared" si="68"/>
        <v>0</v>
      </c>
      <c r="H100">
        <f t="shared" si="69"/>
        <v>1</v>
      </c>
      <c r="K100" s="132">
        <f t="shared" si="110"/>
        <v>1</v>
      </c>
      <c r="L100" s="131">
        <f>MOD(INT(($A100-5)/PRODUCT(N$79:$Q$79)),L$79)+1</f>
        <v>1</v>
      </c>
      <c r="M100" s="132">
        <f t="shared" si="111"/>
        <v>4</v>
      </c>
      <c r="N100" s="131">
        <f>MOD(INT(($A100-5)/PRODUCT(O$79:$Q$79)),N$79)+1</f>
        <v>4</v>
      </c>
      <c r="O100" s="131">
        <f>MOD(INT(($A100-5)/PRODUCT(P$79:$Q$79)),O$79)+1</f>
        <v>1</v>
      </c>
      <c r="P100" s="131">
        <f>MOD(INT(($A100-5)/PRODUCT(Q$79:$Q$79)),P$79)+1</f>
        <v>2</v>
      </c>
      <c r="S100" s="151" t="str">
        <f t="shared" si="112"/>
        <v>-</v>
      </c>
      <c r="T100" s="151" t="str">
        <f t="shared" si="112"/>
        <v>-</v>
      </c>
      <c r="U100" s="151" t="str">
        <f t="shared" si="112"/>
        <v>-</v>
      </c>
      <c r="V100" s="151" t="str">
        <f t="shared" si="112"/>
        <v>-</v>
      </c>
      <c r="W100" s="151" t="str">
        <f t="shared" si="112"/>
        <v>-</v>
      </c>
      <c r="X100" s="151" t="str">
        <f t="shared" si="112"/>
        <v>-</v>
      </c>
      <c r="Y100" s="151" t="str">
        <f t="shared" si="112"/>
        <v>-</v>
      </c>
      <c r="Z100" s="151" t="str">
        <f t="shared" si="112"/>
        <v>-</v>
      </c>
      <c r="AA100" s="151" t="str">
        <f t="shared" si="112"/>
        <v>-</v>
      </c>
      <c r="AB100" s="151" t="str">
        <f t="shared" si="112"/>
        <v>-</v>
      </c>
      <c r="AC100" s="151" t="str">
        <f t="shared" si="112"/>
        <v>-</v>
      </c>
      <c r="AD100" s="151" t="str">
        <f t="shared" si="112"/>
        <v>-</v>
      </c>
      <c r="AE100" s="151" t="str">
        <f t="shared" si="112"/>
        <v>-</v>
      </c>
      <c r="AF100" s="151" t="str">
        <f t="shared" si="112"/>
        <v>-</v>
      </c>
      <c r="AG100" s="149" t="str">
        <f t="shared" si="71"/>
        <v>-</v>
      </c>
      <c r="AH100" s="149" t="str">
        <f t="shared" si="72"/>
        <v>-</v>
      </c>
      <c r="AI100" s="149" t="str">
        <f t="shared" si="73"/>
        <v>-</v>
      </c>
      <c r="AJ100" s="149" t="str">
        <f t="shared" si="73"/>
        <v>-</v>
      </c>
      <c r="AK100" s="149" t="str">
        <f t="shared" si="73"/>
        <v>-</v>
      </c>
      <c r="AL100" s="149" t="str">
        <f t="shared" si="73"/>
        <v>-</v>
      </c>
      <c r="AM100" s="149" t="str">
        <f t="shared" si="73"/>
        <v>-</v>
      </c>
      <c r="AN100" s="149" t="str">
        <f t="shared" si="74"/>
        <v>-</v>
      </c>
      <c r="AO100" s="149" t="str">
        <f t="shared" si="75"/>
        <v>-</v>
      </c>
      <c r="AP100" s="149" t="str">
        <f t="shared" si="76"/>
        <v>-</v>
      </c>
      <c r="AQ100" s="149" t="str">
        <f t="shared" si="77"/>
        <v>-</v>
      </c>
      <c r="AR100" s="149" t="str">
        <f t="shared" si="78"/>
        <v>-</v>
      </c>
      <c r="AS100" s="149" t="str">
        <f t="shared" si="79"/>
        <v>-</v>
      </c>
      <c r="AT100" s="149" t="str">
        <f t="shared" si="80"/>
        <v>-</v>
      </c>
      <c r="AU100" s="149" t="str">
        <f t="shared" si="81"/>
        <v>-</v>
      </c>
      <c r="AV100" s="149" t="str">
        <f t="shared" si="82"/>
        <v>-</v>
      </c>
      <c r="AW100" s="149" t="str">
        <f t="shared" si="83"/>
        <v>-</v>
      </c>
      <c r="AX100" s="149" t="str">
        <f t="shared" si="84"/>
        <v>-</v>
      </c>
      <c r="AY100" s="149" t="str">
        <f t="shared" si="85"/>
        <v>-</v>
      </c>
      <c r="AZ100" s="149" t="str">
        <f t="shared" si="86"/>
        <v>-</v>
      </c>
      <c r="BA100" s="149" t="str">
        <f t="shared" si="87"/>
        <v>-</v>
      </c>
      <c r="BB100" s="151" t="str">
        <f t="shared" si="113"/>
        <v>-</v>
      </c>
      <c r="BC100" s="151" t="str">
        <f t="shared" si="113"/>
        <v>-</v>
      </c>
      <c r="BD100" s="151" t="str">
        <f t="shared" si="113"/>
        <v>-</v>
      </c>
      <c r="BE100" s="151" t="str">
        <f t="shared" si="113"/>
        <v>-</v>
      </c>
      <c r="BF100" s="151" t="str">
        <f t="shared" si="113"/>
        <v>-</v>
      </c>
      <c r="BG100" s="151" t="str">
        <f t="shared" si="113"/>
        <v>-</v>
      </c>
      <c r="BH100" s="151" t="str">
        <f t="shared" si="113"/>
        <v>-</v>
      </c>
      <c r="BI100" s="151" t="str">
        <f t="shared" si="113"/>
        <v>-</v>
      </c>
      <c r="BJ100" s="151" t="str">
        <f t="shared" si="113"/>
        <v>-</v>
      </c>
      <c r="BK100" s="151" t="str">
        <f t="shared" si="113"/>
        <v>-</v>
      </c>
      <c r="BL100" s="151" t="str">
        <f t="shared" si="113"/>
        <v>-</v>
      </c>
      <c r="BM100" s="151" t="str">
        <f t="shared" si="113"/>
        <v>-</v>
      </c>
      <c r="BN100" s="151" t="str">
        <f t="shared" si="113"/>
        <v>-</v>
      </c>
      <c r="BO100" s="151" t="str">
        <f t="shared" si="113"/>
        <v>-</v>
      </c>
      <c r="BP100" s="149" t="str">
        <f t="shared" si="89"/>
        <v>-</v>
      </c>
      <c r="BQ100" s="149" t="str">
        <f t="shared" si="90"/>
        <v>-</v>
      </c>
      <c r="BR100" s="149" t="str">
        <f t="shared" si="91"/>
        <v>-</v>
      </c>
      <c r="BS100" s="149" t="str">
        <f t="shared" si="92"/>
        <v>-</v>
      </c>
      <c r="BT100" s="149" t="str">
        <f t="shared" si="93"/>
        <v>-</v>
      </c>
      <c r="BU100" s="149" t="str">
        <f t="shared" si="94"/>
        <v>-</v>
      </c>
      <c r="BV100" s="149" t="str">
        <f t="shared" si="95"/>
        <v>-</v>
      </c>
      <c r="BW100" s="149" t="str">
        <f t="shared" si="96"/>
        <v>-</v>
      </c>
      <c r="BX100" s="149" t="str">
        <f t="shared" si="97"/>
        <v>-</v>
      </c>
      <c r="BY100" s="149" t="str">
        <f t="shared" si="98"/>
        <v>-</v>
      </c>
      <c r="BZ100" s="149" t="str">
        <f t="shared" si="99"/>
        <v>-</v>
      </c>
      <c r="CA100" s="149" t="str">
        <f t="shared" si="100"/>
        <v>-</v>
      </c>
      <c r="CB100" s="149" t="str">
        <f t="shared" si="101"/>
        <v>-</v>
      </c>
      <c r="CC100" s="149" t="str">
        <f t="shared" si="102"/>
        <v>-</v>
      </c>
      <c r="CD100" s="149" t="str">
        <f t="shared" si="103"/>
        <v>-</v>
      </c>
      <c r="CE100" s="149" t="str">
        <f t="shared" si="104"/>
        <v>-</v>
      </c>
      <c r="CF100" s="149" t="str">
        <f t="shared" si="105"/>
        <v>-</v>
      </c>
      <c r="CG100" s="149" t="str">
        <f t="shared" si="106"/>
        <v>-</v>
      </c>
      <c r="CH100" s="149" t="str">
        <f t="shared" si="107"/>
        <v>-</v>
      </c>
      <c r="CI100" s="149" t="str">
        <f t="shared" si="108"/>
        <v>-</v>
      </c>
      <c r="CJ100" s="149" t="str">
        <f t="shared" si="109"/>
        <v>-</v>
      </c>
      <c r="CL100" s="17" t="s">
        <v>25</v>
      </c>
      <c r="CM100" s="17" t="s">
        <v>25</v>
      </c>
      <c r="CN100" s="17" t="s">
        <v>25</v>
      </c>
      <c r="CO100" s="17" t="s">
        <v>25</v>
      </c>
      <c r="CP100" s="17" t="s">
        <v>25</v>
      </c>
      <c r="CQ100" s="17" t="s">
        <v>25</v>
      </c>
      <c r="CR100" s="17" t="s">
        <v>25</v>
      </c>
      <c r="CS100" s="17" t="s">
        <v>25</v>
      </c>
      <c r="CT100" s="17" t="s">
        <v>25</v>
      </c>
      <c r="CU100" s="17" t="s">
        <v>25</v>
      </c>
      <c r="CV100" s="17" t="s">
        <v>25</v>
      </c>
      <c r="CW100" s="17" t="s">
        <v>25</v>
      </c>
      <c r="CX100" s="17" t="s">
        <v>25</v>
      </c>
      <c r="CY100" s="17" t="s">
        <v>25</v>
      </c>
      <c r="CZ100" s="17" t="s">
        <v>25</v>
      </c>
      <c r="DA100" s="17" t="s">
        <v>25</v>
      </c>
      <c r="DB100" s="17" t="s">
        <v>25</v>
      </c>
      <c r="DC100" s="17" t="s">
        <v>25</v>
      </c>
      <c r="DD100" s="17" t="s">
        <v>25</v>
      </c>
      <c r="DE100" s="17" t="s">
        <v>25</v>
      </c>
      <c r="DF100" s="17" t="s">
        <v>25</v>
      </c>
      <c r="DG100" s="17" t="s">
        <v>25</v>
      </c>
      <c r="DH100" s="17" t="s">
        <v>25</v>
      </c>
      <c r="DI100" s="17" t="s">
        <v>25</v>
      </c>
      <c r="DJ100" s="17" t="s">
        <v>25</v>
      </c>
      <c r="DK100" s="17" t="s">
        <v>25</v>
      </c>
      <c r="DL100" s="17" t="s">
        <v>25</v>
      </c>
      <c r="DM100" s="17" t="s">
        <v>25</v>
      </c>
      <c r="DN100" s="17" t="s">
        <v>25</v>
      </c>
      <c r="DO100" s="17" t="s">
        <v>25</v>
      </c>
      <c r="DP100" s="17" t="s">
        <v>25</v>
      </c>
      <c r="DQ100" s="17" t="s">
        <v>25</v>
      </c>
      <c r="DR100" s="17" t="s">
        <v>25</v>
      </c>
      <c r="DS100" s="17" t="s">
        <v>25</v>
      </c>
      <c r="DT100" s="17" t="s">
        <v>25</v>
      </c>
      <c r="DU100" s="17" t="s">
        <v>25</v>
      </c>
      <c r="DV100" s="17" t="s">
        <v>25</v>
      </c>
      <c r="DW100" s="17" t="s">
        <v>25</v>
      </c>
      <c r="DX100" s="17" t="s">
        <v>25</v>
      </c>
      <c r="DY100" s="17" t="s">
        <v>25</v>
      </c>
      <c r="DZ100" s="17" t="s">
        <v>25</v>
      </c>
      <c r="EA100" s="17" t="s">
        <v>25</v>
      </c>
      <c r="EB100" s="17" t="s">
        <v>25</v>
      </c>
      <c r="EC100" s="17" t="s">
        <v>25</v>
      </c>
      <c r="ED100" s="17" t="s">
        <v>25</v>
      </c>
      <c r="EE100" s="17" t="s">
        <v>25</v>
      </c>
      <c r="EF100" s="17" t="s">
        <v>25</v>
      </c>
      <c r="EG100" s="17" t="s">
        <v>25</v>
      </c>
      <c r="EH100" s="17" t="s">
        <v>25</v>
      </c>
      <c r="EI100" s="17" t="s">
        <v>25</v>
      </c>
      <c r="EJ100" s="17" t="s">
        <v>25</v>
      </c>
      <c r="EK100" s="17" t="s">
        <v>25</v>
      </c>
      <c r="EL100" s="17" t="s">
        <v>25</v>
      </c>
      <c r="EM100" s="17" t="s">
        <v>25</v>
      </c>
      <c r="EN100" s="17" t="s">
        <v>25</v>
      </c>
      <c r="EO100" s="17" t="s">
        <v>25</v>
      </c>
    </row>
    <row r="101" spans="1:145" hidden="1" outlineLevel="1">
      <c r="A101">
        <v>19</v>
      </c>
      <c r="B101" s="126" t="str">
        <f t="shared" si="63"/>
        <v>Fine BBB, Young ewes:Hgt, CFA:5.5yo, Wethers:Older</v>
      </c>
      <c r="C101">
        <f t="shared" si="64"/>
        <v>0</v>
      </c>
      <c r="D101" t="b">
        <f t="shared" si="65"/>
        <v>0</v>
      </c>
      <c r="E101">
        <f t="shared" si="66"/>
        <v>601</v>
      </c>
      <c r="F101" t="str">
        <f t="shared" si="67"/>
        <v>-</v>
      </c>
      <c r="G101">
        <f t="shared" si="68"/>
        <v>500</v>
      </c>
      <c r="H101">
        <f t="shared" si="69"/>
        <v>0</v>
      </c>
      <c r="K101" s="132">
        <f t="shared" si="110"/>
        <v>1</v>
      </c>
      <c r="L101" s="131">
        <f>MOD(INT(($A101-5)/PRODUCT(N$79:$Q$79)),L$79)+1</f>
        <v>1</v>
      </c>
      <c r="M101" s="132">
        <f t="shared" si="111"/>
        <v>4</v>
      </c>
      <c r="N101" s="131">
        <f>MOD(INT(($A101-5)/PRODUCT(O$79:$Q$79)),N$79)+1</f>
        <v>4</v>
      </c>
      <c r="O101" s="131">
        <f>MOD(INT(($A101-5)/PRODUCT(P$79:$Q$79)),O$79)+1</f>
        <v>2</v>
      </c>
      <c r="P101" s="131">
        <f>MOD(INT(($A101-5)/PRODUCT(Q$79:$Q$79)),P$79)+1</f>
        <v>1</v>
      </c>
      <c r="S101" s="151" t="str">
        <f t="shared" si="112"/>
        <v>-</v>
      </c>
      <c r="T101" s="151" t="str">
        <f t="shared" si="112"/>
        <v>-</v>
      </c>
      <c r="U101" s="151" t="str">
        <f t="shared" si="112"/>
        <v>-</v>
      </c>
      <c r="V101" s="151" t="str">
        <f t="shared" si="112"/>
        <v>-</v>
      </c>
      <c r="W101" s="151" t="str">
        <f t="shared" si="112"/>
        <v>-</v>
      </c>
      <c r="X101" s="151" t="str">
        <f t="shared" si="112"/>
        <v>-</v>
      </c>
      <c r="Y101" s="151" t="str">
        <f t="shared" si="112"/>
        <v>-</v>
      </c>
      <c r="Z101" s="151" t="str">
        <f t="shared" si="112"/>
        <v>-</v>
      </c>
      <c r="AA101" s="151" t="str">
        <f t="shared" si="112"/>
        <v>-</v>
      </c>
      <c r="AB101" s="151" t="str">
        <f t="shared" si="112"/>
        <v>-</v>
      </c>
      <c r="AC101" s="151" t="str">
        <f t="shared" si="112"/>
        <v>-</v>
      </c>
      <c r="AD101" s="151" t="str">
        <f t="shared" si="112"/>
        <v>-</v>
      </c>
      <c r="AE101" s="151" t="str">
        <f t="shared" si="112"/>
        <v>-</v>
      </c>
      <c r="AF101" s="151" t="str">
        <f t="shared" si="112"/>
        <v>-</v>
      </c>
      <c r="AG101" s="149" t="str">
        <f t="shared" si="71"/>
        <v>-</v>
      </c>
      <c r="AH101" s="149" t="str">
        <f t="shared" si="72"/>
        <v>-</v>
      </c>
      <c r="AI101" s="149" t="str">
        <f t="shared" si="73"/>
        <v>-</v>
      </c>
      <c r="AJ101" s="149" t="str">
        <f t="shared" si="73"/>
        <v>-</v>
      </c>
      <c r="AK101" s="149" t="str">
        <f t="shared" si="73"/>
        <v>-</v>
      </c>
      <c r="AL101" s="149" t="str">
        <f t="shared" si="73"/>
        <v>-</v>
      </c>
      <c r="AM101" s="149" t="str">
        <f t="shared" si="73"/>
        <v>-</v>
      </c>
      <c r="AN101" s="149" t="str">
        <f t="shared" si="74"/>
        <v>-</v>
      </c>
      <c r="AO101" s="149" t="str">
        <f t="shared" si="75"/>
        <v>-</v>
      </c>
      <c r="AP101" s="149" t="str">
        <f t="shared" si="76"/>
        <v>-</v>
      </c>
      <c r="AQ101" s="149" t="str">
        <f t="shared" si="77"/>
        <v>-</v>
      </c>
      <c r="AR101" s="149" t="str">
        <f t="shared" si="78"/>
        <v>-</v>
      </c>
      <c r="AS101" s="149" t="str">
        <f t="shared" si="79"/>
        <v>-</v>
      </c>
      <c r="AT101" s="149" t="str">
        <f t="shared" si="80"/>
        <v>-</v>
      </c>
      <c r="AU101" s="149" t="str">
        <f t="shared" si="81"/>
        <v>-</v>
      </c>
      <c r="AV101" s="149" t="str">
        <f t="shared" si="82"/>
        <v>-</v>
      </c>
      <c r="AW101" s="149" t="str">
        <f t="shared" si="83"/>
        <v>-</v>
      </c>
      <c r="AX101" s="149" t="str">
        <f t="shared" si="84"/>
        <v>-</v>
      </c>
      <c r="AY101" s="149" t="str">
        <f t="shared" si="85"/>
        <v>-</v>
      </c>
      <c r="AZ101" s="149" t="str">
        <f t="shared" si="86"/>
        <v>-</v>
      </c>
      <c r="BA101" s="149" t="str">
        <f t="shared" si="87"/>
        <v>-</v>
      </c>
      <c r="BB101" s="151" t="str">
        <f t="shared" si="113"/>
        <v>-</v>
      </c>
      <c r="BC101" s="151" t="str">
        <f t="shared" si="113"/>
        <v>-</v>
      </c>
      <c r="BD101" s="151" t="str">
        <f t="shared" si="113"/>
        <v>-</v>
      </c>
      <c r="BE101" s="151" t="str">
        <f t="shared" si="113"/>
        <v>-</v>
      </c>
      <c r="BF101" s="151" t="str">
        <f t="shared" si="113"/>
        <v>-</v>
      </c>
      <c r="BG101" s="151" t="str">
        <f t="shared" si="113"/>
        <v>-</v>
      </c>
      <c r="BH101" s="151" t="str">
        <f t="shared" si="113"/>
        <v>-</v>
      </c>
      <c r="BI101" s="151" t="str">
        <f t="shared" si="113"/>
        <v>-</v>
      </c>
      <c r="BJ101" s="151" t="str">
        <f t="shared" si="113"/>
        <v>-</v>
      </c>
      <c r="BK101" s="151" t="str">
        <f t="shared" si="113"/>
        <v>-</v>
      </c>
      <c r="BL101" s="151" t="str">
        <f t="shared" si="113"/>
        <v>-</v>
      </c>
      <c r="BM101" s="151" t="str">
        <f t="shared" si="113"/>
        <v>-</v>
      </c>
      <c r="BN101" s="151" t="str">
        <f t="shared" si="113"/>
        <v>-</v>
      </c>
      <c r="BO101" s="151" t="str">
        <f t="shared" si="113"/>
        <v>-</v>
      </c>
      <c r="BP101" s="149" t="str">
        <f t="shared" si="89"/>
        <v>-</v>
      </c>
      <c r="BQ101" s="149" t="str">
        <f t="shared" si="90"/>
        <v>-</v>
      </c>
      <c r="BR101" s="149" t="str">
        <f t="shared" si="91"/>
        <v>-</v>
      </c>
      <c r="BS101" s="149" t="str">
        <f t="shared" si="92"/>
        <v>-</v>
      </c>
      <c r="BT101" s="149" t="str">
        <f t="shared" si="93"/>
        <v>-</v>
      </c>
      <c r="BU101" s="149" t="str">
        <f t="shared" si="94"/>
        <v>-</v>
      </c>
      <c r="BV101" s="149" t="str">
        <f t="shared" si="95"/>
        <v>-</v>
      </c>
      <c r="BW101" s="149" t="str">
        <f t="shared" si="96"/>
        <v>-</v>
      </c>
      <c r="BX101" s="149" t="str">
        <f t="shared" si="97"/>
        <v>-</v>
      </c>
      <c r="BY101" s="149" t="str">
        <f t="shared" si="98"/>
        <v>-</v>
      </c>
      <c r="BZ101" s="149" t="str">
        <f t="shared" si="99"/>
        <v>-</v>
      </c>
      <c r="CA101" s="149" t="str">
        <f t="shared" si="100"/>
        <v>-</v>
      </c>
      <c r="CB101" s="149" t="str">
        <f t="shared" si="101"/>
        <v>-</v>
      </c>
      <c r="CC101" s="149" t="str">
        <f t="shared" si="102"/>
        <v>-</v>
      </c>
      <c r="CD101" s="149" t="str">
        <f t="shared" si="103"/>
        <v>-</v>
      </c>
      <c r="CE101" s="149" t="str">
        <f t="shared" si="104"/>
        <v>-</v>
      </c>
      <c r="CF101" s="149" t="str">
        <f t="shared" si="105"/>
        <v>-</v>
      </c>
      <c r="CG101" s="149" t="str">
        <f t="shared" si="106"/>
        <v>-</v>
      </c>
      <c r="CH101" s="149" t="str">
        <f t="shared" si="107"/>
        <v>-</v>
      </c>
      <c r="CI101" s="149" t="str">
        <f t="shared" si="108"/>
        <v>-</v>
      </c>
      <c r="CJ101" s="149" t="str">
        <f t="shared" si="109"/>
        <v>-</v>
      </c>
      <c r="CL101" s="17" t="s">
        <v>25</v>
      </c>
      <c r="CM101" s="17" t="s">
        <v>25</v>
      </c>
      <c r="CN101" s="17" t="s">
        <v>25</v>
      </c>
      <c r="CO101" s="17" t="s">
        <v>25</v>
      </c>
      <c r="CP101" s="17" t="s">
        <v>25</v>
      </c>
      <c r="CQ101" s="17" t="s">
        <v>25</v>
      </c>
      <c r="CR101" s="17" t="s">
        <v>25</v>
      </c>
      <c r="CS101" s="17" t="s">
        <v>25</v>
      </c>
      <c r="CT101" s="17" t="s">
        <v>25</v>
      </c>
      <c r="CU101" s="17" t="s">
        <v>25</v>
      </c>
      <c r="CV101" s="17" t="s">
        <v>25</v>
      </c>
      <c r="CW101" s="17" t="s">
        <v>25</v>
      </c>
      <c r="CX101" s="17" t="s">
        <v>25</v>
      </c>
      <c r="CY101" s="17" t="s">
        <v>25</v>
      </c>
      <c r="CZ101" s="17" t="s">
        <v>25</v>
      </c>
      <c r="DA101" s="17" t="s">
        <v>25</v>
      </c>
      <c r="DB101" s="17" t="s">
        <v>25</v>
      </c>
      <c r="DC101" s="17" t="s">
        <v>25</v>
      </c>
      <c r="DD101" s="17" t="s">
        <v>25</v>
      </c>
      <c r="DE101" s="17" t="s">
        <v>25</v>
      </c>
      <c r="DF101" s="17" t="s">
        <v>25</v>
      </c>
      <c r="DG101" s="17" t="s">
        <v>25</v>
      </c>
      <c r="DH101" s="17" t="s">
        <v>25</v>
      </c>
      <c r="DI101" s="17" t="s">
        <v>25</v>
      </c>
      <c r="DJ101" s="17" t="s">
        <v>25</v>
      </c>
      <c r="DK101" s="17" t="s">
        <v>25</v>
      </c>
      <c r="DL101" s="17" t="s">
        <v>25</v>
      </c>
      <c r="DM101" s="17" t="s">
        <v>25</v>
      </c>
      <c r="DN101" s="17" t="s">
        <v>25</v>
      </c>
      <c r="DO101" s="17" t="s">
        <v>25</v>
      </c>
      <c r="DP101" s="17" t="s">
        <v>25</v>
      </c>
      <c r="DQ101" s="17" t="s">
        <v>25</v>
      </c>
      <c r="DR101" s="17" t="s">
        <v>25</v>
      </c>
      <c r="DS101" s="17" t="s">
        <v>25</v>
      </c>
      <c r="DT101" s="17" t="s">
        <v>25</v>
      </c>
      <c r="DU101" s="17" t="s">
        <v>25</v>
      </c>
      <c r="DV101" s="17" t="s">
        <v>25</v>
      </c>
      <c r="DW101" s="17" t="s">
        <v>25</v>
      </c>
      <c r="DX101" s="17" t="s">
        <v>25</v>
      </c>
      <c r="DY101" s="17" t="s">
        <v>25</v>
      </c>
      <c r="DZ101" s="17" t="s">
        <v>25</v>
      </c>
      <c r="EA101" s="17" t="s">
        <v>25</v>
      </c>
      <c r="EB101" s="17" t="s">
        <v>25</v>
      </c>
      <c r="EC101" s="17" t="s">
        <v>25</v>
      </c>
      <c r="ED101" s="17" t="s">
        <v>25</v>
      </c>
      <c r="EE101" s="17" t="s">
        <v>25</v>
      </c>
      <c r="EF101" s="17" t="s">
        <v>25</v>
      </c>
      <c r="EG101" s="17" t="s">
        <v>25</v>
      </c>
      <c r="EH101" s="17" t="s">
        <v>25</v>
      </c>
      <c r="EI101" s="17" t="s">
        <v>25</v>
      </c>
      <c r="EJ101" s="17" t="s">
        <v>25</v>
      </c>
      <c r="EK101" s="17" t="s">
        <v>25</v>
      </c>
      <c r="EL101" s="17" t="s">
        <v>25</v>
      </c>
      <c r="EM101" s="17" t="s">
        <v>25</v>
      </c>
      <c r="EN101" s="17" t="s">
        <v>25</v>
      </c>
      <c r="EO101" s="17" t="s">
        <v>25</v>
      </c>
    </row>
    <row r="102" spans="1:145" hidden="1" outlineLevel="1">
      <c r="A102">
        <v>20</v>
      </c>
      <c r="B102" s="126" t="str">
        <f t="shared" si="63"/>
        <v>Fine BBB, Young ewes:Hgt, CFA:6.5yo, Wethers:Older</v>
      </c>
      <c r="C102">
        <f t="shared" si="64"/>
        <v>0</v>
      </c>
      <c r="D102" t="b">
        <f t="shared" si="65"/>
        <v>0</v>
      </c>
      <c r="E102">
        <f t="shared" si="66"/>
        <v>601</v>
      </c>
      <c r="F102" t="str">
        <f t="shared" si="67"/>
        <v>-</v>
      </c>
      <c r="G102">
        <f t="shared" si="68"/>
        <v>500</v>
      </c>
      <c r="H102">
        <f t="shared" si="69"/>
        <v>1</v>
      </c>
      <c r="K102" s="132">
        <f t="shared" si="110"/>
        <v>1</v>
      </c>
      <c r="L102" s="131">
        <f>MOD(INT(($A102-5)/PRODUCT(N$79:$Q$79)),L$79)+1</f>
        <v>1</v>
      </c>
      <c r="M102" s="132">
        <f t="shared" si="111"/>
        <v>4</v>
      </c>
      <c r="N102" s="131">
        <f>MOD(INT(($A102-5)/PRODUCT(O$79:$Q$79)),N$79)+1</f>
        <v>4</v>
      </c>
      <c r="O102" s="131">
        <f>MOD(INT(($A102-5)/PRODUCT(P$79:$Q$79)),O$79)+1</f>
        <v>2</v>
      </c>
      <c r="P102" s="131">
        <f>MOD(INT(($A102-5)/PRODUCT(Q$79:$Q$79)),P$79)+1</f>
        <v>2</v>
      </c>
      <c r="S102" s="151" t="str">
        <f t="shared" si="112"/>
        <v>-</v>
      </c>
      <c r="T102" s="151" t="str">
        <f t="shared" si="112"/>
        <v>-</v>
      </c>
      <c r="U102" s="151" t="str">
        <f t="shared" si="112"/>
        <v>-</v>
      </c>
      <c r="V102" s="151" t="str">
        <f t="shared" si="112"/>
        <v>-</v>
      </c>
      <c r="W102" s="151" t="str">
        <f t="shared" si="112"/>
        <v>-</v>
      </c>
      <c r="X102" s="151" t="str">
        <f t="shared" si="112"/>
        <v>-</v>
      </c>
      <c r="Y102" s="151" t="str">
        <f t="shared" si="112"/>
        <v>-</v>
      </c>
      <c r="Z102" s="151" t="str">
        <f t="shared" si="112"/>
        <v>-</v>
      </c>
      <c r="AA102" s="151" t="str">
        <f t="shared" si="112"/>
        <v>-</v>
      </c>
      <c r="AB102" s="151" t="str">
        <f t="shared" si="112"/>
        <v>-</v>
      </c>
      <c r="AC102" s="151" t="str">
        <f t="shared" si="112"/>
        <v>-</v>
      </c>
      <c r="AD102" s="151" t="str">
        <f t="shared" si="112"/>
        <v>-</v>
      </c>
      <c r="AE102" s="151" t="str">
        <f t="shared" si="112"/>
        <v>-</v>
      </c>
      <c r="AF102" s="151" t="str">
        <f t="shared" si="112"/>
        <v>-</v>
      </c>
      <c r="AG102" s="149" t="str">
        <f t="shared" si="71"/>
        <v>-</v>
      </c>
      <c r="AH102" s="149" t="str">
        <f t="shared" si="72"/>
        <v>-</v>
      </c>
      <c r="AI102" s="149" t="str">
        <f t="shared" si="73"/>
        <v>-</v>
      </c>
      <c r="AJ102" s="149" t="str">
        <f t="shared" si="73"/>
        <v>-</v>
      </c>
      <c r="AK102" s="149" t="str">
        <f t="shared" si="73"/>
        <v>-</v>
      </c>
      <c r="AL102" s="149" t="str">
        <f t="shared" si="73"/>
        <v>-</v>
      </c>
      <c r="AM102" s="149" t="str">
        <f t="shared" si="73"/>
        <v>-</v>
      </c>
      <c r="AN102" s="149" t="str">
        <f t="shared" si="74"/>
        <v>-</v>
      </c>
      <c r="AO102" s="149" t="str">
        <f t="shared" si="75"/>
        <v>-</v>
      </c>
      <c r="AP102" s="149" t="str">
        <f t="shared" si="76"/>
        <v>-</v>
      </c>
      <c r="AQ102" s="149" t="str">
        <f t="shared" si="77"/>
        <v>-</v>
      </c>
      <c r="AR102" s="149" t="str">
        <f t="shared" si="78"/>
        <v>-</v>
      </c>
      <c r="AS102" s="149" t="str">
        <f t="shared" si="79"/>
        <v>-</v>
      </c>
      <c r="AT102" s="149" t="str">
        <f t="shared" si="80"/>
        <v>-</v>
      </c>
      <c r="AU102" s="149" t="str">
        <f t="shared" si="81"/>
        <v>-</v>
      </c>
      <c r="AV102" s="149" t="str">
        <f t="shared" si="82"/>
        <v>-</v>
      </c>
      <c r="AW102" s="149" t="str">
        <f t="shared" si="83"/>
        <v>-</v>
      </c>
      <c r="AX102" s="149" t="str">
        <f t="shared" si="84"/>
        <v>-</v>
      </c>
      <c r="AY102" s="149" t="str">
        <f t="shared" si="85"/>
        <v>-</v>
      </c>
      <c r="AZ102" s="149" t="str">
        <f t="shared" si="86"/>
        <v>-</v>
      </c>
      <c r="BA102" s="149" t="str">
        <f t="shared" si="87"/>
        <v>-</v>
      </c>
      <c r="BB102" s="151" t="str">
        <f t="shared" si="113"/>
        <v>-</v>
      </c>
      <c r="BC102" s="151" t="str">
        <f t="shared" si="113"/>
        <v>-</v>
      </c>
      <c r="BD102" s="151" t="str">
        <f t="shared" si="113"/>
        <v>-</v>
      </c>
      <c r="BE102" s="151" t="str">
        <f t="shared" si="113"/>
        <v>-</v>
      </c>
      <c r="BF102" s="151" t="str">
        <f t="shared" si="113"/>
        <v>-</v>
      </c>
      <c r="BG102" s="151" t="str">
        <f t="shared" si="113"/>
        <v>-</v>
      </c>
      <c r="BH102" s="151" t="str">
        <f t="shared" si="113"/>
        <v>-</v>
      </c>
      <c r="BI102" s="151" t="str">
        <f t="shared" si="113"/>
        <v>-</v>
      </c>
      <c r="BJ102" s="151" t="str">
        <f t="shared" si="113"/>
        <v>-</v>
      </c>
      <c r="BK102" s="151" t="str">
        <f t="shared" si="113"/>
        <v>-</v>
      </c>
      <c r="BL102" s="151" t="str">
        <f t="shared" si="113"/>
        <v>-</v>
      </c>
      <c r="BM102" s="151" t="str">
        <f t="shared" si="113"/>
        <v>-</v>
      </c>
      <c r="BN102" s="151" t="str">
        <f t="shared" si="113"/>
        <v>-</v>
      </c>
      <c r="BO102" s="151" t="str">
        <f t="shared" si="113"/>
        <v>-</v>
      </c>
      <c r="BP102" s="149" t="str">
        <f t="shared" si="89"/>
        <v>-</v>
      </c>
      <c r="BQ102" s="149" t="str">
        <f t="shared" si="90"/>
        <v>-</v>
      </c>
      <c r="BR102" s="149" t="str">
        <f t="shared" si="91"/>
        <v>-</v>
      </c>
      <c r="BS102" s="149" t="str">
        <f t="shared" si="92"/>
        <v>-</v>
      </c>
      <c r="BT102" s="149" t="str">
        <f t="shared" si="93"/>
        <v>-</v>
      </c>
      <c r="BU102" s="149" t="str">
        <f t="shared" si="94"/>
        <v>-</v>
      </c>
      <c r="BV102" s="149" t="str">
        <f t="shared" si="95"/>
        <v>-</v>
      </c>
      <c r="BW102" s="149" t="str">
        <f t="shared" si="96"/>
        <v>-</v>
      </c>
      <c r="BX102" s="149" t="str">
        <f t="shared" si="97"/>
        <v>-</v>
      </c>
      <c r="BY102" s="149" t="str">
        <f t="shared" si="98"/>
        <v>-</v>
      </c>
      <c r="BZ102" s="149" t="str">
        <f t="shared" si="99"/>
        <v>-</v>
      </c>
      <c r="CA102" s="149" t="str">
        <f t="shared" si="100"/>
        <v>-</v>
      </c>
      <c r="CB102" s="149" t="str">
        <f t="shared" si="101"/>
        <v>-</v>
      </c>
      <c r="CC102" s="149" t="str">
        <f t="shared" si="102"/>
        <v>-</v>
      </c>
      <c r="CD102" s="149" t="str">
        <f t="shared" si="103"/>
        <v>-</v>
      </c>
      <c r="CE102" s="149" t="str">
        <f t="shared" si="104"/>
        <v>-</v>
      </c>
      <c r="CF102" s="149" t="str">
        <f t="shared" si="105"/>
        <v>-</v>
      </c>
      <c r="CG102" s="149" t="str">
        <f t="shared" si="106"/>
        <v>-</v>
      </c>
      <c r="CH102" s="149" t="str">
        <f t="shared" si="107"/>
        <v>-</v>
      </c>
      <c r="CI102" s="149" t="str">
        <f t="shared" si="108"/>
        <v>-</v>
      </c>
      <c r="CJ102" s="149" t="str">
        <f t="shared" si="109"/>
        <v>-</v>
      </c>
      <c r="CL102" s="17" t="s">
        <v>25</v>
      </c>
      <c r="CM102" s="17" t="s">
        <v>25</v>
      </c>
      <c r="CN102" s="17" t="s">
        <v>25</v>
      </c>
      <c r="CO102" s="17" t="s">
        <v>25</v>
      </c>
      <c r="CP102" s="17" t="s">
        <v>25</v>
      </c>
      <c r="CQ102" s="17" t="s">
        <v>25</v>
      </c>
      <c r="CR102" s="17" t="s">
        <v>25</v>
      </c>
      <c r="CS102" s="17" t="s">
        <v>25</v>
      </c>
      <c r="CT102" s="17" t="s">
        <v>25</v>
      </c>
      <c r="CU102" s="17" t="s">
        <v>25</v>
      </c>
      <c r="CV102" s="17" t="s">
        <v>25</v>
      </c>
      <c r="CW102" s="17" t="s">
        <v>25</v>
      </c>
      <c r="CX102" s="17" t="s">
        <v>25</v>
      </c>
      <c r="CY102" s="17" t="s">
        <v>25</v>
      </c>
      <c r="CZ102" s="17" t="s">
        <v>25</v>
      </c>
      <c r="DA102" s="17" t="s">
        <v>25</v>
      </c>
      <c r="DB102" s="17" t="s">
        <v>25</v>
      </c>
      <c r="DC102" s="17" t="s">
        <v>25</v>
      </c>
      <c r="DD102" s="17" t="s">
        <v>25</v>
      </c>
      <c r="DE102" s="17" t="s">
        <v>25</v>
      </c>
      <c r="DF102" s="17" t="s">
        <v>25</v>
      </c>
      <c r="DG102" s="17" t="s">
        <v>25</v>
      </c>
      <c r="DH102" s="17" t="s">
        <v>25</v>
      </c>
      <c r="DI102" s="17" t="s">
        <v>25</v>
      </c>
      <c r="DJ102" s="17" t="s">
        <v>25</v>
      </c>
      <c r="DK102" s="17" t="s">
        <v>25</v>
      </c>
      <c r="DL102" s="17" t="s">
        <v>25</v>
      </c>
      <c r="DM102" s="17" t="s">
        <v>25</v>
      </c>
      <c r="DN102" s="17" t="s">
        <v>25</v>
      </c>
      <c r="DO102" s="17" t="s">
        <v>25</v>
      </c>
      <c r="DP102" s="17" t="s">
        <v>25</v>
      </c>
      <c r="DQ102" s="17" t="s">
        <v>25</v>
      </c>
      <c r="DR102" s="17" t="s">
        <v>25</v>
      </c>
      <c r="DS102" s="17" t="s">
        <v>25</v>
      </c>
      <c r="DT102" s="17" t="s">
        <v>25</v>
      </c>
      <c r="DU102" s="17" t="s">
        <v>25</v>
      </c>
      <c r="DV102" s="17" t="s">
        <v>25</v>
      </c>
      <c r="DW102" s="17" t="s">
        <v>25</v>
      </c>
      <c r="DX102" s="17" t="s">
        <v>25</v>
      </c>
      <c r="DY102" s="17" t="s">
        <v>25</v>
      </c>
      <c r="DZ102" s="17" t="s">
        <v>25</v>
      </c>
      <c r="EA102" s="17" t="s">
        <v>25</v>
      </c>
      <c r="EB102" s="17" t="s">
        <v>25</v>
      </c>
      <c r="EC102" s="17" t="s">
        <v>25</v>
      </c>
      <c r="ED102" s="17" t="s">
        <v>25</v>
      </c>
      <c r="EE102" s="17" t="s">
        <v>25</v>
      </c>
      <c r="EF102" s="17" t="s">
        <v>25</v>
      </c>
      <c r="EG102" s="17" t="s">
        <v>25</v>
      </c>
      <c r="EH102" s="17" t="s">
        <v>25</v>
      </c>
      <c r="EI102" s="17" t="s">
        <v>25</v>
      </c>
      <c r="EJ102" s="17" t="s">
        <v>25</v>
      </c>
      <c r="EK102" s="17" t="s">
        <v>25</v>
      </c>
      <c r="EL102" s="17" t="s">
        <v>25</v>
      </c>
      <c r="EM102" s="17" t="s">
        <v>25</v>
      </c>
      <c r="EN102" s="17" t="s">
        <v>25</v>
      </c>
      <c r="EO102" s="17" t="s">
        <v>25</v>
      </c>
    </row>
    <row r="103" spans="1:145" hidden="1" outlineLevel="1">
      <c r="A103">
        <v>21</v>
      </c>
      <c r="B103" s="126" t="str">
        <f t="shared" si="63"/>
        <v>Medium BBB, Young ewes:Lamb, CFA:5.5yo, Wethers:Lamb</v>
      </c>
      <c r="C103">
        <f t="shared" si="64"/>
        <v>1</v>
      </c>
      <c r="D103" t="b">
        <f t="shared" si="65"/>
        <v>0</v>
      </c>
      <c r="E103">
        <f t="shared" si="66"/>
        <v>0</v>
      </c>
      <c r="F103">
        <f t="shared" si="67"/>
        <v>240</v>
      </c>
      <c r="G103">
        <f t="shared" si="68"/>
        <v>0</v>
      </c>
      <c r="H103">
        <f t="shared" si="69"/>
        <v>0</v>
      </c>
      <c r="K103" s="132">
        <f t="shared" si="110"/>
        <v>2</v>
      </c>
      <c r="L103" s="131">
        <f>MOD(INT(($A103-5)/PRODUCT(N$79:$Q$79)),L$79)+1</f>
        <v>2</v>
      </c>
      <c r="M103" s="132">
        <f t="shared" si="111"/>
        <v>1</v>
      </c>
      <c r="N103" s="131">
        <f>MOD(INT(($A103-5)/PRODUCT(O$79:$Q$79)),N$79)+1</f>
        <v>1</v>
      </c>
      <c r="O103" s="131">
        <f>MOD(INT(($A103-5)/PRODUCT(P$79:$Q$79)),O$79)+1</f>
        <v>1</v>
      </c>
      <c r="P103" s="131">
        <f>MOD(INT(($A103-5)/PRODUCT(Q$79:$Q$79)),P$79)+1</f>
        <v>1</v>
      </c>
      <c r="S103" s="151" t="str">
        <f t="shared" si="112"/>
        <v>-</v>
      </c>
      <c r="T103" s="151" t="str">
        <f t="shared" si="112"/>
        <v>-</v>
      </c>
      <c r="U103" s="151" t="str">
        <f t="shared" si="112"/>
        <v>-</v>
      </c>
      <c r="V103" s="151" t="str">
        <f t="shared" si="112"/>
        <v>-</v>
      </c>
      <c r="W103" s="151" t="str">
        <f t="shared" si="112"/>
        <v>-</v>
      </c>
      <c r="X103" s="151" t="str">
        <f t="shared" si="112"/>
        <v>-</v>
      </c>
      <c r="Y103" s="151" t="str">
        <f t="shared" si="112"/>
        <v>-</v>
      </c>
      <c r="Z103" s="151" t="str">
        <f t="shared" si="112"/>
        <v>-</v>
      </c>
      <c r="AA103" s="151" t="str">
        <f t="shared" si="112"/>
        <v>-</v>
      </c>
      <c r="AB103" s="151" t="str">
        <f t="shared" si="112"/>
        <v>-</v>
      </c>
      <c r="AC103" s="151" t="str">
        <f t="shared" si="112"/>
        <v>-</v>
      </c>
      <c r="AD103" s="151" t="str">
        <f t="shared" si="112"/>
        <v>-</v>
      </c>
      <c r="AE103" s="151" t="str">
        <f t="shared" si="112"/>
        <v>-</v>
      </c>
      <c r="AF103" s="151" t="str">
        <f t="shared" si="112"/>
        <v>-</v>
      </c>
      <c r="AG103" s="149" t="str">
        <f t="shared" si="71"/>
        <v>-</v>
      </c>
      <c r="AH103" s="149" t="str">
        <f t="shared" si="72"/>
        <v>-</v>
      </c>
      <c r="AI103" s="149" t="str">
        <f t="shared" ref="AI103:AM118" si="114">IF(U103="-","-",U103*AI$75)</f>
        <v>-</v>
      </c>
      <c r="AJ103" s="149" t="str">
        <f t="shared" si="114"/>
        <v>-</v>
      </c>
      <c r="AK103" s="149" t="str">
        <f t="shared" si="114"/>
        <v>-</v>
      </c>
      <c r="AL103" s="149" t="str">
        <f t="shared" si="114"/>
        <v>-</v>
      </c>
      <c r="AM103" s="149" t="str">
        <f t="shared" si="114"/>
        <v>-</v>
      </c>
      <c r="AN103" s="149" t="str">
        <f t="shared" si="74"/>
        <v>-</v>
      </c>
      <c r="AO103" s="149" t="str">
        <f t="shared" si="75"/>
        <v>-</v>
      </c>
      <c r="AP103" s="149" t="str">
        <f t="shared" si="76"/>
        <v>-</v>
      </c>
      <c r="AQ103" s="149" t="str">
        <f t="shared" si="77"/>
        <v>-</v>
      </c>
      <c r="AR103" s="149" t="str">
        <f t="shared" si="78"/>
        <v>-</v>
      </c>
      <c r="AS103" s="149" t="str">
        <f t="shared" si="79"/>
        <v>-</v>
      </c>
      <c r="AT103" s="149" t="str">
        <f t="shared" si="80"/>
        <v>-</v>
      </c>
      <c r="AU103" s="149" t="str">
        <f t="shared" si="81"/>
        <v>-</v>
      </c>
      <c r="AV103" s="149" t="str">
        <f t="shared" si="82"/>
        <v>-</v>
      </c>
      <c r="AW103" s="149" t="str">
        <f t="shared" si="83"/>
        <v>-</v>
      </c>
      <c r="AX103" s="149" t="str">
        <f t="shared" si="84"/>
        <v>-</v>
      </c>
      <c r="AY103" s="149" t="str">
        <f t="shared" si="85"/>
        <v>-</v>
      </c>
      <c r="AZ103" s="149" t="str">
        <f t="shared" si="86"/>
        <v>-</v>
      </c>
      <c r="BA103" s="149" t="str">
        <f t="shared" si="87"/>
        <v>-</v>
      </c>
      <c r="BB103" s="151" t="str">
        <f t="shared" si="113"/>
        <v>-</v>
      </c>
      <c r="BC103" s="151" t="str">
        <f t="shared" si="113"/>
        <v>-</v>
      </c>
      <c r="BD103" s="151" t="str">
        <f t="shared" si="113"/>
        <v>-</v>
      </c>
      <c r="BE103" s="151" t="str">
        <f t="shared" si="113"/>
        <v>-</v>
      </c>
      <c r="BF103" s="151" t="str">
        <f t="shared" si="113"/>
        <v>-</v>
      </c>
      <c r="BG103" s="151" t="str">
        <f t="shared" si="113"/>
        <v>-</v>
      </c>
      <c r="BH103" s="151" t="str">
        <f t="shared" si="113"/>
        <v>-</v>
      </c>
      <c r="BI103" s="151" t="str">
        <f t="shared" si="113"/>
        <v>-</v>
      </c>
      <c r="BJ103" s="151" t="str">
        <f t="shared" si="113"/>
        <v>-</v>
      </c>
      <c r="BK103" s="151" t="str">
        <f t="shared" si="113"/>
        <v>-</v>
      </c>
      <c r="BL103" s="151" t="str">
        <f t="shared" si="113"/>
        <v>-</v>
      </c>
      <c r="BM103" s="151" t="str">
        <f t="shared" si="113"/>
        <v>-</v>
      </c>
      <c r="BN103" s="151" t="str">
        <f t="shared" si="113"/>
        <v>-</v>
      </c>
      <c r="BO103" s="151" t="str">
        <f t="shared" si="113"/>
        <v>-</v>
      </c>
      <c r="BP103" s="149" t="str">
        <f t="shared" si="89"/>
        <v>-</v>
      </c>
      <c r="BQ103" s="149" t="str">
        <f t="shared" si="90"/>
        <v>-</v>
      </c>
      <c r="BR103" s="149" t="str">
        <f t="shared" si="91"/>
        <v>-</v>
      </c>
      <c r="BS103" s="149" t="str">
        <f t="shared" si="92"/>
        <v>-</v>
      </c>
      <c r="BT103" s="149" t="str">
        <f t="shared" si="93"/>
        <v>-</v>
      </c>
      <c r="BU103" s="149" t="str">
        <f t="shared" si="94"/>
        <v>-</v>
      </c>
      <c r="BV103" s="149" t="str">
        <f t="shared" si="95"/>
        <v>-</v>
      </c>
      <c r="BW103" s="149" t="str">
        <f t="shared" si="96"/>
        <v>-</v>
      </c>
      <c r="BX103" s="149" t="str">
        <f t="shared" si="97"/>
        <v>-</v>
      </c>
      <c r="BY103" s="149" t="str">
        <f t="shared" si="98"/>
        <v>-</v>
      </c>
      <c r="BZ103" s="149" t="str">
        <f t="shared" si="99"/>
        <v>-</v>
      </c>
      <c r="CA103" s="149" t="str">
        <f t="shared" si="100"/>
        <v>-</v>
      </c>
      <c r="CB103" s="149" t="str">
        <f t="shared" si="101"/>
        <v>-</v>
      </c>
      <c r="CC103" s="149" t="str">
        <f t="shared" si="102"/>
        <v>-</v>
      </c>
      <c r="CD103" s="149" t="str">
        <f t="shared" si="103"/>
        <v>-</v>
      </c>
      <c r="CE103" s="149" t="str">
        <f t="shared" si="104"/>
        <v>-</v>
      </c>
      <c r="CF103" s="149" t="str">
        <f t="shared" si="105"/>
        <v>-</v>
      </c>
      <c r="CG103" s="149" t="str">
        <f t="shared" si="106"/>
        <v>-</v>
      </c>
      <c r="CH103" s="149" t="str">
        <f t="shared" si="107"/>
        <v>-</v>
      </c>
      <c r="CI103" s="149" t="str">
        <f t="shared" si="108"/>
        <v>-</v>
      </c>
      <c r="CJ103" s="149" t="str">
        <f t="shared" si="109"/>
        <v>-</v>
      </c>
      <c r="CL103" s="17" t="s">
        <v>25</v>
      </c>
      <c r="CM103" s="17" t="s">
        <v>25</v>
      </c>
      <c r="CN103" s="17" t="s">
        <v>25</v>
      </c>
      <c r="CO103" s="17" t="s">
        <v>25</v>
      </c>
      <c r="CP103" s="17" t="s">
        <v>25</v>
      </c>
      <c r="CQ103" s="17" t="s">
        <v>25</v>
      </c>
      <c r="CR103" s="17" t="s">
        <v>25</v>
      </c>
      <c r="CS103" s="17" t="s">
        <v>25</v>
      </c>
      <c r="CT103" s="17" t="s">
        <v>25</v>
      </c>
      <c r="CU103" s="17" t="s">
        <v>25</v>
      </c>
      <c r="CV103" s="17" t="s">
        <v>25</v>
      </c>
      <c r="CW103" s="17" t="s">
        <v>25</v>
      </c>
      <c r="CX103" s="17" t="s">
        <v>25</v>
      </c>
      <c r="CY103" s="17" t="s">
        <v>25</v>
      </c>
      <c r="CZ103" s="17" t="s">
        <v>25</v>
      </c>
      <c r="DA103" s="17" t="s">
        <v>25</v>
      </c>
      <c r="DB103" s="17" t="s">
        <v>25</v>
      </c>
      <c r="DC103" s="17" t="s">
        <v>25</v>
      </c>
      <c r="DD103" s="17" t="s">
        <v>25</v>
      </c>
      <c r="DE103" s="17" t="s">
        <v>25</v>
      </c>
      <c r="DF103" s="17" t="s">
        <v>25</v>
      </c>
      <c r="DG103" s="17" t="s">
        <v>25</v>
      </c>
      <c r="DH103" s="17" t="s">
        <v>25</v>
      </c>
      <c r="DI103" s="17" t="s">
        <v>25</v>
      </c>
      <c r="DJ103" s="17" t="s">
        <v>25</v>
      </c>
      <c r="DK103" s="17" t="s">
        <v>25</v>
      </c>
      <c r="DL103" s="17" t="s">
        <v>25</v>
      </c>
      <c r="DM103" s="17" t="s">
        <v>25</v>
      </c>
      <c r="DN103" s="17" t="s">
        <v>25</v>
      </c>
      <c r="DO103" s="17" t="s">
        <v>25</v>
      </c>
      <c r="DP103" s="17" t="s">
        <v>25</v>
      </c>
      <c r="DQ103" s="17" t="s">
        <v>25</v>
      </c>
      <c r="DR103" s="17" t="s">
        <v>25</v>
      </c>
      <c r="DS103" s="17" t="s">
        <v>25</v>
      </c>
      <c r="DT103" s="17" t="s">
        <v>25</v>
      </c>
      <c r="DU103" s="17" t="s">
        <v>25</v>
      </c>
      <c r="DV103" s="17" t="s">
        <v>25</v>
      </c>
      <c r="DW103" s="17" t="s">
        <v>25</v>
      </c>
      <c r="DX103" s="17" t="s">
        <v>25</v>
      </c>
      <c r="DY103" s="17" t="s">
        <v>25</v>
      </c>
      <c r="DZ103" s="17" t="s">
        <v>25</v>
      </c>
      <c r="EA103" s="17" t="s">
        <v>25</v>
      </c>
      <c r="EB103" s="17" t="s">
        <v>25</v>
      </c>
      <c r="EC103" s="17" t="s">
        <v>25</v>
      </c>
      <c r="ED103" s="17" t="s">
        <v>25</v>
      </c>
      <c r="EE103" s="17" t="s">
        <v>25</v>
      </c>
      <c r="EF103" s="17" t="s">
        <v>25</v>
      </c>
      <c r="EG103" s="17" t="s">
        <v>25</v>
      </c>
      <c r="EH103" s="17" t="s">
        <v>25</v>
      </c>
      <c r="EI103" s="17" t="s">
        <v>25</v>
      </c>
      <c r="EJ103" s="17" t="s">
        <v>25</v>
      </c>
      <c r="EK103" s="17" t="s">
        <v>25</v>
      </c>
      <c r="EL103" s="17" t="s">
        <v>25</v>
      </c>
      <c r="EM103" s="17" t="s">
        <v>25</v>
      </c>
      <c r="EN103" s="17" t="s">
        <v>25</v>
      </c>
      <c r="EO103" s="17" t="s">
        <v>25</v>
      </c>
    </row>
    <row r="104" spans="1:145" hidden="1" outlineLevel="1">
      <c r="A104">
        <v>22</v>
      </c>
      <c r="B104" s="126" t="str">
        <f t="shared" si="63"/>
        <v>Medium BBB, Young ewes:Lamb, CFA:6.5yo, Wethers:Lamb</v>
      </c>
      <c r="C104">
        <f t="shared" si="64"/>
        <v>1</v>
      </c>
      <c r="D104" t="b">
        <f t="shared" si="65"/>
        <v>0</v>
      </c>
      <c r="E104">
        <f t="shared" si="66"/>
        <v>0</v>
      </c>
      <c r="F104">
        <f t="shared" si="67"/>
        <v>240</v>
      </c>
      <c r="G104">
        <f t="shared" si="68"/>
        <v>0</v>
      </c>
      <c r="H104">
        <f t="shared" si="69"/>
        <v>1</v>
      </c>
      <c r="K104" s="132">
        <f t="shared" si="110"/>
        <v>2</v>
      </c>
      <c r="L104" s="131">
        <f>MOD(INT(($A104-5)/PRODUCT(N$79:$Q$79)),L$79)+1</f>
        <v>2</v>
      </c>
      <c r="M104" s="132">
        <f t="shared" si="111"/>
        <v>1</v>
      </c>
      <c r="N104" s="131">
        <f>MOD(INT(($A104-5)/PRODUCT(O$79:$Q$79)),N$79)+1</f>
        <v>1</v>
      </c>
      <c r="O104" s="131">
        <f>MOD(INT(($A104-5)/PRODUCT(P$79:$Q$79)),O$79)+1</f>
        <v>1</v>
      </c>
      <c r="P104" s="131">
        <f>MOD(INT(($A104-5)/PRODUCT(Q$79:$Q$79)),P$79)+1</f>
        <v>2</v>
      </c>
      <c r="S104" s="151" t="str">
        <f t="shared" si="112"/>
        <v>-</v>
      </c>
      <c r="T104" s="151" t="str">
        <f t="shared" si="112"/>
        <v>-</v>
      </c>
      <c r="U104" s="151" t="str">
        <f t="shared" si="112"/>
        <v>-</v>
      </c>
      <c r="V104" s="151" t="str">
        <f t="shared" si="112"/>
        <v>-</v>
      </c>
      <c r="W104" s="151" t="str">
        <f t="shared" si="112"/>
        <v>-</v>
      </c>
      <c r="X104" s="151" t="str">
        <f t="shared" si="112"/>
        <v>-</v>
      </c>
      <c r="Y104" s="151" t="str">
        <f t="shared" si="112"/>
        <v>-</v>
      </c>
      <c r="Z104" s="151" t="str">
        <f t="shared" si="112"/>
        <v>-</v>
      </c>
      <c r="AA104" s="151" t="str">
        <f t="shared" si="112"/>
        <v>-</v>
      </c>
      <c r="AB104" s="151" t="str">
        <f t="shared" si="112"/>
        <v>-</v>
      </c>
      <c r="AC104" s="151" t="str">
        <f t="shared" si="112"/>
        <v>-</v>
      </c>
      <c r="AD104" s="151" t="str">
        <f t="shared" si="112"/>
        <v>-</v>
      </c>
      <c r="AE104" s="151" t="str">
        <f t="shared" si="112"/>
        <v>-</v>
      </c>
      <c r="AF104" s="151" t="str">
        <f t="shared" si="112"/>
        <v>-</v>
      </c>
      <c r="AG104" s="149" t="str">
        <f t="shared" si="71"/>
        <v>-</v>
      </c>
      <c r="AH104" s="149" t="str">
        <f t="shared" si="72"/>
        <v>-</v>
      </c>
      <c r="AI104" s="149" t="str">
        <f t="shared" si="114"/>
        <v>-</v>
      </c>
      <c r="AJ104" s="149" t="str">
        <f t="shared" si="114"/>
        <v>-</v>
      </c>
      <c r="AK104" s="149" t="str">
        <f t="shared" si="114"/>
        <v>-</v>
      </c>
      <c r="AL104" s="149" t="str">
        <f t="shared" si="114"/>
        <v>-</v>
      </c>
      <c r="AM104" s="149" t="str">
        <f t="shared" si="114"/>
        <v>-</v>
      </c>
      <c r="AN104" s="149" t="str">
        <f t="shared" si="74"/>
        <v>-</v>
      </c>
      <c r="AO104" s="149" t="str">
        <f t="shared" si="75"/>
        <v>-</v>
      </c>
      <c r="AP104" s="149" t="str">
        <f t="shared" si="76"/>
        <v>-</v>
      </c>
      <c r="AQ104" s="149" t="str">
        <f t="shared" si="77"/>
        <v>-</v>
      </c>
      <c r="AR104" s="149" t="str">
        <f t="shared" si="78"/>
        <v>-</v>
      </c>
      <c r="AS104" s="149" t="str">
        <f t="shared" si="79"/>
        <v>-</v>
      </c>
      <c r="AT104" s="149" t="str">
        <f t="shared" si="80"/>
        <v>-</v>
      </c>
      <c r="AU104" s="149" t="str">
        <f t="shared" si="81"/>
        <v>-</v>
      </c>
      <c r="AV104" s="149" t="str">
        <f t="shared" si="82"/>
        <v>-</v>
      </c>
      <c r="AW104" s="149" t="str">
        <f t="shared" si="83"/>
        <v>-</v>
      </c>
      <c r="AX104" s="149" t="str">
        <f t="shared" si="84"/>
        <v>-</v>
      </c>
      <c r="AY104" s="149" t="str">
        <f t="shared" si="85"/>
        <v>-</v>
      </c>
      <c r="AZ104" s="149" t="str">
        <f t="shared" si="86"/>
        <v>-</v>
      </c>
      <c r="BA104" s="149" t="str">
        <f t="shared" si="87"/>
        <v>-</v>
      </c>
      <c r="BB104" s="151" t="str">
        <f t="shared" si="113"/>
        <v>-</v>
      </c>
      <c r="BC104" s="151" t="str">
        <f t="shared" si="113"/>
        <v>-</v>
      </c>
      <c r="BD104" s="151" t="str">
        <f t="shared" si="113"/>
        <v>-</v>
      </c>
      <c r="BE104" s="151" t="str">
        <f t="shared" si="113"/>
        <v>-</v>
      </c>
      <c r="BF104" s="151" t="str">
        <f t="shared" si="113"/>
        <v>-</v>
      </c>
      <c r="BG104" s="151" t="str">
        <f t="shared" si="113"/>
        <v>-</v>
      </c>
      <c r="BH104" s="151" t="str">
        <f t="shared" si="113"/>
        <v>-</v>
      </c>
      <c r="BI104" s="151" t="str">
        <f t="shared" si="113"/>
        <v>-</v>
      </c>
      <c r="BJ104" s="151" t="str">
        <f t="shared" si="113"/>
        <v>-</v>
      </c>
      <c r="BK104" s="151" t="str">
        <f t="shared" si="113"/>
        <v>-</v>
      </c>
      <c r="BL104" s="151" t="str">
        <f t="shared" si="113"/>
        <v>-</v>
      </c>
      <c r="BM104" s="151" t="str">
        <f t="shared" si="113"/>
        <v>-</v>
      </c>
      <c r="BN104" s="151" t="str">
        <f t="shared" si="113"/>
        <v>-</v>
      </c>
      <c r="BO104" s="151" t="str">
        <f t="shared" si="113"/>
        <v>-</v>
      </c>
      <c r="BP104" s="149" t="str">
        <f t="shared" si="89"/>
        <v>-</v>
      </c>
      <c r="BQ104" s="149" t="str">
        <f t="shared" si="90"/>
        <v>-</v>
      </c>
      <c r="BR104" s="149" t="str">
        <f t="shared" si="91"/>
        <v>-</v>
      </c>
      <c r="BS104" s="149" t="str">
        <f t="shared" si="92"/>
        <v>-</v>
      </c>
      <c r="BT104" s="149" t="str">
        <f t="shared" si="93"/>
        <v>-</v>
      </c>
      <c r="BU104" s="149" t="str">
        <f t="shared" si="94"/>
        <v>-</v>
      </c>
      <c r="BV104" s="149" t="str">
        <f t="shared" si="95"/>
        <v>-</v>
      </c>
      <c r="BW104" s="149" t="str">
        <f t="shared" si="96"/>
        <v>-</v>
      </c>
      <c r="BX104" s="149" t="str">
        <f t="shared" si="97"/>
        <v>-</v>
      </c>
      <c r="BY104" s="149" t="str">
        <f t="shared" si="98"/>
        <v>-</v>
      </c>
      <c r="BZ104" s="149" t="str">
        <f t="shared" si="99"/>
        <v>-</v>
      </c>
      <c r="CA104" s="149" t="str">
        <f t="shared" si="100"/>
        <v>-</v>
      </c>
      <c r="CB104" s="149" t="str">
        <f t="shared" si="101"/>
        <v>-</v>
      </c>
      <c r="CC104" s="149" t="str">
        <f t="shared" si="102"/>
        <v>-</v>
      </c>
      <c r="CD104" s="149" t="str">
        <f t="shared" si="103"/>
        <v>-</v>
      </c>
      <c r="CE104" s="149" t="str">
        <f t="shared" si="104"/>
        <v>-</v>
      </c>
      <c r="CF104" s="149" t="str">
        <f t="shared" si="105"/>
        <v>-</v>
      </c>
      <c r="CG104" s="149" t="str">
        <f t="shared" si="106"/>
        <v>-</v>
      </c>
      <c r="CH104" s="149" t="str">
        <f t="shared" si="107"/>
        <v>-</v>
      </c>
      <c r="CI104" s="149" t="str">
        <f t="shared" si="108"/>
        <v>-</v>
      </c>
      <c r="CJ104" s="149" t="str">
        <f t="shared" si="109"/>
        <v>-</v>
      </c>
      <c r="CL104" s="17" t="s">
        <v>25</v>
      </c>
      <c r="CM104" s="17" t="s">
        <v>25</v>
      </c>
      <c r="CN104" s="17" t="s">
        <v>25</v>
      </c>
      <c r="CO104" s="17" t="s">
        <v>25</v>
      </c>
      <c r="CP104" s="17" t="s">
        <v>25</v>
      </c>
      <c r="CQ104" s="17" t="s">
        <v>25</v>
      </c>
      <c r="CR104" s="17" t="s">
        <v>25</v>
      </c>
      <c r="CS104" s="17" t="s">
        <v>25</v>
      </c>
      <c r="CT104" s="17" t="s">
        <v>25</v>
      </c>
      <c r="CU104" s="17" t="s">
        <v>25</v>
      </c>
      <c r="CV104" s="17" t="s">
        <v>25</v>
      </c>
      <c r="CW104" s="17" t="s">
        <v>25</v>
      </c>
      <c r="CX104" s="17" t="s">
        <v>25</v>
      </c>
      <c r="CY104" s="17" t="s">
        <v>25</v>
      </c>
      <c r="CZ104" s="17" t="s">
        <v>25</v>
      </c>
      <c r="DA104" s="17" t="s">
        <v>25</v>
      </c>
      <c r="DB104" s="17" t="s">
        <v>25</v>
      </c>
      <c r="DC104" s="17" t="s">
        <v>25</v>
      </c>
      <c r="DD104" s="17" t="s">
        <v>25</v>
      </c>
      <c r="DE104" s="17" t="s">
        <v>25</v>
      </c>
      <c r="DF104" s="17" t="s">
        <v>25</v>
      </c>
      <c r="DG104" s="17" t="s">
        <v>25</v>
      </c>
      <c r="DH104" s="17" t="s">
        <v>25</v>
      </c>
      <c r="DI104" s="17" t="s">
        <v>25</v>
      </c>
      <c r="DJ104" s="17" t="s">
        <v>25</v>
      </c>
      <c r="DK104" s="17" t="s">
        <v>25</v>
      </c>
      <c r="DL104" s="17" t="s">
        <v>25</v>
      </c>
      <c r="DM104" s="17" t="s">
        <v>25</v>
      </c>
      <c r="DN104" s="17" t="s">
        <v>25</v>
      </c>
      <c r="DO104" s="17" t="s">
        <v>25</v>
      </c>
      <c r="DP104" s="17" t="s">
        <v>25</v>
      </c>
      <c r="DQ104" s="17" t="s">
        <v>25</v>
      </c>
      <c r="DR104" s="17" t="s">
        <v>25</v>
      </c>
      <c r="DS104" s="17" t="s">
        <v>25</v>
      </c>
      <c r="DT104" s="17" t="s">
        <v>25</v>
      </c>
      <c r="DU104" s="17" t="s">
        <v>25</v>
      </c>
      <c r="DV104" s="17" t="s">
        <v>25</v>
      </c>
      <c r="DW104" s="17" t="s">
        <v>25</v>
      </c>
      <c r="DX104" s="17" t="s">
        <v>25</v>
      </c>
      <c r="DY104" s="17" t="s">
        <v>25</v>
      </c>
      <c r="DZ104" s="17" t="s">
        <v>25</v>
      </c>
      <c r="EA104" s="17" t="s">
        <v>25</v>
      </c>
      <c r="EB104" s="17" t="s">
        <v>25</v>
      </c>
      <c r="EC104" s="17" t="s">
        <v>25</v>
      </c>
      <c r="ED104" s="17" t="s">
        <v>25</v>
      </c>
      <c r="EE104" s="17" t="s">
        <v>25</v>
      </c>
      <c r="EF104" s="17" t="s">
        <v>25</v>
      </c>
      <c r="EG104" s="17" t="s">
        <v>25</v>
      </c>
      <c r="EH104" s="17" t="s">
        <v>25</v>
      </c>
      <c r="EI104" s="17" t="s">
        <v>25</v>
      </c>
      <c r="EJ104" s="17" t="s">
        <v>25</v>
      </c>
      <c r="EK104" s="17" t="s">
        <v>25</v>
      </c>
      <c r="EL104" s="17" t="s">
        <v>25</v>
      </c>
      <c r="EM104" s="17" t="s">
        <v>25</v>
      </c>
      <c r="EN104" s="17" t="s">
        <v>25</v>
      </c>
      <c r="EO104" s="17" t="s">
        <v>25</v>
      </c>
    </row>
    <row r="105" spans="1:145" hidden="1" outlineLevel="1">
      <c r="A105">
        <v>23</v>
      </c>
      <c r="B105" s="126" t="str">
        <f t="shared" si="63"/>
        <v>Medium BBB, Young ewes:Hgt, CFA:5.5yo, Wethers:Lamb</v>
      </c>
      <c r="C105">
        <f t="shared" si="64"/>
        <v>1</v>
      </c>
      <c r="D105" t="b">
        <f t="shared" si="65"/>
        <v>0</v>
      </c>
      <c r="E105">
        <f t="shared" si="66"/>
        <v>0</v>
      </c>
      <c r="F105">
        <f t="shared" si="67"/>
        <v>240</v>
      </c>
      <c r="G105">
        <f t="shared" si="68"/>
        <v>500</v>
      </c>
      <c r="H105">
        <f t="shared" si="69"/>
        <v>0</v>
      </c>
      <c r="K105" s="132">
        <f t="shared" si="110"/>
        <v>2</v>
      </c>
      <c r="L105" s="131">
        <f>MOD(INT(($A105-5)/PRODUCT(N$79:$Q$79)),L$79)+1</f>
        <v>2</v>
      </c>
      <c r="M105" s="132">
        <f t="shared" si="111"/>
        <v>1</v>
      </c>
      <c r="N105" s="131">
        <f>MOD(INT(($A105-5)/PRODUCT(O$79:$Q$79)),N$79)+1</f>
        <v>1</v>
      </c>
      <c r="O105" s="131">
        <f>MOD(INT(($A105-5)/PRODUCT(P$79:$Q$79)),O$79)+1</f>
        <v>2</v>
      </c>
      <c r="P105" s="131">
        <f>MOD(INT(($A105-5)/PRODUCT(Q$79:$Q$79)),P$79)+1</f>
        <v>1</v>
      </c>
      <c r="S105" s="151" t="str">
        <f t="shared" si="112"/>
        <v>-</v>
      </c>
      <c r="T105" s="151" t="str">
        <f t="shared" si="112"/>
        <v>-</v>
      </c>
      <c r="U105" s="151" t="str">
        <f t="shared" si="112"/>
        <v>-</v>
      </c>
      <c r="V105" s="151" t="str">
        <f t="shared" si="112"/>
        <v>-</v>
      </c>
      <c r="W105" s="151" t="str">
        <f t="shared" si="112"/>
        <v>-</v>
      </c>
      <c r="X105" s="151" t="str">
        <f t="shared" si="112"/>
        <v>-</v>
      </c>
      <c r="Y105" s="151" t="str">
        <f t="shared" si="112"/>
        <v>-</v>
      </c>
      <c r="Z105" s="151" t="str">
        <f t="shared" si="112"/>
        <v>-</v>
      </c>
      <c r="AA105" s="151" t="str">
        <f t="shared" si="112"/>
        <v>-</v>
      </c>
      <c r="AB105" s="151" t="str">
        <f t="shared" si="112"/>
        <v>-</v>
      </c>
      <c r="AC105" s="151" t="str">
        <f t="shared" si="112"/>
        <v>-</v>
      </c>
      <c r="AD105" s="151" t="str">
        <f t="shared" si="112"/>
        <v>-</v>
      </c>
      <c r="AE105" s="151" t="str">
        <f t="shared" si="112"/>
        <v>-</v>
      </c>
      <c r="AF105" s="151" t="str">
        <f t="shared" si="112"/>
        <v>-</v>
      </c>
      <c r="AG105" s="149" t="str">
        <f t="shared" si="71"/>
        <v>-</v>
      </c>
      <c r="AH105" s="149" t="str">
        <f t="shared" si="72"/>
        <v>-</v>
      </c>
      <c r="AI105" s="149" t="str">
        <f t="shared" si="114"/>
        <v>-</v>
      </c>
      <c r="AJ105" s="149" t="str">
        <f t="shared" si="114"/>
        <v>-</v>
      </c>
      <c r="AK105" s="149" t="str">
        <f t="shared" si="114"/>
        <v>-</v>
      </c>
      <c r="AL105" s="149" t="str">
        <f t="shared" si="114"/>
        <v>-</v>
      </c>
      <c r="AM105" s="149" t="str">
        <f t="shared" si="114"/>
        <v>-</v>
      </c>
      <c r="AN105" s="149" t="str">
        <f t="shared" si="74"/>
        <v>-</v>
      </c>
      <c r="AO105" s="149" t="str">
        <f t="shared" si="75"/>
        <v>-</v>
      </c>
      <c r="AP105" s="149" t="str">
        <f t="shared" si="76"/>
        <v>-</v>
      </c>
      <c r="AQ105" s="149" t="str">
        <f t="shared" si="77"/>
        <v>-</v>
      </c>
      <c r="AR105" s="149" t="str">
        <f t="shared" si="78"/>
        <v>-</v>
      </c>
      <c r="AS105" s="149" t="str">
        <f t="shared" si="79"/>
        <v>-</v>
      </c>
      <c r="AT105" s="149" t="str">
        <f t="shared" si="80"/>
        <v>-</v>
      </c>
      <c r="AU105" s="149" t="str">
        <f t="shared" si="81"/>
        <v>-</v>
      </c>
      <c r="AV105" s="149" t="str">
        <f t="shared" si="82"/>
        <v>-</v>
      </c>
      <c r="AW105" s="149" t="str">
        <f t="shared" si="83"/>
        <v>-</v>
      </c>
      <c r="AX105" s="149" t="str">
        <f t="shared" si="84"/>
        <v>-</v>
      </c>
      <c r="AY105" s="149" t="str">
        <f t="shared" si="85"/>
        <v>-</v>
      </c>
      <c r="AZ105" s="149" t="str">
        <f t="shared" si="86"/>
        <v>-</v>
      </c>
      <c r="BA105" s="149" t="str">
        <f t="shared" si="87"/>
        <v>-</v>
      </c>
      <c r="BB105" s="151" t="str">
        <f t="shared" si="113"/>
        <v>-</v>
      </c>
      <c r="BC105" s="151" t="str">
        <f t="shared" si="113"/>
        <v>-</v>
      </c>
      <c r="BD105" s="151" t="str">
        <f t="shared" si="113"/>
        <v>-</v>
      </c>
      <c r="BE105" s="151" t="str">
        <f t="shared" si="113"/>
        <v>-</v>
      </c>
      <c r="BF105" s="151" t="str">
        <f t="shared" si="113"/>
        <v>-</v>
      </c>
      <c r="BG105" s="151" t="str">
        <f t="shared" si="113"/>
        <v>-</v>
      </c>
      <c r="BH105" s="151" t="str">
        <f t="shared" si="113"/>
        <v>-</v>
      </c>
      <c r="BI105" s="151" t="str">
        <f t="shared" si="113"/>
        <v>-</v>
      </c>
      <c r="BJ105" s="151" t="str">
        <f t="shared" si="113"/>
        <v>-</v>
      </c>
      <c r="BK105" s="151" t="str">
        <f t="shared" si="113"/>
        <v>-</v>
      </c>
      <c r="BL105" s="151" t="str">
        <f t="shared" si="113"/>
        <v>-</v>
      </c>
      <c r="BM105" s="151" t="str">
        <f t="shared" si="113"/>
        <v>-</v>
      </c>
      <c r="BN105" s="151" t="str">
        <f t="shared" si="113"/>
        <v>-</v>
      </c>
      <c r="BO105" s="151" t="str">
        <f t="shared" si="113"/>
        <v>-</v>
      </c>
      <c r="BP105" s="149" t="str">
        <f t="shared" si="89"/>
        <v>-</v>
      </c>
      <c r="BQ105" s="149" t="str">
        <f t="shared" si="90"/>
        <v>-</v>
      </c>
      <c r="BR105" s="149" t="str">
        <f t="shared" si="91"/>
        <v>-</v>
      </c>
      <c r="BS105" s="149" t="str">
        <f t="shared" si="92"/>
        <v>-</v>
      </c>
      <c r="BT105" s="149" t="str">
        <f t="shared" si="93"/>
        <v>-</v>
      </c>
      <c r="BU105" s="149" t="str">
        <f t="shared" si="94"/>
        <v>-</v>
      </c>
      <c r="BV105" s="149" t="str">
        <f t="shared" si="95"/>
        <v>-</v>
      </c>
      <c r="BW105" s="149" t="str">
        <f t="shared" si="96"/>
        <v>-</v>
      </c>
      <c r="BX105" s="149" t="str">
        <f t="shared" si="97"/>
        <v>-</v>
      </c>
      <c r="BY105" s="149" t="str">
        <f t="shared" si="98"/>
        <v>-</v>
      </c>
      <c r="BZ105" s="149" t="str">
        <f t="shared" si="99"/>
        <v>-</v>
      </c>
      <c r="CA105" s="149" t="str">
        <f t="shared" si="100"/>
        <v>-</v>
      </c>
      <c r="CB105" s="149" t="str">
        <f t="shared" si="101"/>
        <v>-</v>
      </c>
      <c r="CC105" s="149" t="str">
        <f t="shared" si="102"/>
        <v>-</v>
      </c>
      <c r="CD105" s="149" t="str">
        <f t="shared" si="103"/>
        <v>-</v>
      </c>
      <c r="CE105" s="149" t="str">
        <f t="shared" si="104"/>
        <v>-</v>
      </c>
      <c r="CF105" s="149" t="str">
        <f t="shared" si="105"/>
        <v>-</v>
      </c>
      <c r="CG105" s="149" t="str">
        <f t="shared" si="106"/>
        <v>-</v>
      </c>
      <c r="CH105" s="149" t="str">
        <f t="shared" si="107"/>
        <v>-</v>
      </c>
      <c r="CI105" s="149" t="str">
        <f t="shared" si="108"/>
        <v>-</v>
      </c>
      <c r="CJ105" s="149" t="str">
        <f t="shared" si="109"/>
        <v>-</v>
      </c>
      <c r="CL105" s="17" t="s">
        <v>25</v>
      </c>
      <c r="CM105" s="17" t="s">
        <v>25</v>
      </c>
      <c r="CN105" s="17" t="s">
        <v>25</v>
      </c>
      <c r="CO105" s="17" t="s">
        <v>25</v>
      </c>
      <c r="CP105" s="17" t="s">
        <v>25</v>
      </c>
      <c r="CQ105" s="17" t="s">
        <v>25</v>
      </c>
      <c r="CR105" s="17" t="s">
        <v>25</v>
      </c>
      <c r="CS105" s="17" t="s">
        <v>25</v>
      </c>
      <c r="CT105" s="17" t="s">
        <v>25</v>
      </c>
      <c r="CU105" s="17" t="s">
        <v>25</v>
      </c>
      <c r="CV105" s="17" t="s">
        <v>25</v>
      </c>
      <c r="CW105" s="17" t="s">
        <v>25</v>
      </c>
      <c r="CX105" s="17" t="s">
        <v>25</v>
      </c>
      <c r="CY105" s="17" t="s">
        <v>25</v>
      </c>
      <c r="CZ105" s="17" t="s">
        <v>25</v>
      </c>
      <c r="DA105" s="17" t="s">
        <v>25</v>
      </c>
      <c r="DB105" s="17" t="s">
        <v>25</v>
      </c>
      <c r="DC105" s="17" t="s">
        <v>25</v>
      </c>
      <c r="DD105" s="17" t="s">
        <v>25</v>
      </c>
      <c r="DE105" s="17" t="s">
        <v>25</v>
      </c>
      <c r="DF105" s="17" t="s">
        <v>25</v>
      </c>
      <c r="DG105" s="17" t="s">
        <v>25</v>
      </c>
      <c r="DH105" s="17" t="s">
        <v>25</v>
      </c>
      <c r="DI105" s="17" t="s">
        <v>25</v>
      </c>
      <c r="DJ105" s="17" t="s">
        <v>25</v>
      </c>
      <c r="DK105" s="17" t="s">
        <v>25</v>
      </c>
      <c r="DL105" s="17" t="s">
        <v>25</v>
      </c>
      <c r="DM105" s="17" t="s">
        <v>25</v>
      </c>
      <c r="DN105" s="17" t="s">
        <v>25</v>
      </c>
      <c r="DO105" s="17" t="s">
        <v>25</v>
      </c>
      <c r="DP105" s="17" t="s">
        <v>25</v>
      </c>
      <c r="DQ105" s="17" t="s">
        <v>25</v>
      </c>
      <c r="DR105" s="17" t="s">
        <v>25</v>
      </c>
      <c r="DS105" s="17" t="s">
        <v>25</v>
      </c>
      <c r="DT105" s="17" t="s">
        <v>25</v>
      </c>
      <c r="DU105" s="17" t="s">
        <v>25</v>
      </c>
      <c r="DV105" s="17" t="s">
        <v>25</v>
      </c>
      <c r="DW105" s="17" t="s">
        <v>25</v>
      </c>
      <c r="DX105" s="17" t="s">
        <v>25</v>
      </c>
      <c r="DY105" s="17" t="s">
        <v>25</v>
      </c>
      <c r="DZ105" s="17" t="s">
        <v>25</v>
      </c>
      <c r="EA105" s="17" t="s">
        <v>25</v>
      </c>
      <c r="EB105" s="17" t="s">
        <v>25</v>
      </c>
      <c r="EC105" s="17" t="s">
        <v>25</v>
      </c>
      <c r="ED105" s="17" t="s">
        <v>25</v>
      </c>
      <c r="EE105" s="17" t="s">
        <v>25</v>
      </c>
      <c r="EF105" s="17" t="s">
        <v>25</v>
      </c>
      <c r="EG105" s="17" t="s">
        <v>25</v>
      </c>
      <c r="EH105" s="17" t="s">
        <v>25</v>
      </c>
      <c r="EI105" s="17" t="s">
        <v>25</v>
      </c>
      <c r="EJ105" s="17" t="s">
        <v>25</v>
      </c>
      <c r="EK105" s="17" t="s">
        <v>25</v>
      </c>
      <c r="EL105" s="17" t="s">
        <v>25</v>
      </c>
      <c r="EM105" s="17" t="s">
        <v>25</v>
      </c>
      <c r="EN105" s="17" t="s">
        <v>25</v>
      </c>
      <c r="EO105" s="17" t="s">
        <v>25</v>
      </c>
    </row>
    <row r="106" spans="1:145" hidden="1" outlineLevel="1">
      <c r="A106">
        <v>24</v>
      </c>
      <c r="B106" s="126" t="str">
        <f t="shared" si="63"/>
        <v>Medium BBB, Young ewes:Hgt, CFA:6.5yo, Wethers:Lamb</v>
      </c>
      <c r="C106">
        <f t="shared" si="64"/>
        <v>1</v>
      </c>
      <c r="D106" t="b">
        <f t="shared" si="65"/>
        <v>0</v>
      </c>
      <c r="E106">
        <f t="shared" si="66"/>
        <v>0</v>
      </c>
      <c r="F106">
        <f t="shared" si="67"/>
        <v>240</v>
      </c>
      <c r="G106">
        <f t="shared" si="68"/>
        <v>500</v>
      </c>
      <c r="H106">
        <f t="shared" si="69"/>
        <v>1</v>
      </c>
      <c r="K106" s="132">
        <f t="shared" si="110"/>
        <v>2</v>
      </c>
      <c r="L106" s="131">
        <f>MOD(INT(($A106-5)/PRODUCT(N$79:$Q$79)),L$79)+1</f>
        <v>2</v>
      </c>
      <c r="M106" s="132">
        <f t="shared" si="111"/>
        <v>1</v>
      </c>
      <c r="N106" s="131">
        <f>MOD(INT(($A106-5)/PRODUCT(O$79:$Q$79)),N$79)+1</f>
        <v>1</v>
      </c>
      <c r="O106" s="131">
        <f>MOD(INT(($A106-5)/PRODUCT(P$79:$Q$79)),O$79)+1</f>
        <v>2</v>
      </c>
      <c r="P106" s="131">
        <f>MOD(INT(($A106-5)/PRODUCT(Q$79:$Q$79)),P$79)+1</f>
        <v>2</v>
      </c>
      <c r="S106" s="151" t="str">
        <f t="shared" si="112"/>
        <v>-</v>
      </c>
      <c r="T106" s="151" t="str">
        <f t="shared" si="112"/>
        <v>-</v>
      </c>
      <c r="U106" s="151" t="str">
        <f t="shared" si="112"/>
        <v>-</v>
      </c>
      <c r="V106" s="151" t="str">
        <f t="shared" si="112"/>
        <v>-</v>
      </c>
      <c r="W106" s="151" t="str">
        <f t="shared" si="112"/>
        <v>-</v>
      </c>
      <c r="X106" s="151" t="str">
        <f t="shared" si="112"/>
        <v>-</v>
      </c>
      <c r="Y106" s="151" t="str">
        <f t="shared" si="112"/>
        <v>-</v>
      </c>
      <c r="Z106" s="151" t="str">
        <f t="shared" si="112"/>
        <v>-</v>
      </c>
      <c r="AA106" s="151" t="str">
        <f t="shared" si="112"/>
        <v>-</v>
      </c>
      <c r="AB106" s="151" t="str">
        <f t="shared" si="112"/>
        <v>-</v>
      </c>
      <c r="AC106" s="151" t="str">
        <f t="shared" si="112"/>
        <v>-</v>
      </c>
      <c r="AD106" s="151" t="str">
        <f t="shared" si="112"/>
        <v>-</v>
      </c>
      <c r="AE106" s="151" t="str">
        <f t="shared" si="112"/>
        <v>-</v>
      </c>
      <c r="AF106" s="151" t="str">
        <f t="shared" si="112"/>
        <v>-</v>
      </c>
      <c r="AG106" s="149" t="str">
        <f t="shared" si="71"/>
        <v>-</v>
      </c>
      <c r="AH106" s="149" t="str">
        <f t="shared" si="72"/>
        <v>-</v>
      </c>
      <c r="AI106" s="149" t="str">
        <f t="shared" si="114"/>
        <v>-</v>
      </c>
      <c r="AJ106" s="149" t="str">
        <f t="shared" si="114"/>
        <v>-</v>
      </c>
      <c r="AK106" s="149" t="str">
        <f t="shared" si="114"/>
        <v>-</v>
      </c>
      <c r="AL106" s="149" t="str">
        <f t="shared" si="114"/>
        <v>-</v>
      </c>
      <c r="AM106" s="149" t="str">
        <f t="shared" si="114"/>
        <v>-</v>
      </c>
      <c r="AN106" s="149" t="str">
        <f t="shared" si="74"/>
        <v>-</v>
      </c>
      <c r="AO106" s="149" t="str">
        <f t="shared" si="75"/>
        <v>-</v>
      </c>
      <c r="AP106" s="149" t="str">
        <f t="shared" si="76"/>
        <v>-</v>
      </c>
      <c r="AQ106" s="149" t="str">
        <f t="shared" si="77"/>
        <v>-</v>
      </c>
      <c r="AR106" s="149" t="str">
        <f t="shared" si="78"/>
        <v>-</v>
      </c>
      <c r="AS106" s="149" t="str">
        <f t="shared" si="79"/>
        <v>-</v>
      </c>
      <c r="AT106" s="149" t="str">
        <f t="shared" si="80"/>
        <v>-</v>
      </c>
      <c r="AU106" s="149" t="str">
        <f t="shared" si="81"/>
        <v>-</v>
      </c>
      <c r="AV106" s="149" t="str">
        <f t="shared" si="82"/>
        <v>-</v>
      </c>
      <c r="AW106" s="149" t="str">
        <f t="shared" si="83"/>
        <v>-</v>
      </c>
      <c r="AX106" s="149" t="str">
        <f t="shared" si="84"/>
        <v>-</v>
      </c>
      <c r="AY106" s="149" t="str">
        <f t="shared" si="85"/>
        <v>-</v>
      </c>
      <c r="AZ106" s="149" t="str">
        <f t="shared" si="86"/>
        <v>-</v>
      </c>
      <c r="BA106" s="149" t="str">
        <f t="shared" si="87"/>
        <v>-</v>
      </c>
      <c r="BB106" s="151" t="str">
        <f t="shared" si="113"/>
        <v>-</v>
      </c>
      <c r="BC106" s="151" t="str">
        <f t="shared" si="113"/>
        <v>-</v>
      </c>
      <c r="BD106" s="151" t="str">
        <f t="shared" si="113"/>
        <v>-</v>
      </c>
      <c r="BE106" s="151" t="str">
        <f t="shared" si="113"/>
        <v>-</v>
      </c>
      <c r="BF106" s="151" t="str">
        <f t="shared" si="113"/>
        <v>-</v>
      </c>
      <c r="BG106" s="151" t="str">
        <f t="shared" si="113"/>
        <v>-</v>
      </c>
      <c r="BH106" s="151" t="str">
        <f t="shared" si="113"/>
        <v>-</v>
      </c>
      <c r="BI106" s="151" t="str">
        <f t="shared" si="113"/>
        <v>-</v>
      </c>
      <c r="BJ106" s="151" t="str">
        <f t="shared" si="113"/>
        <v>-</v>
      </c>
      <c r="BK106" s="151" t="str">
        <f t="shared" si="113"/>
        <v>-</v>
      </c>
      <c r="BL106" s="151" t="str">
        <f t="shared" si="113"/>
        <v>-</v>
      </c>
      <c r="BM106" s="151" t="str">
        <f t="shared" si="113"/>
        <v>-</v>
      </c>
      <c r="BN106" s="151" t="str">
        <f t="shared" si="113"/>
        <v>-</v>
      </c>
      <c r="BO106" s="151" t="str">
        <f t="shared" si="113"/>
        <v>-</v>
      </c>
      <c r="BP106" s="149" t="str">
        <f t="shared" si="89"/>
        <v>-</v>
      </c>
      <c r="BQ106" s="149" t="str">
        <f t="shared" si="90"/>
        <v>-</v>
      </c>
      <c r="BR106" s="149" t="str">
        <f t="shared" si="91"/>
        <v>-</v>
      </c>
      <c r="BS106" s="149" t="str">
        <f t="shared" si="92"/>
        <v>-</v>
      </c>
      <c r="BT106" s="149" t="str">
        <f t="shared" si="93"/>
        <v>-</v>
      </c>
      <c r="BU106" s="149" t="str">
        <f t="shared" si="94"/>
        <v>-</v>
      </c>
      <c r="BV106" s="149" t="str">
        <f t="shared" si="95"/>
        <v>-</v>
      </c>
      <c r="BW106" s="149" t="str">
        <f t="shared" si="96"/>
        <v>-</v>
      </c>
      <c r="BX106" s="149" t="str">
        <f t="shared" si="97"/>
        <v>-</v>
      </c>
      <c r="BY106" s="149" t="str">
        <f t="shared" si="98"/>
        <v>-</v>
      </c>
      <c r="BZ106" s="149" t="str">
        <f t="shared" si="99"/>
        <v>-</v>
      </c>
      <c r="CA106" s="149" t="str">
        <f t="shared" si="100"/>
        <v>-</v>
      </c>
      <c r="CB106" s="149" t="str">
        <f t="shared" si="101"/>
        <v>-</v>
      </c>
      <c r="CC106" s="149" t="str">
        <f t="shared" si="102"/>
        <v>-</v>
      </c>
      <c r="CD106" s="149" t="str">
        <f t="shared" si="103"/>
        <v>-</v>
      </c>
      <c r="CE106" s="149" t="str">
        <f t="shared" si="104"/>
        <v>-</v>
      </c>
      <c r="CF106" s="149" t="str">
        <f t="shared" si="105"/>
        <v>-</v>
      </c>
      <c r="CG106" s="149" t="str">
        <f t="shared" si="106"/>
        <v>-</v>
      </c>
      <c r="CH106" s="149" t="str">
        <f t="shared" si="107"/>
        <v>-</v>
      </c>
      <c r="CI106" s="149" t="str">
        <f t="shared" si="108"/>
        <v>-</v>
      </c>
      <c r="CJ106" s="149" t="str">
        <f t="shared" si="109"/>
        <v>-</v>
      </c>
      <c r="CL106" s="17" t="s">
        <v>25</v>
      </c>
      <c r="CM106" s="17" t="s">
        <v>25</v>
      </c>
      <c r="CN106" s="17" t="s">
        <v>25</v>
      </c>
      <c r="CO106" s="17" t="s">
        <v>25</v>
      </c>
      <c r="CP106" s="17" t="s">
        <v>25</v>
      </c>
      <c r="CQ106" s="17" t="s">
        <v>25</v>
      </c>
      <c r="CR106" s="17" t="s">
        <v>25</v>
      </c>
      <c r="CS106" s="17" t="s">
        <v>25</v>
      </c>
      <c r="CT106" s="17" t="s">
        <v>25</v>
      </c>
      <c r="CU106" s="17" t="s">
        <v>25</v>
      </c>
      <c r="CV106" s="17" t="s">
        <v>25</v>
      </c>
      <c r="CW106" s="17" t="s">
        <v>25</v>
      </c>
      <c r="CX106" s="17" t="s">
        <v>25</v>
      </c>
      <c r="CY106" s="17" t="s">
        <v>25</v>
      </c>
      <c r="CZ106" s="17" t="s">
        <v>25</v>
      </c>
      <c r="DA106" s="17" t="s">
        <v>25</v>
      </c>
      <c r="DB106" s="17" t="s">
        <v>25</v>
      </c>
      <c r="DC106" s="17" t="s">
        <v>25</v>
      </c>
      <c r="DD106" s="17" t="s">
        <v>25</v>
      </c>
      <c r="DE106" s="17" t="s">
        <v>25</v>
      </c>
      <c r="DF106" s="17" t="s">
        <v>25</v>
      </c>
      <c r="DG106" s="17" t="s">
        <v>25</v>
      </c>
      <c r="DH106" s="17" t="s">
        <v>25</v>
      </c>
      <c r="DI106" s="17" t="s">
        <v>25</v>
      </c>
      <c r="DJ106" s="17" t="s">
        <v>25</v>
      </c>
      <c r="DK106" s="17" t="s">
        <v>25</v>
      </c>
      <c r="DL106" s="17" t="s">
        <v>25</v>
      </c>
      <c r="DM106" s="17" t="s">
        <v>25</v>
      </c>
      <c r="DN106" s="17" t="s">
        <v>25</v>
      </c>
      <c r="DO106" s="17" t="s">
        <v>25</v>
      </c>
      <c r="DP106" s="17" t="s">
        <v>25</v>
      </c>
      <c r="DQ106" s="17" t="s">
        <v>25</v>
      </c>
      <c r="DR106" s="17" t="s">
        <v>25</v>
      </c>
      <c r="DS106" s="17" t="s">
        <v>25</v>
      </c>
      <c r="DT106" s="17" t="s">
        <v>25</v>
      </c>
      <c r="DU106" s="17" t="s">
        <v>25</v>
      </c>
      <c r="DV106" s="17" t="s">
        <v>25</v>
      </c>
      <c r="DW106" s="17" t="s">
        <v>25</v>
      </c>
      <c r="DX106" s="17" t="s">
        <v>25</v>
      </c>
      <c r="DY106" s="17" t="s">
        <v>25</v>
      </c>
      <c r="DZ106" s="17" t="s">
        <v>25</v>
      </c>
      <c r="EA106" s="17" t="s">
        <v>25</v>
      </c>
      <c r="EB106" s="17" t="s">
        <v>25</v>
      </c>
      <c r="EC106" s="17" t="s">
        <v>25</v>
      </c>
      <c r="ED106" s="17" t="s">
        <v>25</v>
      </c>
      <c r="EE106" s="17" t="s">
        <v>25</v>
      </c>
      <c r="EF106" s="17" t="s">
        <v>25</v>
      </c>
      <c r="EG106" s="17" t="s">
        <v>25</v>
      </c>
      <c r="EH106" s="17" t="s">
        <v>25</v>
      </c>
      <c r="EI106" s="17" t="s">
        <v>25</v>
      </c>
      <c r="EJ106" s="17" t="s">
        <v>25</v>
      </c>
      <c r="EK106" s="17" t="s">
        <v>25</v>
      </c>
      <c r="EL106" s="17" t="s">
        <v>25</v>
      </c>
      <c r="EM106" s="17" t="s">
        <v>25</v>
      </c>
      <c r="EN106" s="17" t="s">
        <v>25</v>
      </c>
      <c r="EO106" s="17" t="s">
        <v>25</v>
      </c>
    </row>
    <row r="107" spans="1:145" hidden="1" outlineLevel="1">
      <c r="A107">
        <v>25</v>
      </c>
      <c r="B107" s="126" t="str">
        <f t="shared" si="63"/>
        <v>Medium BBB, Young ewes:Lamb, CFA:5.5yo, Wethers:Yearling</v>
      </c>
      <c r="C107">
        <f t="shared" si="64"/>
        <v>1</v>
      </c>
      <c r="D107" t="b">
        <f t="shared" si="65"/>
        <v>0</v>
      </c>
      <c r="E107">
        <f t="shared" si="66"/>
        <v>241</v>
      </c>
      <c r="F107">
        <f t="shared" si="67"/>
        <v>450</v>
      </c>
      <c r="G107">
        <f t="shared" si="68"/>
        <v>0</v>
      </c>
      <c r="H107">
        <f t="shared" si="69"/>
        <v>0</v>
      </c>
      <c r="K107" s="132">
        <f t="shared" si="110"/>
        <v>2</v>
      </c>
      <c r="L107" s="131">
        <f>MOD(INT(($A107-5)/PRODUCT(N$79:$Q$79)),L$79)+1</f>
        <v>2</v>
      </c>
      <c r="M107" s="132">
        <f t="shared" si="111"/>
        <v>2</v>
      </c>
      <c r="N107" s="131">
        <f>MOD(INT(($A107-5)/PRODUCT(O$79:$Q$79)),N$79)+1</f>
        <v>2</v>
      </c>
      <c r="O107" s="131">
        <f>MOD(INT(($A107-5)/PRODUCT(P$79:$Q$79)),O$79)+1</f>
        <v>1</v>
      </c>
      <c r="P107" s="131">
        <f>MOD(INT(($A107-5)/PRODUCT(Q$79:$Q$79)),P$79)+1</f>
        <v>1</v>
      </c>
      <c r="S107" s="151" t="str">
        <f t="shared" ref="S107:AF116" si="115">INDEX($CL107:$EP107,1,S$82+(d.Region-1)*28)</f>
        <v>-</v>
      </c>
      <c r="T107" s="151" t="str">
        <f t="shared" si="115"/>
        <v>-</v>
      </c>
      <c r="U107" s="151" t="str">
        <f t="shared" si="115"/>
        <v>-</v>
      </c>
      <c r="V107" s="151" t="str">
        <f t="shared" si="115"/>
        <v>-</v>
      </c>
      <c r="W107" s="151" t="str">
        <f t="shared" si="115"/>
        <v>-</v>
      </c>
      <c r="X107" s="151" t="str">
        <f t="shared" si="115"/>
        <v>-</v>
      </c>
      <c r="Y107" s="151" t="str">
        <f t="shared" si="115"/>
        <v>-</v>
      </c>
      <c r="Z107" s="151" t="str">
        <f t="shared" si="115"/>
        <v>-</v>
      </c>
      <c r="AA107" s="151" t="str">
        <f t="shared" si="115"/>
        <v>-</v>
      </c>
      <c r="AB107" s="151" t="str">
        <f t="shared" si="115"/>
        <v>-</v>
      </c>
      <c r="AC107" s="151" t="str">
        <f t="shared" si="115"/>
        <v>-</v>
      </c>
      <c r="AD107" s="151" t="str">
        <f t="shared" si="115"/>
        <v>-</v>
      </c>
      <c r="AE107" s="151" t="str">
        <f t="shared" si="115"/>
        <v>-</v>
      </c>
      <c r="AF107" s="151" t="str">
        <f t="shared" si="115"/>
        <v>-</v>
      </c>
      <c r="AG107" s="149" t="str">
        <f t="shared" si="71"/>
        <v>-</v>
      </c>
      <c r="AH107" s="149" t="str">
        <f t="shared" si="72"/>
        <v>-</v>
      </c>
      <c r="AI107" s="149" t="str">
        <f t="shared" si="114"/>
        <v>-</v>
      </c>
      <c r="AJ107" s="149" t="str">
        <f t="shared" si="114"/>
        <v>-</v>
      </c>
      <c r="AK107" s="149" t="str">
        <f t="shared" si="114"/>
        <v>-</v>
      </c>
      <c r="AL107" s="149" t="str">
        <f t="shared" si="114"/>
        <v>-</v>
      </c>
      <c r="AM107" s="149" t="str">
        <f t="shared" si="114"/>
        <v>-</v>
      </c>
      <c r="AN107" s="149" t="str">
        <f t="shared" si="74"/>
        <v>-</v>
      </c>
      <c r="AO107" s="149" t="str">
        <f t="shared" si="75"/>
        <v>-</v>
      </c>
      <c r="AP107" s="149" t="str">
        <f t="shared" si="76"/>
        <v>-</v>
      </c>
      <c r="AQ107" s="149" t="str">
        <f t="shared" si="77"/>
        <v>-</v>
      </c>
      <c r="AR107" s="149" t="str">
        <f t="shared" si="78"/>
        <v>-</v>
      </c>
      <c r="AS107" s="149" t="str">
        <f t="shared" si="79"/>
        <v>-</v>
      </c>
      <c r="AT107" s="149" t="str">
        <f t="shared" si="80"/>
        <v>-</v>
      </c>
      <c r="AU107" s="149" t="str">
        <f t="shared" si="81"/>
        <v>-</v>
      </c>
      <c r="AV107" s="149" t="str">
        <f t="shared" si="82"/>
        <v>-</v>
      </c>
      <c r="AW107" s="149" t="str">
        <f t="shared" si="83"/>
        <v>-</v>
      </c>
      <c r="AX107" s="149" t="str">
        <f t="shared" si="84"/>
        <v>-</v>
      </c>
      <c r="AY107" s="149" t="str">
        <f t="shared" si="85"/>
        <v>-</v>
      </c>
      <c r="AZ107" s="149" t="str">
        <f t="shared" si="86"/>
        <v>-</v>
      </c>
      <c r="BA107" s="149" t="str">
        <f t="shared" si="87"/>
        <v>-</v>
      </c>
      <c r="BB107" s="151" t="str">
        <f t="shared" ref="BB107:BO116" si="116">INDEX($CL107:$EP107,1,BB$82+(d.Region-1)*28)</f>
        <v>-</v>
      </c>
      <c r="BC107" s="151" t="str">
        <f t="shared" si="116"/>
        <v>-</v>
      </c>
      <c r="BD107" s="151" t="str">
        <f t="shared" si="116"/>
        <v>-</v>
      </c>
      <c r="BE107" s="151" t="str">
        <f t="shared" si="116"/>
        <v>-</v>
      </c>
      <c r="BF107" s="151" t="str">
        <f t="shared" si="116"/>
        <v>-</v>
      </c>
      <c r="BG107" s="151" t="str">
        <f t="shared" si="116"/>
        <v>-</v>
      </c>
      <c r="BH107" s="151" t="str">
        <f t="shared" si="116"/>
        <v>-</v>
      </c>
      <c r="BI107" s="151" t="str">
        <f t="shared" si="116"/>
        <v>-</v>
      </c>
      <c r="BJ107" s="151" t="str">
        <f t="shared" si="116"/>
        <v>-</v>
      </c>
      <c r="BK107" s="151" t="str">
        <f t="shared" si="116"/>
        <v>-</v>
      </c>
      <c r="BL107" s="151" t="str">
        <f t="shared" si="116"/>
        <v>-</v>
      </c>
      <c r="BM107" s="151" t="str">
        <f t="shared" si="116"/>
        <v>-</v>
      </c>
      <c r="BN107" s="151" t="str">
        <f t="shared" si="116"/>
        <v>-</v>
      </c>
      <c r="BO107" s="151" t="str">
        <f t="shared" si="116"/>
        <v>-</v>
      </c>
      <c r="BP107" s="149" t="str">
        <f t="shared" si="89"/>
        <v>-</v>
      </c>
      <c r="BQ107" s="149" t="str">
        <f t="shared" si="90"/>
        <v>-</v>
      </c>
      <c r="BR107" s="149" t="str">
        <f t="shared" si="91"/>
        <v>-</v>
      </c>
      <c r="BS107" s="149" t="str">
        <f t="shared" si="92"/>
        <v>-</v>
      </c>
      <c r="BT107" s="149" t="str">
        <f t="shared" si="93"/>
        <v>-</v>
      </c>
      <c r="BU107" s="149" t="str">
        <f t="shared" si="94"/>
        <v>-</v>
      </c>
      <c r="BV107" s="149" t="str">
        <f t="shared" si="95"/>
        <v>-</v>
      </c>
      <c r="BW107" s="149" t="str">
        <f t="shared" si="96"/>
        <v>-</v>
      </c>
      <c r="BX107" s="149" t="str">
        <f t="shared" si="97"/>
        <v>-</v>
      </c>
      <c r="BY107" s="149" t="str">
        <f t="shared" si="98"/>
        <v>-</v>
      </c>
      <c r="BZ107" s="149" t="str">
        <f t="shared" si="99"/>
        <v>-</v>
      </c>
      <c r="CA107" s="149" t="str">
        <f t="shared" si="100"/>
        <v>-</v>
      </c>
      <c r="CB107" s="149" t="str">
        <f t="shared" si="101"/>
        <v>-</v>
      </c>
      <c r="CC107" s="149" t="str">
        <f t="shared" si="102"/>
        <v>-</v>
      </c>
      <c r="CD107" s="149" t="str">
        <f t="shared" si="103"/>
        <v>-</v>
      </c>
      <c r="CE107" s="149" t="str">
        <f t="shared" si="104"/>
        <v>-</v>
      </c>
      <c r="CF107" s="149" t="str">
        <f t="shared" si="105"/>
        <v>-</v>
      </c>
      <c r="CG107" s="149" t="str">
        <f t="shared" si="106"/>
        <v>-</v>
      </c>
      <c r="CH107" s="149" t="str">
        <f t="shared" si="107"/>
        <v>-</v>
      </c>
      <c r="CI107" s="149" t="str">
        <f t="shared" si="108"/>
        <v>-</v>
      </c>
      <c r="CJ107" s="149" t="str">
        <f t="shared" si="109"/>
        <v>-</v>
      </c>
      <c r="CL107" s="17" t="s">
        <v>25</v>
      </c>
      <c r="CM107" s="17" t="s">
        <v>25</v>
      </c>
      <c r="CN107" s="17" t="s">
        <v>25</v>
      </c>
      <c r="CO107" s="17" t="s">
        <v>25</v>
      </c>
      <c r="CP107" s="17" t="s">
        <v>25</v>
      </c>
      <c r="CQ107" s="17" t="s">
        <v>25</v>
      </c>
      <c r="CR107" s="17" t="s">
        <v>25</v>
      </c>
      <c r="CS107" s="17" t="s">
        <v>25</v>
      </c>
      <c r="CT107" s="17" t="s">
        <v>25</v>
      </c>
      <c r="CU107" s="17" t="s">
        <v>25</v>
      </c>
      <c r="CV107" s="17" t="s">
        <v>25</v>
      </c>
      <c r="CW107" s="17" t="s">
        <v>25</v>
      </c>
      <c r="CX107" s="17" t="s">
        <v>25</v>
      </c>
      <c r="CY107" s="17" t="s">
        <v>25</v>
      </c>
      <c r="CZ107" s="17" t="s">
        <v>25</v>
      </c>
      <c r="DA107" s="17" t="s">
        <v>25</v>
      </c>
      <c r="DB107" s="17" t="s">
        <v>25</v>
      </c>
      <c r="DC107" s="17" t="s">
        <v>25</v>
      </c>
      <c r="DD107" s="17" t="s">
        <v>25</v>
      </c>
      <c r="DE107" s="17" t="s">
        <v>25</v>
      </c>
      <c r="DF107" s="17" t="s">
        <v>25</v>
      </c>
      <c r="DG107" s="17" t="s">
        <v>25</v>
      </c>
      <c r="DH107" s="17" t="s">
        <v>25</v>
      </c>
      <c r="DI107" s="17" t="s">
        <v>25</v>
      </c>
      <c r="DJ107" s="17" t="s">
        <v>25</v>
      </c>
      <c r="DK107" s="17" t="s">
        <v>25</v>
      </c>
      <c r="DL107" s="17" t="s">
        <v>25</v>
      </c>
      <c r="DM107" s="17" t="s">
        <v>25</v>
      </c>
      <c r="DN107" s="17" t="s">
        <v>25</v>
      </c>
      <c r="DO107" s="17" t="s">
        <v>25</v>
      </c>
      <c r="DP107" s="17" t="s">
        <v>25</v>
      </c>
      <c r="DQ107" s="17" t="s">
        <v>25</v>
      </c>
      <c r="DR107" s="17" t="s">
        <v>25</v>
      </c>
      <c r="DS107" s="17" t="s">
        <v>25</v>
      </c>
      <c r="DT107" s="17" t="s">
        <v>25</v>
      </c>
      <c r="DU107" s="17" t="s">
        <v>25</v>
      </c>
      <c r="DV107" s="17" t="s">
        <v>25</v>
      </c>
      <c r="DW107" s="17" t="s">
        <v>25</v>
      </c>
      <c r="DX107" s="17" t="s">
        <v>25</v>
      </c>
      <c r="DY107" s="17" t="s">
        <v>25</v>
      </c>
      <c r="DZ107" s="17" t="s">
        <v>25</v>
      </c>
      <c r="EA107" s="17" t="s">
        <v>25</v>
      </c>
      <c r="EB107" s="17" t="s">
        <v>25</v>
      </c>
      <c r="EC107" s="17" t="s">
        <v>25</v>
      </c>
      <c r="ED107" s="17" t="s">
        <v>25</v>
      </c>
      <c r="EE107" s="17" t="s">
        <v>25</v>
      </c>
      <c r="EF107" s="17" t="s">
        <v>25</v>
      </c>
      <c r="EG107" s="17" t="s">
        <v>25</v>
      </c>
      <c r="EH107" s="17" t="s">
        <v>25</v>
      </c>
      <c r="EI107" s="17" t="s">
        <v>25</v>
      </c>
      <c r="EJ107" s="17" t="s">
        <v>25</v>
      </c>
      <c r="EK107" s="17" t="s">
        <v>25</v>
      </c>
      <c r="EL107" s="17" t="s">
        <v>25</v>
      </c>
      <c r="EM107" s="17" t="s">
        <v>25</v>
      </c>
      <c r="EN107" s="17" t="s">
        <v>25</v>
      </c>
      <c r="EO107" s="17" t="s">
        <v>25</v>
      </c>
    </row>
    <row r="108" spans="1:145" hidden="1" outlineLevel="1">
      <c r="A108">
        <v>26</v>
      </c>
      <c r="B108" s="126" t="str">
        <f t="shared" si="63"/>
        <v>Medium BBB, Young ewes:Lamb, CFA:6.5yo, Wethers:Yearling</v>
      </c>
      <c r="C108">
        <f t="shared" si="64"/>
        <v>1</v>
      </c>
      <c r="D108" t="b">
        <f t="shared" si="65"/>
        <v>0</v>
      </c>
      <c r="E108">
        <f t="shared" si="66"/>
        <v>241</v>
      </c>
      <c r="F108">
        <f t="shared" si="67"/>
        <v>450</v>
      </c>
      <c r="G108">
        <f t="shared" si="68"/>
        <v>0</v>
      </c>
      <c r="H108">
        <f t="shared" si="69"/>
        <v>1</v>
      </c>
      <c r="K108" s="132">
        <f t="shared" si="110"/>
        <v>2</v>
      </c>
      <c r="L108" s="131">
        <f>MOD(INT(($A108-5)/PRODUCT(N$79:$Q$79)),L$79)+1</f>
        <v>2</v>
      </c>
      <c r="M108" s="132">
        <f t="shared" si="111"/>
        <v>2</v>
      </c>
      <c r="N108" s="131">
        <f>MOD(INT(($A108-5)/PRODUCT(O$79:$Q$79)),N$79)+1</f>
        <v>2</v>
      </c>
      <c r="O108" s="131">
        <f>MOD(INT(($A108-5)/PRODUCT(P$79:$Q$79)),O$79)+1</f>
        <v>1</v>
      </c>
      <c r="P108" s="131">
        <f>MOD(INT(($A108-5)/PRODUCT(Q$79:$Q$79)),P$79)+1</f>
        <v>2</v>
      </c>
      <c r="S108" s="151" t="str">
        <f t="shared" si="115"/>
        <v>-</v>
      </c>
      <c r="T108" s="151" t="str">
        <f t="shared" si="115"/>
        <v>-</v>
      </c>
      <c r="U108" s="151" t="str">
        <f t="shared" si="115"/>
        <v>-</v>
      </c>
      <c r="V108" s="151" t="str">
        <f t="shared" si="115"/>
        <v>-</v>
      </c>
      <c r="W108" s="151" t="str">
        <f t="shared" si="115"/>
        <v>-</v>
      </c>
      <c r="X108" s="151" t="str">
        <f t="shared" si="115"/>
        <v>-</v>
      </c>
      <c r="Y108" s="151" t="str">
        <f t="shared" si="115"/>
        <v>-</v>
      </c>
      <c r="Z108" s="151" t="str">
        <f t="shared" si="115"/>
        <v>-</v>
      </c>
      <c r="AA108" s="151" t="str">
        <f t="shared" si="115"/>
        <v>-</v>
      </c>
      <c r="AB108" s="151" t="str">
        <f t="shared" si="115"/>
        <v>-</v>
      </c>
      <c r="AC108" s="151" t="str">
        <f t="shared" si="115"/>
        <v>-</v>
      </c>
      <c r="AD108" s="151" t="str">
        <f t="shared" si="115"/>
        <v>-</v>
      </c>
      <c r="AE108" s="151" t="str">
        <f t="shared" si="115"/>
        <v>-</v>
      </c>
      <c r="AF108" s="151" t="str">
        <f t="shared" si="115"/>
        <v>-</v>
      </c>
      <c r="AG108" s="149" t="str">
        <f t="shared" si="71"/>
        <v>-</v>
      </c>
      <c r="AH108" s="149" t="str">
        <f t="shared" si="72"/>
        <v>-</v>
      </c>
      <c r="AI108" s="149" t="str">
        <f t="shared" si="114"/>
        <v>-</v>
      </c>
      <c r="AJ108" s="149" t="str">
        <f t="shared" si="114"/>
        <v>-</v>
      </c>
      <c r="AK108" s="149" t="str">
        <f t="shared" si="114"/>
        <v>-</v>
      </c>
      <c r="AL108" s="149" t="str">
        <f t="shared" si="114"/>
        <v>-</v>
      </c>
      <c r="AM108" s="149" t="str">
        <f t="shared" si="114"/>
        <v>-</v>
      </c>
      <c r="AN108" s="149" t="str">
        <f t="shared" si="74"/>
        <v>-</v>
      </c>
      <c r="AO108" s="149" t="str">
        <f t="shared" si="75"/>
        <v>-</v>
      </c>
      <c r="AP108" s="149" t="str">
        <f t="shared" si="76"/>
        <v>-</v>
      </c>
      <c r="AQ108" s="149" t="str">
        <f t="shared" si="77"/>
        <v>-</v>
      </c>
      <c r="AR108" s="149" t="str">
        <f t="shared" si="78"/>
        <v>-</v>
      </c>
      <c r="AS108" s="149" t="str">
        <f t="shared" si="79"/>
        <v>-</v>
      </c>
      <c r="AT108" s="149" t="str">
        <f t="shared" si="80"/>
        <v>-</v>
      </c>
      <c r="AU108" s="149" t="str">
        <f t="shared" si="81"/>
        <v>-</v>
      </c>
      <c r="AV108" s="149" t="str">
        <f t="shared" si="82"/>
        <v>-</v>
      </c>
      <c r="AW108" s="149" t="str">
        <f t="shared" si="83"/>
        <v>-</v>
      </c>
      <c r="AX108" s="149" t="str">
        <f t="shared" si="84"/>
        <v>-</v>
      </c>
      <c r="AY108" s="149" t="str">
        <f t="shared" si="85"/>
        <v>-</v>
      </c>
      <c r="AZ108" s="149" t="str">
        <f t="shared" si="86"/>
        <v>-</v>
      </c>
      <c r="BA108" s="149" t="str">
        <f t="shared" si="87"/>
        <v>-</v>
      </c>
      <c r="BB108" s="151" t="str">
        <f t="shared" si="116"/>
        <v>-</v>
      </c>
      <c r="BC108" s="151" t="str">
        <f t="shared" si="116"/>
        <v>-</v>
      </c>
      <c r="BD108" s="151" t="str">
        <f t="shared" si="116"/>
        <v>-</v>
      </c>
      <c r="BE108" s="151" t="str">
        <f t="shared" si="116"/>
        <v>-</v>
      </c>
      <c r="BF108" s="151" t="str">
        <f t="shared" si="116"/>
        <v>-</v>
      </c>
      <c r="BG108" s="151" t="str">
        <f t="shared" si="116"/>
        <v>-</v>
      </c>
      <c r="BH108" s="151" t="str">
        <f t="shared" si="116"/>
        <v>-</v>
      </c>
      <c r="BI108" s="151" t="str">
        <f t="shared" si="116"/>
        <v>-</v>
      </c>
      <c r="BJ108" s="151" t="str">
        <f t="shared" si="116"/>
        <v>-</v>
      </c>
      <c r="BK108" s="151" t="str">
        <f t="shared" si="116"/>
        <v>-</v>
      </c>
      <c r="BL108" s="151" t="str">
        <f t="shared" si="116"/>
        <v>-</v>
      </c>
      <c r="BM108" s="151" t="str">
        <f t="shared" si="116"/>
        <v>-</v>
      </c>
      <c r="BN108" s="151" t="str">
        <f t="shared" si="116"/>
        <v>-</v>
      </c>
      <c r="BO108" s="151" t="str">
        <f t="shared" si="116"/>
        <v>-</v>
      </c>
      <c r="BP108" s="149" t="str">
        <f t="shared" si="89"/>
        <v>-</v>
      </c>
      <c r="BQ108" s="149" t="str">
        <f t="shared" si="90"/>
        <v>-</v>
      </c>
      <c r="BR108" s="149" t="str">
        <f t="shared" si="91"/>
        <v>-</v>
      </c>
      <c r="BS108" s="149" t="str">
        <f t="shared" si="92"/>
        <v>-</v>
      </c>
      <c r="BT108" s="149" t="str">
        <f t="shared" si="93"/>
        <v>-</v>
      </c>
      <c r="BU108" s="149" t="str">
        <f t="shared" si="94"/>
        <v>-</v>
      </c>
      <c r="BV108" s="149" t="str">
        <f t="shared" si="95"/>
        <v>-</v>
      </c>
      <c r="BW108" s="149" t="str">
        <f t="shared" si="96"/>
        <v>-</v>
      </c>
      <c r="BX108" s="149" t="str">
        <f t="shared" si="97"/>
        <v>-</v>
      </c>
      <c r="BY108" s="149" t="str">
        <f t="shared" si="98"/>
        <v>-</v>
      </c>
      <c r="BZ108" s="149" t="str">
        <f t="shared" si="99"/>
        <v>-</v>
      </c>
      <c r="CA108" s="149" t="str">
        <f t="shared" si="100"/>
        <v>-</v>
      </c>
      <c r="CB108" s="149" t="str">
        <f t="shared" si="101"/>
        <v>-</v>
      </c>
      <c r="CC108" s="149" t="str">
        <f t="shared" si="102"/>
        <v>-</v>
      </c>
      <c r="CD108" s="149" t="str">
        <f t="shared" si="103"/>
        <v>-</v>
      </c>
      <c r="CE108" s="149" t="str">
        <f t="shared" si="104"/>
        <v>-</v>
      </c>
      <c r="CF108" s="149" t="str">
        <f t="shared" si="105"/>
        <v>-</v>
      </c>
      <c r="CG108" s="149" t="str">
        <f t="shared" si="106"/>
        <v>-</v>
      </c>
      <c r="CH108" s="149" t="str">
        <f t="shared" si="107"/>
        <v>-</v>
      </c>
      <c r="CI108" s="149" t="str">
        <f t="shared" si="108"/>
        <v>-</v>
      </c>
      <c r="CJ108" s="149" t="str">
        <f t="shared" si="109"/>
        <v>-</v>
      </c>
      <c r="CL108" s="17" t="s">
        <v>25</v>
      </c>
      <c r="CM108" s="17" t="s">
        <v>25</v>
      </c>
      <c r="CN108" s="17" t="s">
        <v>25</v>
      </c>
      <c r="CO108" s="17" t="s">
        <v>25</v>
      </c>
      <c r="CP108" s="17" t="s">
        <v>25</v>
      </c>
      <c r="CQ108" s="17" t="s">
        <v>25</v>
      </c>
      <c r="CR108" s="17" t="s">
        <v>25</v>
      </c>
      <c r="CS108" s="17" t="s">
        <v>25</v>
      </c>
      <c r="CT108" s="17" t="s">
        <v>25</v>
      </c>
      <c r="CU108" s="17" t="s">
        <v>25</v>
      </c>
      <c r="CV108" s="17" t="s">
        <v>25</v>
      </c>
      <c r="CW108" s="17" t="s">
        <v>25</v>
      </c>
      <c r="CX108" s="17" t="s">
        <v>25</v>
      </c>
      <c r="CY108" s="17" t="s">
        <v>25</v>
      </c>
      <c r="CZ108" s="17" t="s">
        <v>25</v>
      </c>
      <c r="DA108" s="17" t="s">
        <v>25</v>
      </c>
      <c r="DB108" s="17" t="s">
        <v>25</v>
      </c>
      <c r="DC108" s="17" t="s">
        <v>25</v>
      </c>
      <c r="DD108" s="17" t="s">
        <v>25</v>
      </c>
      <c r="DE108" s="17" t="s">
        <v>25</v>
      </c>
      <c r="DF108" s="17" t="s">
        <v>25</v>
      </c>
      <c r="DG108" s="17" t="s">
        <v>25</v>
      </c>
      <c r="DH108" s="17" t="s">
        <v>25</v>
      </c>
      <c r="DI108" s="17" t="s">
        <v>25</v>
      </c>
      <c r="DJ108" s="17" t="s">
        <v>25</v>
      </c>
      <c r="DK108" s="17" t="s">
        <v>25</v>
      </c>
      <c r="DL108" s="17" t="s">
        <v>25</v>
      </c>
      <c r="DM108" s="17" t="s">
        <v>25</v>
      </c>
      <c r="DN108" s="17" t="s">
        <v>25</v>
      </c>
      <c r="DO108" s="17" t="s">
        <v>25</v>
      </c>
      <c r="DP108" s="17" t="s">
        <v>25</v>
      </c>
      <c r="DQ108" s="17" t="s">
        <v>25</v>
      </c>
      <c r="DR108" s="17" t="s">
        <v>25</v>
      </c>
      <c r="DS108" s="17" t="s">
        <v>25</v>
      </c>
      <c r="DT108" s="17" t="s">
        <v>25</v>
      </c>
      <c r="DU108" s="17" t="s">
        <v>25</v>
      </c>
      <c r="DV108" s="17" t="s">
        <v>25</v>
      </c>
      <c r="DW108" s="17" t="s">
        <v>25</v>
      </c>
      <c r="DX108" s="17" t="s">
        <v>25</v>
      </c>
      <c r="DY108" s="17" t="s">
        <v>25</v>
      </c>
      <c r="DZ108" s="17" t="s">
        <v>25</v>
      </c>
      <c r="EA108" s="17" t="s">
        <v>25</v>
      </c>
      <c r="EB108" s="17" t="s">
        <v>25</v>
      </c>
      <c r="EC108" s="17" t="s">
        <v>25</v>
      </c>
      <c r="ED108" s="17" t="s">
        <v>25</v>
      </c>
      <c r="EE108" s="17" t="s">
        <v>25</v>
      </c>
      <c r="EF108" s="17" t="s">
        <v>25</v>
      </c>
      <c r="EG108" s="17" t="s">
        <v>25</v>
      </c>
      <c r="EH108" s="17" t="s">
        <v>25</v>
      </c>
      <c r="EI108" s="17" t="s">
        <v>25</v>
      </c>
      <c r="EJ108" s="17" t="s">
        <v>25</v>
      </c>
      <c r="EK108" s="17" t="s">
        <v>25</v>
      </c>
      <c r="EL108" s="17" t="s">
        <v>25</v>
      </c>
      <c r="EM108" s="17" t="s">
        <v>25</v>
      </c>
      <c r="EN108" s="17" t="s">
        <v>25</v>
      </c>
      <c r="EO108" s="17" t="s">
        <v>25</v>
      </c>
    </row>
    <row r="109" spans="1:145" hidden="1" outlineLevel="1">
      <c r="A109">
        <v>27</v>
      </c>
      <c r="B109" s="126" t="str">
        <f t="shared" si="63"/>
        <v>Medium BBB, Young ewes:Hgt, CFA:5.5yo, Wethers:Yearling</v>
      </c>
      <c r="C109">
        <f t="shared" si="64"/>
        <v>1</v>
      </c>
      <c r="D109" t="b">
        <f t="shared" si="65"/>
        <v>0</v>
      </c>
      <c r="E109">
        <f t="shared" si="66"/>
        <v>241</v>
      </c>
      <c r="F109">
        <f t="shared" si="67"/>
        <v>450</v>
      </c>
      <c r="G109">
        <f t="shared" si="68"/>
        <v>500</v>
      </c>
      <c r="H109">
        <f t="shared" si="69"/>
        <v>0</v>
      </c>
      <c r="K109" s="132">
        <f t="shared" si="110"/>
        <v>2</v>
      </c>
      <c r="L109" s="131">
        <f>MOD(INT(($A109-5)/PRODUCT(N$79:$Q$79)),L$79)+1</f>
        <v>2</v>
      </c>
      <c r="M109" s="132">
        <f t="shared" si="111"/>
        <v>2</v>
      </c>
      <c r="N109" s="131">
        <f>MOD(INT(($A109-5)/PRODUCT(O$79:$Q$79)),N$79)+1</f>
        <v>2</v>
      </c>
      <c r="O109" s="131">
        <f>MOD(INT(($A109-5)/PRODUCT(P$79:$Q$79)),O$79)+1</f>
        <v>2</v>
      </c>
      <c r="P109" s="131">
        <f>MOD(INT(($A109-5)/PRODUCT(Q$79:$Q$79)),P$79)+1</f>
        <v>1</v>
      </c>
      <c r="S109" s="151" t="str">
        <f t="shared" si="115"/>
        <v>-</v>
      </c>
      <c r="T109" s="151" t="str">
        <f t="shared" si="115"/>
        <v>-</v>
      </c>
      <c r="U109" s="151" t="str">
        <f t="shared" si="115"/>
        <v>-</v>
      </c>
      <c r="V109" s="151" t="str">
        <f t="shared" si="115"/>
        <v>-</v>
      </c>
      <c r="W109" s="151" t="str">
        <f t="shared" si="115"/>
        <v>-</v>
      </c>
      <c r="X109" s="151" t="str">
        <f t="shared" si="115"/>
        <v>-</v>
      </c>
      <c r="Y109" s="151" t="str">
        <f t="shared" si="115"/>
        <v>-</v>
      </c>
      <c r="Z109" s="151" t="str">
        <f t="shared" si="115"/>
        <v>-</v>
      </c>
      <c r="AA109" s="151" t="str">
        <f t="shared" si="115"/>
        <v>-</v>
      </c>
      <c r="AB109" s="151" t="str">
        <f t="shared" si="115"/>
        <v>-</v>
      </c>
      <c r="AC109" s="151" t="str">
        <f t="shared" si="115"/>
        <v>-</v>
      </c>
      <c r="AD109" s="151" t="str">
        <f t="shared" si="115"/>
        <v>-</v>
      </c>
      <c r="AE109" s="151" t="str">
        <f t="shared" si="115"/>
        <v>-</v>
      </c>
      <c r="AF109" s="151" t="str">
        <f t="shared" si="115"/>
        <v>-</v>
      </c>
      <c r="AG109" s="149" t="str">
        <f t="shared" si="71"/>
        <v>-</v>
      </c>
      <c r="AH109" s="149" t="str">
        <f t="shared" si="72"/>
        <v>-</v>
      </c>
      <c r="AI109" s="149" t="str">
        <f t="shared" si="114"/>
        <v>-</v>
      </c>
      <c r="AJ109" s="149" t="str">
        <f t="shared" si="114"/>
        <v>-</v>
      </c>
      <c r="AK109" s="149" t="str">
        <f t="shared" si="114"/>
        <v>-</v>
      </c>
      <c r="AL109" s="149" t="str">
        <f t="shared" si="114"/>
        <v>-</v>
      </c>
      <c r="AM109" s="149" t="str">
        <f t="shared" si="114"/>
        <v>-</v>
      </c>
      <c r="AN109" s="149" t="str">
        <f t="shared" si="74"/>
        <v>-</v>
      </c>
      <c r="AO109" s="149" t="str">
        <f t="shared" si="75"/>
        <v>-</v>
      </c>
      <c r="AP109" s="149" t="str">
        <f t="shared" si="76"/>
        <v>-</v>
      </c>
      <c r="AQ109" s="149" t="str">
        <f t="shared" si="77"/>
        <v>-</v>
      </c>
      <c r="AR109" s="149" t="str">
        <f t="shared" si="78"/>
        <v>-</v>
      </c>
      <c r="AS109" s="149" t="str">
        <f t="shared" si="79"/>
        <v>-</v>
      </c>
      <c r="AT109" s="149" t="str">
        <f t="shared" si="80"/>
        <v>-</v>
      </c>
      <c r="AU109" s="149" t="str">
        <f t="shared" si="81"/>
        <v>-</v>
      </c>
      <c r="AV109" s="149" t="str">
        <f t="shared" si="82"/>
        <v>-</v>
      </c>
      <c r="AW109" s="149" t="str">
        <f t="shared" si="83"/>
        <v>-</v>
      </c>
      <c r="AX109" s="149" t="str">
        <f t="shared" si="84"/>
        <v>-</v>
      </c>
      <c r="AY109" s="149" t="str">
        <f t="shared" si="85"/>
        <v>-</v>
      </c>
      <c r="AZ109" s="149" t="str">
        <f t="shared" si="86"/>
        <v>-</v>
      </c>
      <c r="BA109" s="149" t="str">
        <f t="shared" si="87"/>
        <v>-</v>
      </c>
      <c r="BB109" s="151" t="str">
        <f t="shared" si="116"/>
        <v>-</v>
      </c>
      <c r="BC109" s="151" t="str">
        <f t="shared" si="116"/>
        <v>-</v>
      </c>
      <c r="BD109" s="151" t="str">
        <f t="shared" si="116"/>
        <v>-</v>
      </c>
      <c r="BE109" s="151" t="str">
        <f t="shared" si="116"/>
        <v>-</v>
      </c>
      <c r="BF109" s="151" t="str">
        <f t="shared" si="116"/>
        <v>-</v>
      </c>
      <c r="BG109" s="151" t="str">
        <f t="shared" si="116"/>
        <v>-</v>
      </c>
      <c r="BH109" s="151" t="str">
        <f t="shared" si="116"/>
        <v>-</v>
      </c>
      <c r="BI109" s="151" t="str">
        <f t="shared" si="116"/>
        <v>-</v>
      </c>
      <c r="BJ109" s="151" t="str">
        <f t="shared" si="116"/>
        <v>-</v>
      </c>
      <c r="BK109" s="151" t="str">
        <f t="shared" si="116"/>
        <v>-</v>
      </c>
      <c r="BL109" s="151" t="str">
        <f t="shared" si="116"/>
        <v>-</v>
      </c>
      <c r="BM109" s="151" t="str">
        <f t="shared" si="116"/>
        <v>-</v>
      </c>
      <c r="BN109" s="151" t="str">
        <f t="shared" si="116"/>
        <v>-</v>
      </c>
      <c r="BO109" s="151" t="str">
        <f t="shared" si="116"/>
        <v>-</v>
      </c>
      <c r="BP109" s="149" t="str">
        <f t="shared" si="89"/>
        <v>-</v>
      </c>
      <c r="BQ109" s="149" t="str">
        <f t="shared" si="90"/>
        <v>-</v>
      </c>
      <c r="BR109" s="149" t="str">
        <f t="shared" si="91"/>
        <v>-</v>
      </c>
      <c r="BS109" s="149" t="str">
        <f t="shared" si="92"/>
        <v>-</v>
      </c>
      <c r="BT109" s="149" t="str">
        <f t="shared" si="93"/>
        <v>-</v>
      </c>
      <c r="BU109" s="149" t="str">
        <f t="shared" si="94"/>
        <v>-</v>
      </c>
      <c r="BV109" s="149" t="str">
        <f t="shared" si="95"/>
        <v>-</v>
      </c>
      <c r="BW109" s="149" t="str">
        <f t="shared" si="96"/>
        <v>-</v>
      </c>
      <c r="BX109" s="149" t="str">
        <f t="shared" si="97"/>
        <v>-</v>
      </c>
      <c r="BY109" s="149" t="str">
        <f t="shared" si="98"/>
        <v>-</v>
      </c>
      <c r="BZ109" s="149" t="str">
        <f t="shared" si="99"/>
        <v>-</v>
      </c>
      <c r="CA109" s="149" t="str">
        <f t="shared" si="100"/>
        <v>-</v>
      </c>
      <c r="CB109" s="149" t="str">
        <f t="shared" si="101"/>
        <v>-</v>
      </c>
      <c r="CC109" s="149" t="str">
        <f t="shared" si="102"/>
        <v>-</v>
      </c>
      <c r="CD109" s="149" t="str">
        <f t="shared" si="103"/>
        <v>-</v>
      </c>
      <c r="CE109" s="149" t="str">
        <f t="shared" si="104"/>
        <v>-</v>
      </c>
      <c r="CF109" s="149" t="str">
        <f t="shared" si="105"/>
        <v>-</v>
      </c>
      <c r="CG109" s="149" t="str">
        <f t="shared" si="106"/>
        <v>-</v>
      </c>
      <c r="CH109" s="149" t="str">
        <f t="shared" si="107"/>
        <v>-</v>
      </c>
      <c r="CI109" s="149" t="str">
        <f t="shared" si="108"/>
        <v>-</v>
      </c>
      <c r="CJ109" s="149" t="str">
        <f t="shared" si="109"/>
        <v>-</v>
      </c>
      <c r="CL109" s="17" t="s">
        <v>25</v>
      </c>
      <c r="CM109" s="17" t="s">
        <v>25</v>
      </c>
      <c r="CN109" s="17" t="s">
        <v>25</v>
      </c>
      <c r="CO109" s="17" t="s">
        <v>25</v>
      </c>
      <c r="CP109" s="17" t="s">
        <v>25</v>
      </c>
      <c r="CQ109" s="17" t="s">
        <v>25</v>
      </c>
      <c r="CR109" s="17" t="s">
        <v>25</v>
      </c>
      <c r="CS109" s="17" t="s">
        <v>25</v>
      </c>
      <c r="CT109" s="17" t="s">
        <v>25</v>
      </c>
      <c r="CU109" s="17" t="s">
        <v>25</v>
      </c>
      <c r="CV109" s="17" t="s">
        <v>25</v>
      </c>
      <c r="CW109" s="17" t="s">
        <v>25</v>
      </c>
      <c r="CX109" s="17" t="s">
        <v>25</v>
      </c>
      <c r="CY109" s="17" t="s">
        <v>25</v>
      </c>
      <c r="CZ109" s="17" t="s">
        <v>25</v>
      </c>
      <c r="DA109" s="17" t="s">
        <v>25</v>
      </c>
      <c r="DB109" s="17" t="s">
        <v>25</v>
      </c>
      <c r="DC109" s="17" t="s">
        <v>25</v>
      </c>
      <c r="DD109" s="17" t="s">
        <v>25</v>
      </c>
      <c r="DE109" s="17" t="s">
        <v>25</v>
      </c>
      <c r="DF109" s="17" t="s">
        <v>25</v>
      </c>
      <c r="DG109" s="17" t="s">
        <v>25</v>
      </c>
      <c r="DH109" s="17" t="s">
        <v>25</v>
      </c>
      <c r="DI109" s="17" t="s">
        <v>25</v>
      </c>
      <c r="DJ109" s="17" t="s">
        <v>25</v>
      </c>
      <c r="DK109" s="17" t="s">
        <v>25</v>
      </c>
      <c r="DL109" s="17" t="s">
        <v>25</v>
      </c>
      <c r="DM109" s="17" t="s">
        <v>25</v>
      </c>
      <c r="DN109" s="17" t="s">
        <v>25</v>
      </c>
      <c r="DO109" s="17" t="s">
        <v>25</v>
      </c>
      <c r="DP109" s="17" t="s">
        <v>25</v>
      </c>
      <c r="DQ109" s="17" t="s">
        <v>25</v>
      </c>
      <c r="DR109" s="17" t="s">
        <v>25</v>
      </c>
      <c r="DS109" s="17" t="s">
        <v>25</v>
      </c>
      <c r="DT109" s="17" t="s">
        <v>25</v>
      </c>
      <c r="DU109" s="17" t="s">
        <v>25</v>
      </c>
      <c r="DV109" s="17" t="s">
        <v>25</v>
      </c>
      <c r="DW109" s="17" t="s">
        <v>25</v>
      </c>
      <c r="DX109" s="17" t="s">
        <v>25</v>
      </c>
      <c r="DY109" s="17" t="s">
        <v>25</v>
      </c>
      <c r="DZ109" s="17" t="s">
        <v>25</v>
      </c>
      <c r="EA109" s="17" t="s">
        <v>25</v>
      </c>
      <c r="EB109" s="17" t="s">
        <v>25</v>
      </c>
      <c r="EC109" s="17" t="s">
        <v>25</v>
      </c>
      <c r="ED109" s="17" t="s">
        <v>25</v>
      </c>
      <c r="EE109" s="17" t="s">
        <v>25</v>
      </c>
      <c r="EF109" s="17" t="s">
        <v>25</v>
      </c>
      <c r="EG109" s="17" t="s">
        <v>25</v>
      </c>
      <c r="EH109" s="17" t="s">
        <v>25</v>
      </c>
      <c r="EI109" s="17" t="s">
        <v>25</v>
      </c>
      <c r="EJ109" s="17" t="s">
        <v>25</v>
      </c>
      <c r="EK109" s="17" t="s">
        <v>25</v>
      </c>
      <c r="EL109" s="17" t="s">
        <v>25</v>
      </c>
      <c r="EM109" s="17" t="s">
        <v>25</v>
      </c>
      <c r="EN109" s="17" t="s">
        <v>25</v>
      </c>
      <c r="EO109" s="17" t="s">
        <v>25</v>
      </c>
    </row>
    <row r="110" spans="1:145" hidden="1" outlineLevel="1">
      <c r="A110">
        <v>28</v>
      </c>
      <c r="B110" s="126" t="str">
        <f t="shared" si="63"/>
        <v>Medium BBB, Young ewes:Hgt, CFA:6.5yo, Wethers:Yearling</v>
      </c>
      <c r="C110">
        <f t="shared" si="64"/>
        <v>1</v>
      </c>
      <c r="D110" t="b">
        <f t="shared" si="65"/>
        <v>0</v>
      </c>
      <c r="E110">
        <f t="shared" si="66"/>
        <v>241</v>
      </c>
      <c r="F110">
        <f t="shared" si="67"/>
        <v>450</v>
      </c>
      <c r="G110">
        <f t="shared" si="68"/>
        <v>500</v>
      </c>
      <c r="H110">
        <f t="shared" si="69"/>
        <v>1</v>
      </c>
      <c r="K110" s="132">
        <f t="shared" si="110"/>
        <v>2</v>
      </c>
      <c r="L110" s="131">
        <f>MOD(INT(($A110-5)/PRODUCT(N$79:$Q$79)),L$79)+1</f>
        <v>2</v>
      </c>
      <c r="M110" s="132">
        <f t="shared" si="111"/>
        <v>2</v>
      </c>
      <c r="N110" s="131">
        <f>MOD(INT(($A110-5)/PRODUCT(O$79:$Q$79)),N$79)+1</f>
        <v>2</v>
      </c>
      <c r="O110" s="131">
        <f>MOD(INT(($A110-5)/PRODUCT(P$79:$Q$79)),O$79)+1</f>
        <v>2</v>
      </c>
      <c r="P110" s="131">
        <f>MOD(INT(($A110-5)/PRODUCT(Q$79:$Q$79)),P$79)+1</f>
        <v>2</v>
      </c>
      <c r="S110" s="151" t="str">
        <f t="shared" si="115"/>
        <v>-</v>
      </c>
      <c r="T110" s="151" t="str">
        <f t="shared" si="115"/>
        <v>-</v>
      </c>
      <c r="U110" s="151" t="str">
        <f t="shared" si="115"/>
        <v>-</v>
      </c>
      <c r="V110" s="151" t="str">
        <f t="shared" si="115"/>
        <v>-</v>
      </c>
      <c r="W110" s="151" t="str">
        <f t="shared" si="115"/>
        <v>-</v>
      </c>
      <c r="X110" s="151" t="str">
        <f t="shared" si="115"/>
        <v>-</v>
      </c>
      <c r="Y110" s="151" t="str">
        <f t="shared" si="115"/>
        <v>-</v>
      </c>
      <c r="Z110" s="151" t="str">
        <f t="shared" si="115"/>
        <v>-</v>
      </c>
      <c r="AA110" s="151" t="str">
        <f t="shared" si="115"/>
        <v>-</v>
      </c>
      <c r="AB110" s="151" t="str">
        <f t="shared" si="115"/>
        <v>-</v>
      </c>
      <c r="AC110" s="151" t="str">
        <f t="shared" si="115"/>
        <v>-</v>
      </c>
      <c r="AD110" s="151" t="str">
        <f t="shared" si="115"/>
        <v>-</v>
      </c>
      <c r="AE110" s="151" t="str">
        <f t="shared" si="115"/>
        <v>-</v>
      </c>
      <c r="AF110" s="151" t="str">
        <f t="shared" si="115"/>
        <v>-</v>
      </c>
      <c r="AG110" s="149" t="str">
        <f t="shared" si="71"/>
        <v>-</v>
      </c>
      <c r="AH110" s="149" t="str">
        <f t="shared" si="72"/>
        <v>-</v>
      </c>
      <c r="AI110" s="149" t="str">
        <f t="shared" si="114"/>
        <v>-</v>
      </c>
      <c r="AJ110" s="149" t="str">
        <f t="shared" si="114"/>
        <v>-</v>
      </c>
      <c r="AK110" s="149" t="str">
        <f t="shared" si="114"/>
        <v>-</v>
      </c>
      <c r="AL110" s="149" t="str">
        <f t="shared" si="114"/>
        <v>-</v>
      </c>
      <c r="AM110" s="149" t="str">
        <f t="shared" si="114"/>
        <v>-</v>
      </c>
      <c r="AN110" s="149" t="str">
        <f t="shared" si="74"/>
        <v>-</v>
      </c>
      <c r="AO110" s="149" t="str">
        <f t="shared" si="75"/>
        <v>-</v>
      </c>
      <c r="AP110" s="149" t="str">
        <f t="shared" si="76"/>
        <v>-</v>
      </c>
      <c r="AQ110" s="149" t="str">
        <f t="shared" si="77"/>
        <v>-</v>
      </c>
      <c r="AR110" s="149" t="str">
        <f t="shared" si="78"/>
        <v>-</v>
      </c>
      <c r="AS110" s="149" t="str">
        <f t="shared" si="79"/>
        <v>-</v>
      </c>
      <c r="AT110" s="149" t="str">
        <f t="shared" si="80"/>
        <v>-</v>
      </c>
      <c r="AU110" s="149" t="str">
        <f t="shared" si="81"/>
        <v>-</v>
      </c>
      <c r="AV110" s="149" t="str">
        <f t="shared" si="82"/>
        <v>-</v>
      </c>
      <c r="AW110" s="149" t="str">
        <f t="shared" si="83"/>
        <v>-</v>
      </c>
      <c r="AX110" s="149" t="str">
        <f t="shared" si="84"/>
        <v>-</v>
      </c>
      <c r="AY110" s="149" t="str">
        <f t="shared" si="85"/>
        <v>-</v>
      </c>
      <c r="AZ110" s="149" t="str">
        <f t="shared" si="86"/>
        <v>-</v>
      </c>
      <c r="BA110" s="149" t="str">
        <f t="shared" si="87"/>
        <v>-</v>
      </c>
      <c r="BB110" s="151" t="str">
        <f t="shared" si="116"/>
        <v>-</v>
      </c>
      <c r="BC110" s="151" t="str">
        <f t="shared" si="116"/>
        <v>-</v>
      </c>
      <c r="BD110" s="151" t="str">
        <f t="shared" si="116"/>
        <v>-</v>
      </c>
      <c r="BE110" s="151" t="str">
        <f t="shared" si="116"/>
        <v>-</v>
      </c>
      <c r="BF110" s="151" t="str">
        <f t="shared" si="116"/>
        <v>-</v>
      </c>
      <c r="BG110" s="151" t="str">
        <f t="shared" si="116"/>
        <v>-</v>
      </c>
      <c r="BH110" s="151" t="str">
        <f t="shared" si="116"/>
        <v>-</v>
      </c>
      <c r="BI110" s="151" t="str">
        <f t="shared" si="116"/>
        <v>-</v>
      </c>
      <c r="BJ110" s="151" t="str">
        <f t="shared" si="116"/>
        <v>-</v>
      </c>
      <c r="BK110" s="151" t="str">
        <f t="shared" si="116"/>
        <v>-</v>
      </c>
      <c r="BL110" s="151" t="str">
        <f t="shared" si="116"/>
        <v>-</v>
      </c>
      <c r="BM110" s="151" t="str">
        <f t="shared" si="116"/>
        <v>-</v>
      </c>
      <c r="BN110" s="151" t="str">
        <f t="shared" si="116"/>
        <v>-</v>
      </c>
      <c r="BO110" s="151" t="str">
        <f t="shared" si="116"/>
        <v>-</v>
      </c>
      <c r="BP110" s="149" t="str">
        <f t="shared" si="89"/>
        <v>-</v>
      </c>
      <c r="BQ110" s="149" t="str">
        <f t="shared" si="90"/>
        <v>-</v>
      </c>
      <c r="BR110" s="149" t="str">
        <f t="shared" si="91"/>
        <v>-</v>
      </c>
      <c r="BS110" s="149" t="str">
        <f t="shared" si="92"/>
        <v>-</v>
      </c>
      <c r="BT110" s="149" t="str">
        <f t="shared" si="93"/>
        <v>-</v>
      </c>
      <c r="BU110" s="149" t="str">
        <f t="shared" si="94"/>
        <v>-</v>
      </c>
      <c r="BV110" s="149" t="str">
        <f t="shared" si="95"/>
        <v>-</v>
      </c>
      <c r="BW110" s="149" t="str">
        <f t="shared" si="96"/>
        <v>-</v>
      </c>
      <c r="BX110" s="149" t="str">
        <f t="shared" si="97"/>
        <v>-</v>
      </c>
      <c r="BY110" s="149" t="str">
        <f t="shared" si="98"/>
        <v>-</v>
      </c>
      <c r="BZ110" s="149" t="str">
        <f t="shared" si="99"/>
        <v>-</v>
      </c>
      <c r="CA110" s="149" t="str">
        <f t="shared" si="100"/>
        <v>-</v>
      </c>
      <c r="CB110" s="149" t="str">
        <f t="shared" si="101"/>
        <v>-</v>
      </c>
      <c r="CC110" s="149" t="str">
        <f t="shared" si="102"/>
        <v>-</v>
      </c>
      <c r="CD110" s="149" t="str">
        <f t="shared" si="103"/>
        <v>-</v>
      </c>
      <c r="CE110" s="149" t="str">
        <f t="shared" si="104"/>
        <v>-</v>
      </c>
      <c r="CF110" s="149" t="str">
        <f t="shared" si="105"/>
        <v>-</v>
      </c>
      <c r="CG110" s="149" t="str">
        <f t="shared" si="106"/>
        <v>-</v>
      </c>
      <c r="CH110" s="149" t="str">
        <f t="shared" si="107"/>
        <v>-</v>
      </c>
      <c r="CI110" s="149" t="str">
        <f t="shared" si="108"/>
        <v>-</v>
      </c>
      <c r="CJ110" s="149" t="str">
        <f t="shared" si="109"/>
        <v>-</v>
      </c>
      <c r="CL110" s="17" t="s">
        <v>25</v>
      </c>
      <c r="CM110" s="17" t="s">
        <v>25</v>
      </c>
      <c r="CN110" s="17" t="s">
        <v>25</v>
      </c>
      <c r="CO110" s="17" t="s">
        <v>25</v>
      </c>
      <c r="CP110" s="17" t="s">
        <v>25</v>
      </c>
      <c r="CQ110" s="17" t="s">
        <v>25</v>
      </c>
      <c r="CR110" s="17" t="s">
        <v>25</v>
      </c>
      <c r="CS110" s="17" t="s">
        <v>25</v>
      </c>
      <c r="CT110" s="17" t="s">
        <v>25</v>
      </c>
      <c r="CU110" s="17" t="s">
        <v>25</v>
      </c>
      <c r="CV110" s="17" t="s">
        <v>25</v>
      </c>
      <c r="CW110" s="17" t="s">
        <v>25</v>
      </c>
      <c r="CX110" s="17" t="s">
        <v>25</v>
      </c>
      <c r="CY110" s="17" t="s">
        <v>25</v>
      </c>
      <c r="CZ110" s="17" t="s">
        <v>25</v>
      </c>
      <c r="DA110" s="17" t="s">
        <v>25</v>
      </c>
      <c r="DB110" s="17" t="s">
        <v>25</v>
      </c>
      <c r="DC110" s="17" t="s">
        <v>25</v>
      </c>
      <c r="DD110" s="17" t="s">
        <v>25</v>
      </c>
      <c r="DE110" s="17" t="s">
        <v>25</v>
      </c>
      <c r="DF110" s="17" t="s">
        <v>25</v>
      </c>
      <c r="DG110" s="17" t="s">
        <v>25</v>
      </c>
      <c r="DH110" s="17" t="s">
        <v>25</v>
      </c>
      <c r="DI110" s="17" t="s">
        <v>25</v>
      </c>
      <c r="DJ110" s="17" t="s">
        <v>25</v>
      </c>
      <c r="DK110" s="17" t="s">
        <v>25</v>
      </c>
      <c r="DL110" s="17" t="s">
        <v>25</v>
      </c>
      <c r="DM110" s="17" t="s">
        <v>25</v>
      </c>
      <c r="DN110" s="17" t="s">
        <v>25</v>
      </c>
      <c r="DO110" s="17" t="s">
        <v>25</v>
      </c>
      <c r="DP110" s="17" t="s">
        <v>25</v>
      </c>
      <c r="DQ110" s="17" t="s">
        <v>25</v>
      </c>
      <c r="DR110" s="17" t="s">
        <v>25</v>
      </c>
      <c r="DS110" s="17" t="s">
        <v>25</v>
      </c>
      <c r="DT110" s="17" t="s">
        <v>25</v>
      </c>
      <c r="DU110" s="17" t="s">
        <v>25</v>
      </c>
      <c r="DV110" s="17" t="s">
        <v>25</v>
      </c>
      <c r="DW110" s="17" t="s">
        <v>25</v>
      </c>
      <c r="DX110" s="17" t="s">
        <v>25</v>
      </c>
      <c r="DY110" s="17" t="s">
        <v>25</v>
      </c>
      <c r="DZ110" s="17" t="s">
        <v>25</v>
      </c>
      <c r="EA110" s="17" t="s">
        <v>25</v>
      </c>
      <c r="EB110" s="17" t="s">
        <v>25</v>
      </c>
      <c r="EC110" s="17" t="s">
        <v>25</v>
      </c>
      <c r="ED110" s="17" t="s">
        <v>25</v>
      </c>
      <c r="EE110" s="17" t="s">
        <v>25</v>
      </c>
      <c r="EF110" s="17" t="s">
        <v>25</v>
      </c>
      <c r="EG110" s="17" t="s">
        <v>25</v>
      </c>
      <c r="EH110" s="17" t="s">
        <v>25</v>
      </c>
      <c r="EI110" s="17" t="s">
        <v>25</v>
      </c>
      <c r="EJ110" s="17" t="s">
        <v>25</v>
      </c>
      <c r="EK110" s="17" t="s">
        <v>25</v>
      </c>
      <c r="EL110" s="17" t="s">
        <v>25</v>
      </c>
      <c r="EM110" s="17" t="s">
        <v>25</v>
      </c>
      <c r="EN110" s="17" t="s">
        <v>25</v>
      </c>
      <c r="EO110" s="17" t="s">
        <v>25</v>
      </c>
    </row>
    <row r="111" spans="1:145" hidden="1" outlineLevel="1">
      <c r="A111">
        <v>29</v>
      </c>
      <c r="B111" s="126" t="str">
        <f t="shared" si="63"/>
        <v>Medium BBB, Young ewes:Lamb, CFA:5.5yo, Wethers:Hgt</v>
      </c>
      <c r="C111">
        <f t="shared" si="64"/>
        <v>1</v>
      </c>
      <c r="D111" t="b">
        <f t="shared" si="65"/>
        <v>0</v>
      </c>
      <c r="E111">
        <f t="shared" si="66"/>
        <v>451</v>
      </c>
      <c r="F111">
        <f t="shared" si="67"/>
        <v>630</v>
      </c>
      <c r="G111">
        <f t="shared" si="68"/>
        <v>0</v>
      </c>
      <c r="H111">
        <f t="shared" si="69"/>
        <v>0</v>
      </c>
      <c r="K111" s="132">
        <f t="shared" si="110"/>
        <v>2</v>
      </c>
      <c r="L111" s="131">
        <f>MOD(INT(($A111-5)/PRODUCT(N$79:$Q$79)),L$79)+1</f>
        <v>2</v>
      </c>
      <c r="M111" s="132">
        <f t="shared" si="111"/>
        <v>3</v>
      </c>
      <c r="N111" s="131">
        <f>MOD(INT(($A111-5)/PRODUCT(O$79:$Q$79)),N$79)+1</f>
        <v>3</v>
      </c>
      <c r="O111" s="131">
        <f>MOD(INT(($A111-5)/PRODUCT(P$79:$Q$79)),O$79)+1</f>
        <v>1</v>
      </c>
      <c r="P111" s="131">
        <f>MOD(INT(($A111-5)/PRODUCT(Q$79:$Q$79)),P$79)+1</f>
        <v>1</v>
      </c>
      <c r="S111" s="151" t="str">
        <f t="shared" si="115"/>
        <v>-</v>
      </c>
      <c r="T111" s="151" t="str">
        <f t="shared" si="115"/>
        <v>-</v>
      </c>
      <c r="U111" s="151" t="str">
        <f t="shared" si="115"/>
        <v>-</v>
      </c>
      <c r="V111" s="151" t="str">
        <f t="shared" si="115"/>
        <v>-</v>
      </c>
      <c r="W111" s="151" t="str">
        <f t="shared" si="115"/>
        <v>-</v>
      </c>
      <c r="X111" s="151" t="str">
        <f t="shared" si="115"/>
        <v>-</v>
      </c>
      <c r="Y111" s="151" t="str">
        <f t="shared" si="115"/>
        <v>-</v>
      </c>
      <c r="Z111" s="151" t="str">
        <f t="shared" si="115"/>
        <v>-</v>
      </c>
      <c r="AA111" s="151" t="str">
        <f t="shared" si="115"/>
        <v>-</v>
      </c>
      <c r="AB111" s="151" t="str">
        <f t="shared" si="115"/>
        <v>-</v>
      </c>
      <c r="AC111" s="151" t="str">
        <f t="shared" si="115"/>
        <v>-</v>
      </c>
      <c r="AD111" s="151" t="str">
        <f t="shared" si="115"/>
        <v>-</v>
      </c>
      <c r="AE111" s="151" t="str">
        <f t="shared" si="115"/>
        <v>-</v>
      </c>
      <c r="AF111" s="151" t="str">
        <f t="shared" si="115"/>
        <v>-</v>
      </c>
      <c r="AG111" s="149" t="str">
        <f t="shared" si="71"/>
        <v>-</v>
      </c>
      <c r="AH111" s="149" t="str">
        <f t="shared" si="72"/>
        <v>-</v>
      </c>
      <c r="AI111" s="149" t="str">
        <f t="shared" si="114"/>
        <v>-</v>
      </c>
      <c r="AJ111" s="149" t="str">
        <f t="shared" si="114"/>
        <v>-</v>
      </c>
      <c r="AK111" s="149" t="str">
        <f t="shared" si="114"/>
        <v>-</v>
      </c>
      <c r="AL111" s="149" t="str">
        <f t="shared" si="114"/>
        <v>-</v>
      </c>
      <c r="AM111" s="149" t="str">
        <f t="shared" si="114"/>
        <v>-</v>
      </c>
      <c r="AN111" s="149" t="str">
        <f t="shared" si="74"/>
        <v>-</v>
      </c>
      <c r="AO111" s="149" t="str">
        <f t="shared" si="75"/>
        <v>-</v>
      </c>
      <c r="AP111" s="149" t="str">
        <f t="shared" si="76"/>
        <v>-</v>
      </c>
      <c r="AQ111" s="149" t="str">
        <f t="shared" si="77"/>
        <v>-</v>
      </c>
      <c r="AR111" s="149" t="str">
        <f t="shared" si="78"/>
        <v>-</v>
      </c>
      <c r="AS111" s="149" t="str">
        <f t="shared" si="79"/>
        <v>-</v>
      </c>
      <c r="AT111" s="149" t="str">
        <f t="shared" si="80"/>
        <v>-</v>
      </c>
      <c r="AU111" s="149" t="str">
        <f t="shared" si="81"/>
        <v>-</v>
      </c>
      <c r="AV111" s="149" t="str">
        <f t="shared" si="82"/>
        <v>-</v>
      </c>
      <c r="AW111" s="149" t="str">
        <f t="shared" si="83"/>
        <v>-</v>
      </c>
      <c r="AX111" s="149" t="str">
        <f t="shared" si="84"/>
        <v>-</v>
      </c>
      <c r="AY111" s="149" t="str">
        <f t="shared" si="85"/>
        <v>-</v>
      </c>
      <c r="AZ111" s="149" t="str">
        <f t="shared" si="86"/>
        <v>-</v>
      </c>
      <c r="BA111" s="149" t="str">
        <f t="shared" si="87"/>
        <v>-</v>
      </c>
      <c r="BB111" s="151" t="str">
        <f t="shared" si="116"/>
        <v>-</v>
      </c>
      <c r="BC111" s="151" t="str">
        <f t="shared" si="116"/>
        <v>-</v>
      </c>
      <c r="BD111" s="151" t="str">
        <f t="shared" si="116"/>
        <v>-</v>
      </c>
      <c r="BE111" s="151" t="str">
        <f t="shared" si="116"/>
        <v>-</v>
      </c>
      <c r="BF111" s="151" t="str">
        <f t="shared" si="116"/>
        <v>-</v>
      </c>
      <c r="BG111" s="151" t="str">
        <f t="shared" si="116"/>
        <v>-</v>
      </c>
      <c r="BH111" s="151" t="str">
        <f t="shared" si="116"/>
        <v>-</v>
      </c>
      <c r="BI111" s="151" t="str">
        <f t="shared" si="116"/>
        <v>-</v>
      </c>
      <c r="BJ111" s="151" t="str">
        <f t="shared" si="116"/>
        <v>-</v>
      </c>
      <c r="BK111" s="151" t="str">
        <f t="shared" si="116"/>
        <v>-</v>
      </c>
      <c r="BL111" s="151" t="str">
        <f t="shared" si="116"/>
        <v>-</v>
      </c>
      <c r="BM111" s="151" t="str">
        <f t="shared" si="116"/>
        <v>-</v>
      </c>
      <c r="BN111" s="151" t="str">
        <f t="shared" si="116"/>
        <v>-</v>
      </c>
      <c r="BO111" s="151" t="str">
        <f t="shared" si="116"/>
        <v>-</v>
      </c>
      <c r="BP111" s="149" t="str">
        <f t="shared" si="89"/>
        <v>-</v>
      </c>
      <c r="BQ111" s="149" t="str">
        <f t="shared" si="90"/>
        <v>-</v>
      </c>
      <c r="BR111" s="149" t="str">
        <f t="shared" si="91"/>
        <v>-</v>
      </c>
      <c r="BS111" s="149" t="str">
        <f t="shared" si="92"/>
        <v>-</v>
      </c>
      <c r="BT111" s="149" t="str">
        <f t="shared" si="93"/>
        <v>-</v>
      </c>
      <c r="BU111" s="149" t="str">
        <f t="shared" si="94"/>
        <v>-</v>
      </c>
      <c r="BV111" s="149" t="str">
        <f t="shared" si="95"/>
        <v>-</v>
      </c>
      <c r="BW111" s="149" t="str">
        <f t="shared" si="96"/>
        <v>-</v>
      </c>
      <c r="BX111" s="149" t="str">
        <f t="shared" si="97"/>
        <v>-</v>
      </c>
      <c r="BY111" s="149" t="str">
        <f t="shared" si="98"/>
        <v>-</v>
      </c>
      <c r="BZ111" s="149" t="str">
        <f t="shared" si="99"/>
        <v>-</v>
      </c>
      <c r="CA111" s="149" t="str">
        <f t="shared" si="100"/>
        <v>-</v>
      </c>
      <c r="CB111" s="149" t="str">
        <f t="shared" si="101"/>
        <v>-</v>
      </c>
      <c r="CC111" s="149" t="str">
        <f t="shared" si="102"/>
        <v>-</v>
      </c>
      <c r="CD111" s="149" t="str">
        <f t="shared" si="103"/>
        <v>-</v>
      </c>
      <c r="CE111" s="149" t="str">
        <f t="shared" si="104"/>
        <v>-</v>
      </c>
      <c r="CF111" s="149" t="str">
        <f t="shared" si="105"/>
        <v>-</v>
      </c>
      <c r="CG111" s="149" t="str">
        <f t="shared" si="106"/>
        <v>-</v>
      </c>
      <c r="CH111" s="149" t="str">
        <f t="shared" si="107"/>
        <v>-</v>
      </c>
      <c r="CI111" s="149" t="str">
        <f t="shared" si="108"/>
        <v>-</v>
      </c>
      <c r="CJ111" s="149" t="str">
        <f t="shared" si="109"/>
        <v>-</v>
      </c>
      <c r="CL111" s="17" t="s">
        <v>25</v>
      </c>
      <c r="CM111" s="17" t="s">
        <v>25</v>
      </c>
      <c r="CN111" s="17" t="s">
        <v>25</v>
      </c>
      <c r="CO111" s="17" t="s">
        <v>25</v>
      </c>
      <c r="CP111" s="17" t="s">
        <v>25</v>
      </c>
      <c r="CQ111" s="17" t="s">
        <v>25</v>
      </c>
      <c r="CR111" s="17" t="s">
        <v>25</v>
      </c>
      <c r="CS111" s="17" t="s">
        <v>25</v>
      </c>
      <c r="CT111" s="17" t="s">
        <v>25</v>
      </c>
      <c r="CU111" s="17" t="s">
        <v>25</v>
      </c>
      <c r="CV111" s="17" t="s">
        <v>25</v>
      </c>
      <c r="CW111" s="17" t="s">
        <v>25</v>
      </c>
      <c r="CX111" s="17" t="s">
        <v>25</v>
      </c>
      <c r="CY111" s="17" t="s">
        <v>25</v>
      </c>
      <c r="CZ111" s="17" t="s">
        <v>25</v>
      </c>
      <c r="DA111" s="17" t="s">
        <v>25</v>
      </c>
      <c r="DB111" s="17" t="s">
        <v>25</v>
      </c>
      <c r="DC111" s="17" t="s">
        <v>25</v>
      </c>
      <c r="DD111" s="17" t="s">
        <v>25</v>
      </c>
      <c r="DE111" s="17" t="s">
        <v>25</v>
      </c>
      <c r="DF111" s="17" t="s">
        <v>25</v>
      </c>
      <c r="DG111" s="17" t="s">
        <v>25</v>
      </c>
      <c r="DH111" s="17" t="s">
        <v>25</v>
      </c>
      <c r="DI111" s="17" t="s">
        <v>25</v>
      </c>
      <c r="DJ111" s="17" t="s">
        <v>25</v>
      </c>
      <c r="DK111" s="17" t="s">
        <v>25</v>
      </c>
      <c r="DL111" s="17" t="s">
        <v>25</v>
      </c>
      <c r="DM111" s="17" t="s">
        <v>25</v>
      </c>
      <c r="DN111" s="17" t="s">
        <v>25</v>
      </c>
      <c r="DO111" s="17" t="s">
        <v>25</v>
      </c>
      <c r="DP111" s="17" t="s">
        <v>25</v>
      </c>
      <c r="DQ111" s="17" t="s">
        <v>25</v>
      </c>
      <c r="DR111" s="17" t="s">
        <v>25</v>
      </c>
      <c r="DS111" s="17" t="s">
        <v>25</v>
      </c>
      <c r="DT111" s="17" t="s">
        <v>25</v>
      </c>
      <c r="DU111" s="17" t="s">
        <v>25</v>
      </c>
      <c r="DV111" s="17" t="s">
        <v>25</v>
      </c>
      <c r="DW111" s="17" t="s">
        <v>25</v>
      </c>
      <c r="DX111" s="17" t="s">
        <v>25</v>
      </c>
      <c r="DY111" s="17" t="s">
        <v>25</v>
      </c>
      <c r="DZ111" s="17" t="s">
        <v>25</v>
      </c>
      <c r="EA111" s="17" t="s">
        <v>25</v>
      </c>
      <c r="EB111" s="17" t="s">
        <v>25</v>
      </c>
      <c r="EC111" s="17" t="s">
        <v>25</v>
      </c>
      <c r="ED111" s="17" t="s">
        <v>25</v>
      </c>
      <c r="EE111" s="17" t="s">
        <v>25</v>
      </c>
      <c r="EF111" s="17" t="s">
        <v>25</v>
      </c>
      <c r="EG111" s="17" t="s">
        <v>25</v>
      </c>
      <c r="EH111" s="17" t="s">
        <v>25</v>
      </c>
      <c r="EI111" s="17" t="s">
        <v>25</v>
      </c>
      <c r="EJ111" s="17" t="s">
        <v>25</v>
      </c>
      <c r="EK111" s="17" t="s">
        <v>25</v>
      </c>
      <c r="EL111" s="17" t="s">
        <v>25</v>
      </c>
      <c r="EM111" s="17" t="s">
        <v>25</v>
      </c>
      <c r="EN111" s="17" t="s">
        <v>25</v>
      </c>
      <c r="EO111" s="17" t="s">
        <v>25</v>
      </c>
    </row>
    <row r="112" spans="1:145" hidden="1" outlineLevel="1">
      <c r="A112">
        <v>30</v>
      </c>
      <c r="B112" s="126" t="str">
        <f t="shared" si="63"/>
        <v>Medium BBB, Young ewes:Lamb, CFA:6.5yo, Wethers:Hgt</v>
      </c>
      <c r="C112">
        <f t="shared" si="64"/>
        <v>1</v>
      </c>
      <c r="D112" t="b">
        <f t="shared" si="65"/>
        <v>0</v>
      </c>
      <c r="E112">
        <f t="shared" si="66"/>
        <v>451</v>
      </c>
      <c r="F112">
        <f t="shared" si="67"/>
        <v>630</v>
      </c>
      <c r="G112">
        <f t="shared" si="68"/>
        <v>0</v>
      </c>
      <c r="H112">
        <f t="shared" si="69"/>
        <v>1</v>
      </c>
      <c r="K112" s="132">
        <f t="shared" si="110"/>
        <v>2</v>
      </c>
      <c r="L112" s="131">
        <f>MOD(INT(($A112-5)/PRODUCT(N$79:$Q$79)),L$79)+1</f>
        <v>2</v>
      </c>
      <c r="M112" s="132">
        <f t="shared" si="111"/>
        <v>3</v>
      </c>
      <c r="N112" s="131">
        <f>MOD(INT(($A112-5)/PRODUCT(O$79:$Q$79)),N$79)+1</f>
        <v>3</v>
      </c>
      <c r="O112" s="131">
        <f>MOD(INT(($A112-5)/PRODUCT(P$79:$Q$79)),O$79)+1</f>
        <v>1</v>
      </c>
      <c r="P112" s="131">
        <f>MOD(INT(($A112-5)/PRODUCT(Q$79:$Q$79)),P$79)+1</f>
        <v>2</v>
      </c>
      <c r="S112" s="151" t="str">
        <f t="shared" si="115"/>
        <v>-</v>
      </c>
      <c r="T112" s="151" t="str">
        <f t="shared" si="115"/>
        <v>-</v>
      </c>
      <c r="U112" s="151" t="str">
        <f t="shared" si="115"/>
        <v>-</v>
      </c>
      <c r="V112" s="151" t="str">
        <f t="shared" si="115"/>
        <v>-</v>
      </c>
      <c r="W112" s="151" t="str">
        <f t="shared" si="115"/>
        <v>-</v>
      </c>
      <c r="X112" s="151" t="str">
        <f t="shared" si="115"/>
        <v>-</v>
      </c>
      <c r="Y112" s="151" t="str">
        <f t="shared" si="115"/>
        <v>-</v>
      </c>
      <c r="Z112" s="151" t="str">
        <f t="shared" si="115"/>
        <v>-</v>
      </c>
      <c r="AA112" s="151" t="str">
        <f t="shared" si="115"/>
        <v>-</v>
      </c>
      <c r="AB112" s="151" t="str">
        <f t="shared" si="115"/>
        <v>-</v>
      </c>
      <c r="AC112" s="151" t="str">
        <f t="shared" si="115"/>
        <v>-</v>
      </c>
      <c r="AD112" s="151" t="str">
        <f t="shared" si="115"/>
        <v>-</v>
      </c>
      <c r="AE112" s="151" t="str">
        <f t="shared" si="115"/>
        <v>-</v>
      </c>
      <c r="AF112" s="151" t="str">
        <f t="shared" si="115"/>
        <v>-</v>
      </c>
      <c r="AG112" s="149" t="str">
        <f t="shared" si="71"/>
        <v>-</v>
      </c>
      <c r="AH112" s="149" t="str">
        <f t="shared" si="72"/>
        <v>-</v>
      </c>
      <c r="AI112" s="149" t="str">
        <f t="shared" si="114"/>
        <v>-</v>
      </c>
      <c r="AJ112" s="149" t="str">
        <f t="shared" si="114"/>
        <v>-</v>
      </c>
      <c r="AK112" s="149" t="str">
        <f t="shared" si="114"/>
        <v>-</v>
      </c>
      <c r="AL112" s="149" t="str">
        <f t="shared" si="114"/>
        <v>-</v>
      </c>
      <c r="AM112" s="149" t="str">
        <f t="shared" si="114"/>
        <v>-</v>
      </c>
      <c r="AN112" s="149" t="str">
        <f t="shared" si="74"/>
        <v>-</v>
      </c>
      <c r="AO112" s="149" t="str">
        <f t="shared" si="75"/>
        <v>-</v>
      </c>
      <c r="AP112" s="149" t="str">
        <f t="shared" si="76"/>
        <v>-</v>
      </c>
      <c r="AQ112" s="149" t="str">
        <f t="shared" si="77"/>
        <v>-</v>
      </c>
      <c r="AR112" s="149" t="str">
        <f t="shared" si="78"/>
        <v>-</v>
      </c>
      <c r="AS112" s="149" t="str">
        <f t="shared" si="79"/>
        <v>-</v>
      </c>
      <c r="AT112" s="149" t="str">
        <f t="shared" si="80"/>
        <v>-</v>
      </c>
      <c r="AU112" s="149" t="str">
        <f t="shared" si="81"/>
        <v>-</v>
      </c>
      <c r="AV112" s="149" t="str">
        <f t="shared" si="82"/>
        <v>-</v>
      </c>
      <c r="AW112" s="149" t="str">
        <f t="shared" si="83"/>
        <v>-</v>
      </c>
      <c r="AX112" s="149" t="str">
        <f t="shared" si="84"/>
        <v>-</v>
      </c>
      <c r="AY112" s="149" t="str">
        <f t="shared" si="85"/>
        <v>-</v>
      </c>
      <c r="AZ112" s="149" t="str">
        <f t="shared" si="86"/>
        <v>-</v>
      </c>
      <c r="BA112" s="149" t="str">
        <f t="shared" si="87"/>
        <v>-</v>
      </c>
      <c r="BB112" s="151" t="str">
        <f t="shared" si="116"/>
        <v>-</v>
      </c>
      <c r="BC112" s="151" t="str">
        <f t="shared" si="116"/>
        <v>-</v>
      </c>
      <c r="BD112" s="151" t="str">
        <f t="shared" si="116"/>
        <v>-</v>
      </c>
      <c r="BE112" s="151" t="str">
        <f t="shared" si="116"/>
        <v>-</v>
      </c>
      <c r="BF112" s="151" t="str">
        <f t="shared" si="116"/>
        <v>-</v>
      </c>
      <c r="BG112" s="151" t="str">
        <f t="shared" si="116"/>
        <v>-</v>
      </c>
      <c r="BH112" s="151" t="str">
        <f t="shared" si="116"/>
        <v>-</v>
      </c>
      <c r="BI112" s="151" t="str">
        <f t="shared" si="116"/>
        <v>-</v>
      </c>
      <c r="BJ112" s="151" t="str">
        <f t="shared" si="116"/>
        <v>-</v>
      </c>
      <c r="BK112" s="151" t="str">
        <f t="shared" si="116"/>
        <v>-</v>
      </c>
      <c r="BL112" s="151" t="str">
        <f t="shared" si="116"/>
        <v>-</v>
      </c>
      <c r="BM112" s="151" t="str">
        <f t="shared" si="116"/>
        <v>-</v>
      </c>
      <c r="BN112" s="151" t="str">
        <f t="shared" si="116"/>
        <v>-</v>
      </c>
      <c r="BO112" s="151" t="str">
        <f t="shared" si="116"/>
        <v>-</v>
      </c>
      <c r="BP112" s="149" t="str">
        <f t="shared" si="89"/>
        <v>-</v>
      </c>
      <c r="BQ112" s="149" t="str">
        <f t="shared" si="90"/>
        <v>-</v>
      </c>
      <c r="BR112" s="149" t="str">
        <f t="shared" si="91"/>
        <v>-</v>
      </c>
      <c r="BS112" s="149" t="str">
        <f t="shared" si="92"/>
        <v>-</v>
      </c>
      <c r="BT112" s="149" t="str">
        <f t="shared" si="93"/>
        <v>-</v>
      </c>
      <c r="BU112" s="149" t="str">
        <f t="shared" si="94"/>
        <v>-</v>
      </c>
      <c r="BV112" s="149" t="str">
        <f t="shared" si="95"/>
        <v>-</v>
      </c>
      <c r="BW112" s="149" t="str">
        <f t="shared" si="96"/>
        <v>-</v>
      </c>
      <c r="BX112" s="149" t="str">
        <f t="shared" si="97"/>
        <v>-</v>
      </c>
      <c r="BY112" s="149" t="str">
        <f t="shared" si="98"/>
        <v>-</v>
      </c>
      <c r="BZ112" s="149" t="str">
        <f t="shared" si="99"/>
        <v>-</v>
      </c>
      <c r="CA112" s="149" t="str">
        <f t="shared" si="100"/>
        <v>-</v>
      </c>
      <c r="CB112" s="149" t="str">
        <f t="shared" si="101"/>
        <v>-</v>
      </c>
      <c r="CC112" s="149" t="str">
        <f t="shared" si="102"/>
        <v>-</v>
      </c>
      <c r="CD112" s="149" t="str">
        <f t="shared" si="103"/>
        <v>-</v>
      </c>
      <c r="CE112" s="149" t="str">
        <f t="shared" si="104"/>
        <v>-</v>
      </c>
      <c r="CF112" s="149" t="str">
        <f t="shared" si="105"/>
        <v>-</v>
      </c>
      <c r="CG112" s="149" t="str">
        <f t="shared" si="106"/>
        <v>-</v>
      </c>
      <c r="CH112" s="149" t="str">
        <f t="shared" si="107"/>
        <v>-</v>
      </c>
      <c r="CI112" s="149" t="str">
        <f t="shared" si="108"/>
        <v>-</v>
      </c>
      <c r="CJ112" s="149" t="str">
        <f t="shared" si="109"/>
        <v>-</v>
      </c>
      <c r="CL112" s="17" t="s">
        <v>25</v>
      </c>
      <c r="CM112" s="17" t="s">
        <v>25</v>
      </c>
      <c r="CN112" s="17" t="s">
        <v>25</v>
      </c>
      <c r="CO112" s="17" t="s">
        <v>25</v>
      </c>
      <c r="CP112" s="17" t="s">
        <v>25</v>
      </c>
      <c r="CQ112" s="17" t="s">
        <v>25</v>
      </c>
      <c r="CR112" s="17" t="s">
        <v>25</v>
      </c>
      <c r="CS112" s="17" t="s">
        <v>25</v>
      </c>
      <c r="CT112" s="17" t="s">
        <v>25</v>
      </c>
      <c r="CU112" s="17" t="s">
        <v>25</v>
      </c>
      <c r="CV112" s="17" t="s">
        <v>25</v>
      </c>
      <c r="CW112" s="17" t="s">
        <v>25</v>
      </c>
      <c r="CX112" s="17" t="s">
        <v>25</v>
      </c>
      <c r="CY112" s="17" t="s">
        <v>25</v>
      </c>
      <c r="CZ112" s="17" t="s">
        <v>25</v>
      </c>
      <c r="DA112" s="17" t="s">
        <v>25</v>
      </c>
      <c r="DB112" s="17" t="s">
        <v>25</v>
      </c>
      <c r="DC112" s="17" t="s">
        <v>25</v>
      </c>
      <c r="DD112" s="17" t="s">
        <v>25</v>
      </c>
      <c r="DE112" s="17" t="s">
        <v>25</v>
      </c>
      <c r="DF112" s="17" t="s">
        <v>25</v>
      </c>
      <c r="DG112" s="17" t="s">
        <v>25</v>
      </c>
      <c r="DH112" s="17" t="s">
        <v>25</v>
      </c>
      <c r="DI112" s="17" t="s">
        <v>25</v>
      </c>
      <c r="DJ112" s="17" t="s">
        <v>25</v>
      </c>
      <c r="DK112" s="17" t="s">
        <v>25</v>
      </c>
      <c r="DL112" s="17" t="s">
        <v>25</v>
      </c>
      <c r="DM112" s="17" t="s">
        <v>25</v>
      </c>
      <c r="DN112" s="17" t="s">
        <v>25</v>
      </c>
      <c r="DO112" s="17" t="s">
        <v>25</v>
      </c>
      <c r="DP112" s="17" t="s">
        <v>25</v>
      </c>
      <c r="DQ112" s="17" t="s">
        <v>25</v>
      </c>
      <c r="DR112" s="17" t="s">
        <v>25</v>
      </c>
      <c r="DS112" s="17" t="s">
        <v>25</v>
      </c>
      <c r="DT112" s="17" t="s">
        <v>25</v>
      </c>
      <c r="DU112" s="17" t="s">
        <v>25</v>
      </c>
      <c r="DV112" s="17" t="s">
        <v>25</v>
      </c>
      <c r="DW112" s="17" t="s">
        <v>25</v>
      </c>
      <c r="DX112" s="17" t="s">
        <v>25</v>
      </c>
      <c r="DY112" s="17" t="s">
        <v>25</v>
      </c>
      <c r="DZ112" s="17" t="s">
        <v>25</v>
      </c>
      <c r="EA112" s="17" t="s">
        <v>25</v>
      </c>
      <c r="EB112" s="17" t="s">
        <v>25</v>
      </c>
      <c r="EC112" s="17" t="s">
        <v>25</v>
      </c>
      <c r="ED112" s="17" t="s">
        <v>25</v>
      </c>
      <c r="EE112" s="17" t="s">
        <v>25</v>
      </c>
      <c r="EF112" s="17" t="s">
        <v>25</v>
      </c>
      <c r="EG112" s="17" t="s">
        <v>25</v>
      </c>
      <c r="EH112" s="17" t="s">
        <v>25</v>
      </c>
      <c r="EI112" s="17" t="s">
        <v>25</v>
      </c>
      <c r="EJ112" s="17" t="s">
        <v>25</v>
      </c>
      <c r="EK112" s="17" t="s">
        <v>25</v>
      </c>
      <c r="EL112" s="17" t="s">
        <v>25</v>
      </c>
      <c r="EM112" s="17" t="s">
        <v>25</v>
      </c>
      <c r="EN112" s="17" t="s">
        <v>25</v>
      </c>
      <c r="EO112" s="17" t="s">
        <v>25</v>
      </c>
    </row>
    <row r="113" spans="1:145" hidden="1" outlineLevel="1">
      <c r="A113">
        <v>31</v>
      </c>
      <c r="B113" s="126" t="str">
        <f t="shared" si="63"/>
        <v>Medium BBB, Young ewes:Hgt, CFA:5.5yo, Wethers:Hgt</v>
      </c>
      <c r="C113">
        <f t="shared" si="64"/>
        <v>1</v>
      </c>
      <c r="D113" t="b">
        <f t="shared" si="65"/>
        <v>0</v>
      </c>
      <c r="E113">
        <f t="shared" si="66"/>
        <v>451</v>
      </c>
      <c r="F113">
        <f t="shared" si="67"/>
        <v>630</v>
      </c>
      <c r="G113">
        <f t="shared" si="68"/>
        <v>500</v>
      </c>
      <c r="H113">
        <f t="shared" si="69"/>
        <v>0</v>
      </c>
      <c r="K113" s="132">
        <f t="shared" si="110"/>
        <v>2</v>
      </c>
      <c r="L113" s="131">
        <f>MOD(INT(($A113-5)/PRODUCT(N$79:$Q$79)),L$79)+1</f>
        <v>2</v>
      </c>
      <c r="M113" s="132">
        <f t="shared" si="111"/>
        <v>3</v>
      </c>
      <c r="N113" s="131">
        <f>MOD(INT(($A113-5)/PRODUCT(O$79:$Q$79)),N$79)+1</f>
        <v>3</v>
      </c>
      <c r="O113" s="131">
        <f>MOD(INT(($A113-5)/PRODUCT(P$79:$Q$79)),O$79)+1</f>
        <v>2</v>
      </c>
      <c r="P113" s="131">
        <f>MOD(INT(($A113-5)/PRODUCT(Q$79:$Q$79)),P$79)+1</f>
        <v>1</v>
      </c>
      <c r="S113" s="151" t="str">
        <f t="shared" si="115"/>
        <v>-</v>
      </c>
      <c r="T113" s="151" t="str">
        <f t="shared" si="115"/>
        <v>-</v>
      </c>
      <c r="U113" s="151" t="str">
        <f t="shared" si="115"/>
        <v>-</v>
      </c>
      <c r="V113" s="151" t="str">
        <f t="shared" si="115"/>
        <v>-</v>
      </c>
      <c r="W113" s="151" t="str">
        <f t="shared" si="115"/>
        <v>-</v>
      </c>
      <c r="X113" s="151" t="str">
        <f t="shared" si="115"/>
        <v>-</v>
      </c>
      <c r="Y113" s="151" t="str">
        <f t="shared" si="115"/>
        <v>-</v>
      </c>
      <c r="Z113" s="151" t="str">
        <f t="shared" si="115"/>
        <v>-</v>
      </c>
      <c r="AA113" s="151" t="str">
        <f t="shared" si="115"/>
        <v>-</v>
      </c>
      <c r="AB113" s="151" t="str">
        <f t="shared" si="115"/>
        <v>-</v>
      </c>
      <c r="AC113" s="151" t="str">
        <f t="shared" si="115"/>
        <v>-</v>
      </c>
      <c r="AD113" s="151" t="str">
        <f t="shared" si="115"/>
        <v>-</v>
      </c>
      <c r="AE113" s="151" t="str">
        <f t="shared" si="115"/>
        <v>-</v>
      </c>
      <c r="AF113" s="151" t="str">
        <f t="shared" si="115"/>
        <v>-</v>
      </c>
      <c r="AG113" s="149" t="str">
        <f t="shared" si="71"/>
        <v>-</v>
      </c>
      <c r="AH113" s="149" t="str">
        <f t="shared" si="72"/>
        <v>-</v>
      </c>
      <c r="AI113" s="149" t="str">
        <f t="shared" si="114"/>
        <v>-</v>
      </c>
      <c r="AJ113" s="149" t="str">
        <f t="shared" si="114"/>
        <v>-</v>
      </c>
      <c r="AK113" s="149" t="str">
        <f t="shared" si="114"/>
        <v>-</v>
      </c>
      <c r="AL113" s="149" t="str">
        <f t="shared" si="114"/>
        <v>-</v>
      </c>
      <c r="AM113" s="149" t="str">
        <f t="shared" si="114"/>
        <v>-</v>
      </c>
      <c r="AN113" s="149" t="str">
        <f t="shared" si="74"/>
        <v>-</v>
      </c>
      <c r="AO113" s="149" t="str">
        <f t="shared" si="75"/>
        <v>-</v>
      </c>
      <c r="AP113" s="149" t="str">
        <f t="shared" si="76"/>
        <v>-</v>
      </c>
      <c r="AQ113" s="149" t="str">
        <f t="shared" si="77"/>
        <v>-</v>
      </c>
      <c r="AR113" s="149" t="str">
        <f t="shared" si="78"/>
        <v>-</v>
      </c>
      <c r="AS113" s="149" t="str">
        <f t="shared" si="79"/>
        <v>-</v>
      </c>
      <c r="AT113" s="149" t="str">
        <f t="shared" si="80"/>
        <v>-</v>
      </c>
      <c r="AU113" s="149" t="str">
        <f t="shared" si="81"/>
        <v>-</v>
      </c>
      <c r="AV113" s="149" t="str">
        <f t="shared" si="82"/>
        <v>-</v>
      </c>
      <c r="AW113" s="149" t="str">
        <f t="shared" si="83"/>
        <v>-</v>
      </c>
      <c r="AX113" s="149" t="str">
        <f t="shared" si="84"/>
        <v>-</v>
      </c>
      <c r="AY113" s="149" t="str">
        <f t="shared" si="85"/>
        <v>-</v>
      </c>
      <c r="AZ113" s="149" t="str">
        <f t="shared" si="86"/>
        <v>-</v>
      </c>
      <c r="BA113" s="149" t="str">
        <f t="shared" si="87"/>
        <v>-</v>
      </c>
      <c r="BB113" s="151" t="str">
        <f t="shared" si="116"/>
        <v>-</v>
      </c>
      <c r="BC113" s="151" t="str">
        <f t="shared" si="116"/>
        <v>-</v>
      </c>
      <c r="BD113" s="151" t="str">
        <f t="shared" si="116"/>
        <v>-</v>
      </c>
      <c r="BE113" s="151" t="str">
        <f t="shared" si="116"/>
        <v>-</v>
      </c>
      <c r="BF113" s="151" t="str">
        <f t="shared" si="116"/>
        <v>-</v>
      </c>
      <c r="BG113" s="151" t="str">
        <f t="shared" si="116"/>
        <v>-</v>
      </c>
      <c r="BH113" s="151" t="str">
        <f t="shared" si="116"/>
        <v>-</v>
      </c>
      <c r="BI113" s="151" t="str">
        <f t="shared" si="116"/>
        <v>-</v>
      </c>
      <c r="BJ113" s="151" t="str">
        <f t="shared" si="116"/>
        <v>-</v>
      </c>
      <c r="BK113" s="151" t="str">
        <f t="shared" si="116"/>
        <v>-</v>
      </c>
      <c r="BL113" s="151" t="str">
        <f t="shared" si="116"/>
        <v>-</v>
      </c>
      <c r="BM113" s="151" t="str">
        <f t="shared" si="116"/>
        <v>-</v>
      </c>
      <c r="BN113" s="151" t="str">
        <f t="shared" si="116"/>
        <v>-</v>
      </c>
      <c r="BO113" s="151" t="str">
        <f t="shared" si="116"/>
        <v>-</v>
      </c>
      <c r="BP113" s="149" t="str">
        <f t="shared" si="89"/>
        <v>-</v>
      </c>
      <c r="BQ113" s="149" t="str">
        <f t="shared" si="90"/>
        <v>-</v>
      </c>
      <c r="BR113" s="149" t="str">
        <f t="shared" si="91"/>
        <v>-</v>
      </c>
      <c r="BS113" s="149" t="str">
        <f t="shared" si="92"/>
        <v>-</v>
      </c>
      <c r="BT113" s="149" t="str">
        <f t="shared" si="93"/>
        <v>-</v>
      </c>
      <c r="BU113" s="149" t="str">
        <f t="shared" si="94"/>
        <v>-</v>
      </c>
      <c r="BV113" s="149" t="str">
        <f t="shared" si="95"/>
        <v>-</v>
      </c>
      <c r="BW113" s="149" t="str">
        <f t="shared" si="96"/>
        <v>-</v>
      </c>
      <c r="BX113" s="149" t="str">
        <f t="shared" si="97"/>
        <v>-</v>
      </c>
      <c r="BY113" s="149" t="str">
        <f t="shared" si="98"/>
        <v>-</v>
      </c>
      <c r="BZ113" s="149" t="str">
        <f t="shared" si="99"/>
        <v>-</v>
      </c>
      <c r="CA113" s="149" t="str">
        <f t="shared" si="100"/>
        <v>-</v>
      </c>
      <c r="CB113" s="149" t="str">
        <f t="shared" si="101"/>
        <v>-</v>
      </c>
      <c r="CC113" s="149" t="str">
        <f t="shared" si="102"/>
        <v>-</v>
      </c>
      <c r="CD113" s="149" t="str">
        <f t="shared" si="103"/>
        <v>-</v>
      </c>
      <c r="CE113" s="149" t="str">
        <f t="shared" si="104"/>
        <v>-</v>
      </c>
      <c r="CF113" s="149" t="str">
        <f t="shared" si="105"/>
        <v>-</v>
      </c>
      <c r="CG113" s="149" t="str">
        <f t="shared" si="106"/>
        <v>-</v>
      </c>
      <c r="CH113" s="149" t="str">
        <f t="shared" si="107"/>
        <v>-</v>
      </c>
      <c r="CI113" s="149" t="str">
        <f t="shared" si="108"/>
        <v>-</v>
      </c>
      <c r="CJ113" s="149" t="str">
        <f t="shared" si="109"/>
        <v>-</v>
      </c>
      <c r="CL113" s="17" t="s">
        <v>25</v>
      </c>
      <c r="CM113" s="17" t="s">
        <v>25</v>
      </c>
      <c r="CN113" s="17" t="s">
        <v>25</v>
      </c>
      <c r="CO113" s="17" t="s">
        <v>25</v>
      </c>
      <c r="CP113" s="17" t="s">
        <v>25</v>
      </c>
      <c r="CQ113" s="17" t="s">
        <v>25</v>
      </c>
      <c r="CR113" s="17" t="s">
        <v>25</v>
      </c>
      <c r="CS113" s="17" t="s">
        <v>25</v>
      </c>
      <c r="CT113" s="17" t="s">
        <v>25</v>
      </c>
      <c r="CU113" s="17" t="s">
        <v>25</v>
      </c>
      <c r="CV113" s="17" t="s">
        <v>25</v>
      </c>
      <c r="CW113" s="17" t="s">
        <v>25</v>
      </c>
      <c r="CX113" s="17" t="s">
        <v>25</v>
      </c>
      <c r="CY113" s="17" t="s">
        <v>25</v>
      </c>
      <c r="CZ113" s="17" t="s">
        <v>25</v>
      </c>
      <c r="DA113" s="17" t="s">
        <v>25</v>
      </c>
      <c r="DB113" s="17" t="s">
        <v>25</v>
      </c>
      <c r="DC113" s="17" t="s">
        <v>25</v>
      </c>
      <c r="DD113" s="17" t="s">
        <v>25</v>
      </c>
      <c r="DE113" s="17" t="s">
        <v>25</v>
      </c>
      <c r="DF113" s="17" t="s">
        <v>25</v>
      </c>
      <c r="DG113" s="17" t="s">
        <v>25</v>
      </c>
      <c r="DH113" s="17" t="s">
        <v>25</v>
      </c>
      <c r="DI113" s="17" t="s">
        <v>25</v>
      </c>
      <c r="DJ113" s="17" t="s">
        <v>25</v>
      </c>
      <c r="DK113" s="17" t="s">
        <v>25</v>
      </c>
      <c r="DL113" s="17" t="s">
        <v>25</v>
      </c>
      <c r="DM113" s="17" t="s">
        <v>25</v>
      </c>
      <c r="DN113" s="17" t="s">
        <v>25</v>
      </c>
      <c r="DO113" s="17" t="s">
        <v>25</v>
      </c>
      <c r="DP113" s="17" t="s">
        <v>25</v>
      </c>
      <c r="DQ113" s="17" t="s">
        <v>25</v>
      </c>
      <c r="DR113" s="17" t="s">
        <v>25</v>
      </c>
      <c r="DS113" s="17" t="s">
        <v>25</v>
      </c>
      <c r="DT113" s="17" t="s">
        <v>25</v>
      </c>
      <c r="DU113" s="17" t="s">
        <v>25</v>
      </c>
      <c r="DV113" s="17" t="s">
        <v>25</v>
      </c>
      <c r="DW113" s="17" t="s">
        <v>25</v>
      </c>
      <c r="DX113" s="17" t="s">
        <v>25</v>
      </c>
      <c r="DY113" s="17" t="s">
        <v>25</v>
      </c>
      <c r="DZ113" s="17" t="s">
        <v>25</v>
      </c>
      <c r="EA113" s="17" t="s">
        <v>25</v>
      </c>
      <c r="EB113" s="17" t="s">
        <v>25</v>
      </c>
      <c r="EC113" s="17" t="s">
        <v>25</v>
      </c>
      <c r="ED113" s="17" t="s">
        <v>25</v>
      </c>
      <c r="EE113" s="17" t="s">
        <v>25</v>
      </c>
      <c r="EF113" s="17" t="s">
        <v>25</v>
      </c>
      <c r="EG113" s="17" t="s">
        <v>25</v>
      </c>
      <c r="EH113" s="17" t="s">
        <v>25</v>
      </c>
      <c r="EI113" s="17" t="s">
        <v>25</v>
      </c>
      <c r="EJ113" s="17" t="s">
        <v>25</v>
      </c>
      <c r="EK113" s="17" t="s">
        <v>25</v>
      </c>
      <c r="EL113" s="17" t="s">
        <v>25</v>
      </c>
      <c r="EM113" s="17" t="s">
        <v>25</v>
      </c>
      <c r="EN113" s="17" t="s">
        <v>25</v>
      </c>
      <c r="EO113" s="17" t="s">
        <v>25</v>
      </c>
    </row>
    <row r="114" spans="1:145" hidden="1" outlineLevel="1">
      <c r="A114">
        <v>32</v>
      </c>
      <c r="B114" s="126" t="str">
        <f t="shared" si="63"/>
        <v>Medium BBB, Young ewes:Hgt, CFA:6.5yo, Wethers:Hgt</v>
      </c>
      <c r="C114">
        <f t="shared" si="64"/>
        <v>1</v>
      </c>
      <c r="D114" t="b">
        <f t="shared" si="65"/>
        <v>0</v>
      </c>
      <c r="E114">
        <f t="shared" si="66"/>
        <v>451</v>
      </c>
      <c r="F114">
        <f t="shared" si="67"/>
        <v>630</v>
      </c>
      <c r="G114">
        <f t="shared" si="68"/>
        <v>500</v>
      </c>
      <c r="H114">
        <f t="shared" si="69"/>
        <v>1</v>
      </c>
      <c r="K114" s="132">
        <f t="shared" si="110"/>
        <v>2</v>
      </c>
      <c r="L114" s="131">
        <f>MOD(INT(($A114-5)/PRODUCT(N$79:$Q$79)),L$79)+1</f>
        <v>2</v>
      </c>
      <c r="M114" s="132">
        <f t="shared" si="111"/>
        <v>3</v>
      </c>
      <c r="N114" s="131">
        <f>MOD(INT(($A114-5)/PRODUCT(O$79:$Q$79)),N$79)+1</f>
        <v>3</v>
      </c>
      <c r="O114" s="131">
        <f>MOD(INT(($A114-5)/PRODUCT(P$79:$Q$79)),O$79)+1</f>
        <v>2</v>
      </c>
      <c r="P114" s="131">
        <f>MOD(INT(($A114-5)/PRODUCT(Q$79:$Q$79)),P$79)+1</f>
        <v>2</v>
      </c>
      <c r="S114" s="151" t="str">
        <f t="shared" si="115"/>
        <v>-</v>
      </c>
      <c r="T114" s="151" t="str">
        <f t="shared" si="115"/>
        <v>-</v>
      </c>
      <c r="U114" s="151" t="str">
        <f t="shared" si="115"/>
        <v>-</v>
      </c>
      <c r="V114" s="151" t="str">
        <f t="shared" si="115"/>
        <v>-</v>
      </c>
      <c r="W114" s="151" t="str">
        <f t="shared" si="115"/>
        <v>-</v>
      </c>
      <c r="X114" s="151" t="str">
        <f t="shared" si="115"/>
        <v>-</v>
      </c>
      <c r="Y114" s="151" t="str">
        <f t="shared" si="115"/>
        <v>-</v>
      </c>
      <c r="Z114" s="151" t="str">
        <f t="shared" si="115"/>
        <v>-</v>
      </c>
      <c r="AA114" s="151" t="str">
        <f t="shared" si="115"/>
        <v>-</v>
      </c>
      <c r="AB114" s="151" t="str">
        <f t="shared" si="115"/>
        <v>-</v>
      </c>
      <c r="AC114" s="151" t="str">
        <f t="shared" si="115"/>
        <v>-</v>
      </c>
      <c r="AD114" s="151" t="str">
        <f t="shared" si="115"/>
        <v>-</v>
      </c>
      <c r="AE114" s="151" t="str">
        <f t="shared" si="115"/>
        <v>-</v>
      </c>
      <c r="AF114" s="151" t="str">
        <f t="shared" si="115"/>
        <v>-</v>
      </c>
      <c r="AG114" s="149" t="str">
        <f t="shared" si="71"/>
        <v>-</v>
      </c>
      <c r="AH114" s="149" t="str">
        <f t="shared" si="72"/>
        <v>-</v>
      </c>
      <c r="AI114" s="149" t="str">
        <f t="shared" si="114"/>
        <v>-</v>
      </c>
      <c r="AJ114" s="149" t="str">
        <f t="shared" si="114"/>
        <v>-</v>
      </c>
      <c r="AK114" s="149" t="str">
        <f t="shared" si="114"/>
        <v>-</v>
      </c>
      <c r="AL114" s="149" t="str">
        <f t="shared" si="114"/>
        <v>-</v>
      </c>
      <c r="AM114" s="149" t="str">
        <f t="shared" si="114"/>
        <v>-</v>
      </c>
      <c r="AN114" s="149" t="str">
        <f t="shared" si="74"/>
        <v>-</v>
      </c>
      <c r="AO114" s="149" t="str">
        <f t="shared" si="75"/>
        <v>-</v>
      </c>
      <c r="AP114" s="149" t="str">
        <f t="shared" si="76"/>
        <v>-</v>
      </c>
      <c r="AQ114" s="149" t="str">
        <f t="shared" si="77"/>
        <v>-</v>
      </c>
      <c r="AR114" s="149" t="str">
        <f t="shared" si="78"/>
        <v>-</v>
      </c>
      <c r="AS114" s="149" t="str">
        <f t="shared" si="79"/>
        <v>-</v>
      </c>
      <c r="AT114" s="149" t="str">
        <f t="shared" si="80"/>
        <v>-</v>
      </c>
      <c r="AU114" s="149" t="str">
        <f t="shared" si="81"/>
        <v>-</v>
      </c>
      <c r="AV114" s="149" t="str">
        <f t="shared" si="82"/>
        <v>-</v>
      </c>
      <c r="AW114" s="149" t="str">
        <f t="shared" si="83"/>
        <v>-</v>
      </c>
      <c r="AX114" s="149" t="str">
        <f t="shared" si="84"/>
        <v>-</v>
      </c>
      <c r="AY114" s="149" t="str">
        <f t="shared" si="85"/>
        <v>-</v>
      </c>
      <c r="AZ114" s="149" t="str">
        <f t="shared" si="86"/>
        <v>-</v>
      </c>
      <c r="BA114" s="149" t="str">
        <f t="shared" si="87"/>
        <v>-</v>
      </c>
      <c r="BB114" s="151" t="str">
        <f t="shared" si="116"/>
        <v>-</v>
      </c>
      <c r="BC114" s="151" t="str">
        <f t="shared" si="116"/>
        <v>-</v>
      </c>
      <c r="BD114" s="151" t="str">
        <f t="shared" si="116"/>
        <v>-</v>
      </c>
      <c r="BE114" s="151" t="str">
        <f t="shared" si="116"/>
        <v>-</v>
      </c>
      <c r="BF114" s="151" t="str">
        <f t="shared" si="116"/>
        <v>-</v>
      </c>
      <c r="BG114" s="151" t="str">
        <f t="shared" si="116"/>
        <v>-</v>
      </c>
      <c r="BH114" s="151" t="str">
        <f t="shared" si="116"/>
        <v>-</v>
      </c>
      <c r="BI114" s="151" t="str">
        <f t="shared" si="116"/>
        <v>-</v>
      </c>
      <c r="BJ114" s="151" t="str">
        <f t="shared" si="116"/>
        <v>-</v>
      </c>
      <c r="BK114" s="151" t="str">
        <f t="shared" si="116"/>
        <v>-</v>
      </c>
      <c r="BL114" s="151" t="str">
        <f t="shared" si="116"/>
        <v>-</v>
      </c>
      <c r="BM114" s="151" t="str">
        <f t="shared" si="116"/>
        <v>-</v>
      </c>
      <c r="BN114" s="151" t="str">
        <f t="shared" si="116"/>
        <v>-</v>
      </c>
      <c r="BO114" s="151" t="str">
        <f t="shared" si="116"/>
        <v>-</v>
      </c>
      <c r="BP114" s="149" t="str">
        <f t="shared" si="89"/>
        <v>-</v>
      </c>
      <c r="BQ114" s="149" t="str">
        <f t="shared" si="90"/>
        <v>-</v>
      </c>
      <c r="BR114" s="149" t="str">
        <f t="shared" si="91"/>
        <v>-</v>
      </c>
      <c r="BS114" s="149" t="str">
        <f t="shared" si="92"/>
        <v>-</v>
      </c>
      <c r="BT114" s="149" t="str">
        <f t="shared" si="93"/>
        <v>-</v>
      </c>
      <c r="BU114" s="149" t="str">
        <f t="shared" si="94"/>
        <v>-</v>
      </c>
      <c r="BV114" s="149" t="str">
        <f t="shared" si="95"/>
        <v>-</v>
      </c>
      <c r="BW114" s="149" t="str">
        <f t="shared" si="96"/>
        <v>-</v>
      </c>
      <c r="BX114" s="149" t="str">
        <f t="shared" si="97"/>
        <v>-</v>
      </c>
      <c r="BY114" s="149" t="str">
        <f t="shared" si="98"/>
        <v>-</v>
      </c>
      <c r="BZ114" s="149" t="str">
        <f t="shared" si="99"/>
        <v>-</v>
      </c>
      <c r="CA114" s="149" t="str">
        <f t="shared" si="100"/>
        <v>-</v>
      </c>
      <c r="CB114" s="149" t="str">
        <f t="shared" si="101"/>
        <v>-</v>
      </c>
      <c r="CC114" s="149" t="str">
        <f t="shared" si="102"/>
        <v>-</v>
      </c>
      <c r="CD114" s="149" t="str">
        <f t="shared" si="103"/>
        <v>-</v>
      </c>
      <c r="CE114" s="149" t="str">
        <f t="shared" si="104"/>
        <v>-</v>
      </c>
      <c r="CF114" s="149" t="str">
        <f t="shared" si="105"/>
        <v>-</v>
      </c>
      <c r="CG114" s="149" t="str">
        <f t="shared" si="106"/>
        <v>-</v>
      </c>
      <c r="CH114" s="149" t="str">
        <f t="shared" si="107"/>
        <v>-</v>
      </c>
      <c r="CI114" s="149" t="str">
        <f t="shared" si="108"/>
        <v>-</v>
      </c>
      <c r="CJ114" s="149" t="str">
        <f t="shared" si="109"/>
        <v>-</v>
      </c>
      <c r="CL114" s="17" t="s">
        <v>25</v>
      </c>
      <c r="CM114" s="17" t="s">
        <v>25</v>
      </c>
      <c r="CN114" s="17" t="s">
        <v>25</v>
      </c>
      <c r="CO114" s="17" t="s">
        <v>25</v>
      </c>
      <c r="CP114" s="17" t="s">
        <v>25</v>
      </c>
      <c r="CQ114" s="17" t="s">
        <v>25</v>
      </c>
      <c r="CR114" s="17" t="s">
        <v>25</v>
      </c>
      <c r="CS114" s="17" t="s">
        <v>25</v>
      </c>
      <c r="CT114" s="17" t="s">
        <v>25</v>
      </c>
      <c r="CU114" s="17" t="s">
        <v>25</v>
      </c>
      <c r="CV114" s="17" t="s">
        <v>25</v>
      </c>
      <c r="CW114" s="17" t="s">
        <v>25</v>
      </c>
      <c r="CX114" s="17" t="s">
        <v>25</v>
      </c>
      <c r="CY114" s="17" t="s">
        <v>25</v>
      </c>
      <c r="CZ114" s="17" t="s">
        <v>25</v>
      </c>
      <c r="DA114" s="17" t="s">
        <v>25</v>
      </c>
      <c r="DB114" s="17" t="s">
        <v>25</v>
      </c>
      <c r="DC114" s="17" t="s">
        <v>25</v>
      </c>
      <c r="DD114" s="17" t="s">
        <v>25</v>
      </c>
      <c r="DE114" s="17" t="s">
        <v>25</v>
      </c>
      <c r="DF114" s="17" t="s">
        <v>25</v>
      </c>
      <c r="DG114" s="17" t="s">
        <v>25</v>
      </c>
      <c r="DH114" s="17" t="s">
        <v>25</v>
      </c>
      <c r="DI114" s="17" t="s">
        <v>25</v>
      </c>
      <c r="DJ114" s="17" t="s">
        <v>25</v>
      </c>
      <c r="DK114" s="17" t="s">
        <v>25</v>
      </c>
      <c r="DL114" s="17" t="s">
        <v>25</v>
      </c>
      <c r="DM114" s="17" t="s">
        <v>25</v>
      </c>
      <c r="DN114" s="17" t="s">
        <v>25</v>
      </c>
      <c r="DO114" s="17" t="s">
        <v>25</v>
      </c>
      <c r="DP114" s="17" t="s">
        <v>25</v>
      </c>
      <c r="DQ114" s="17" t="s">
        <v>25</v>
      </c>
      <c r="DR114" s="17" t="s">
        <v>25</v>
      </c>
      <c r="DS114" s="17" t="s">
        <v>25</v>
      </c>
      <c r="DT114" s="17" t="s">
        <v>25</v>
      </c>
      <c r="DU114" s="17" t="s">
        <v>25</v>
      </c>
      <c r="DV114" s="17" t="s">
        <v>25</v>
      </c>
      <c r="DW114" s="17" t="s">
        <v>25</v>
      </c>
      <c r="DX114" s="17" t="s">
        <v>25</v>
      </c>
      <c r="DY114" s="17" t="s">
        <v>25</v>
      </c>
      <c r="DZ114" s="17" t="s">
        <v>25</v>
      </c>
      <c r="EA114" s="17" t="s">
        <v>25</v>
      </c>
      <c r="EB114" s="17" t="s">
        <v>25</v>
      </c>
      <c r="EC114" s="17" t="s">
        <v>25</v>
      </c>
      <c r="ED114" s="17" t="s">
        <v>25</v>
      </c>
      <c r="EE114" s="17" t="s">
        <v>25</v>
      </c>
      <c r="EF114" s="17" t="s">
        <v>25</v>
      </c>
      <c r="EG114" s="17" t="s">
        <v>25</v>
      </c>
      <c r="EH114" s="17" t="s">
        <v>25</v>
      </c>
      <c r="EI114" s="17" t="s">
        <v>25</v>
      </c>
      <c r="EJ114" s="17" t="s">
        <v>25</v>
      </c>
      <c r="EK114" s="17" t="s">
        <v>25</v>
      </c>
      <c r="EL114" s="17" t="s">
        <v>25</v>
      </c>
      <c r="EM114" s="17" t="s">
        <v>25</v>
      </c>
      <c r="EN114" s="17" t="s">
        <v>25</v>
      </c>
      <c r="EO114" s="17" t="s">
        <v>25</v>
      </c>
    </row>
    <row r="115" spans="1:145" hidden="1" outlineLevel="1">
      <c r="A115">
        <v>33</v>
      </c>
      <c r="B115" s="126" t="str">
        <f t="shared" si="63"/>
        <v>Medium BBB, Young ewes:Lamb, CFA:5.5yo, Wethers:Older</v>
      </c>
      <c r="C115">
        <f t="shared" si="64"/>
        <v>1</v>
      </c>
      <c r="D115" t="b">
        <f t="shared" si="65"/>
        <v>0</v>
      </c>
      <c r="E115">
        <f t="shared" si="66"/>
        <v>601</v>
      </c>
      <c r="F115" t="str">
        <f t="shared" si="67"/>
        <v>-</v>
      </c>
      <c r="G115">
        <f t="shared" si="68"/>
        <v>0</v>
      </c>
      <c r="H115">
        <f t="shared" si="69"/>
        <v>0</v>
      </c>
      <c r="K115" s="132">
        <f t="shared" si="110"/>
        <v>2</v>
      </c>
      <c r="L115" s="131">
        <f>MOD(INT(($A115-5)/PRODUCT(N$79:$Q$79)),L$79)+1</f>
        <v>2</v>
      </c>
      <c r="M115" s="132">
        <f t="shared" si="111"/>
        <v>4</v>
      </c>
      <c r="N115" s="131">
        <f>MOD(INT(($A115-5)/PRODUCT(O$79:$Q$79)),N$79)+1</f>
        <v>4</v>
      </c>
      <c r="O115" s="131">
        <f>MOD(INT(($A115-5)/PRODUCT(P$79:$Q$79)),O$79)+1</f>
        <v>1</v>
      </c>
      <c r="P115" s="131">
        <f>MOD(INT(($A115-5)/PRODUCT(Q$79:$Q$79)),P$79)+1</f>
        <v>1</v>
      </c>
      <c r="S115" s="151" t="str">
        <f t="shared" si="115"/>
        <v>-</v>
      </c>
      <c r="T115" s="151" t="str">
        <f t="shared" si="115"/>
        <v>-</v>
      </c>
      <c r="U115" s="151" t="str">
        <f t="shared" si="115"/>
        <v>-</v>
      </c>
      <c r="V115" s="151" t="str">
        <f t="shared" si="115"/>
        <v>-</v>
      </c>
      <c r="W115" s="151" t="str">
        <f t="shared" si="115"/>
        <v>-</v>
      </c>
      <c r="X115" s="151" t="str">
        <f t="shared" si="115"/>
        <v>-</v>
      </c>
      <c r="Y115" s="151" t="str">
        <f t="shared" si="115"/>
        <v>-</v>
      </c>
      <c r="Z115" s="151" t="str">
        <f t="shared" si="115"/>
        <v>-</v>
      </c>
      <c r="AA115" s="151" t="str">
        <f t="shared" si="115"/>
        <v>-</v>
      </c>
      <c r="AB115" s="151" t="str">
        <f t="shared" si="115"/>
        <v>-</v>
      </c>
      <c r="AC115" s="151" t="str">
        <f t="shared" si="115"/>
        <v>-</v>
      </c>
      <c r="AD115" s="151" t="str">
        <f t="shared" si="115"/>
        <v>-</v>
      </c>
      <c r="AE115" s="151" t="str">
        <f t="shared" si="115"/>
        <v>-</v>
      </c>
      <c r="AF115" s="151" t="str">
        <f t="shared" si="115"/>
        <v>-</v>
      </c>
      <c r="AG115" s="149" t="str">
        <f t="shared" si="71"/>
        <v>-</v>
      </c>
      <c r="AH115" s="149" t="str">
        <f t="shared" si="72"/>
        <v>-</v>
      </c>
      <c r="AI115" s="149" t="str">
        <f t="shared" si="114"/>
        <v>-</v>
      </c>
      <c r="AJ115" s="149" t="str">
        <f t="shared" si="114"/>
        <v>-</v>
      </c>
      <c r="AK115" s="149" t="str">
        <f t="shared" si="114"/>
        <v>-</v>
      </c>
      <c r="AL115" s="149" t="str">
        <f t="shared" si="114"/>
        <v>-</v>
      </c>
      <c r="AM115" s="149" t="str">
        <f t="shared" si="114"/>
        <v>-</v>
      </c>
      <c r="AN115" s="149" t="str">
        <f t="shared" si="74"/>
        <v>-</v>
      </c>
      <c r="AO115" s="149" t="str">
        <f t="shared" si="75"/>
        <v>-</v>
      </c>
      <c r="AP115" s="149" t="str">
        <f t="shared" si="76"/>
        <v>-</v>
      </c>
      <c r="AQ115" s="149" t="str">
        <f t="shared" si="77"/>
        <v>-</v>
      </c>
      <c r="AR115" s="149" t="str">
        <f t="shared" si="78"/>
        <v>-</v>
      </c>
      <c r="AS115" s="149" t="str">
        <f t="shared" si="79"/>
        <v>-</v>
      </c>
      <c r="AT115" s="149" t="str">
        <f t="shared" si="80"/>
        <v>-</v>
      </c>
      <c r="AU115" s="149" t="str">
        <f t="shared" si="81"/>
        <v>-</v>
      </c>
      <c r="AV115" s="149" t="str">
        <f t="shared" si="82"/>
        <v>-</v>
      </c>
      <c r="AW115" s="149" t="str">
        <f t="shared" si="83"/>
        <v>-</v>
      </c>
      <c r="AX115" s="149" t="str">
        <f t="shared" si="84"/>
        <v>-</v>
      </c>
      <c r="AY115" s="149" t="str">
        <f t="shared" si="85"/>
        <v>-</v>
      </c>
      <c r="AZ115" s="149" t="str">
        <f t="shared" si="86"/>
        <v>-</v>
      </c>
      <c r="BA115" s="149" t="str">
        <f t="shared" si="87"/>
        <v>-</v>
      </c>
      <c r="BB115" s="151" t="str">
        <f t="shared" si="116"/>
        <v>-</v>
      </c>
      <c r="BC115" s="151" t="str">
        <f t="shared" si="116"/>
        <v>-</v>
      </c>
      <c r="BD115" s="151" t="str">
        <f t="shared" si="116"/>
        <v>-</v>
      </c>
      <c r="BE115" s="151" t="str">
        <f t="shared" si="116"/>
        <v>-</v>
      </c>
      <c r="BF115" s="151" t="str">
        <f t="shared" si="116"/>
        <v>-</v>
      </c>
      <c r="BG115" s="151" t="str">
        <f t="shared" si="116"/>
        <v>-</v>
      </c>
      <c r="BH115" s="151" t="str">
        <f t="shared" si="116"/>
        <v>-</v>
      </c>
      <c r="BI115" s="151" t="str">
        <f t="shared" si="116"/>
        <v>-</v>
      </c>
      <c r="BJ115" s="151" t="str">
        <f t="shared" si="116"/>
        <v>-</v>
      </c>
      <c r="BK115" s="151" t="str">
        <f t="shared" si="116"/>
        <v>-</v>
      </c>
      <c r="BL115" s="151" t="str">
        <f t="shared" si="116"/>
        <v>-</v>
      </c>
      <c r="BM115" s="151" t="str">
        <f t="shared" si="116"/>
        <v>-</v>
      </c>
      <c r="BN115" s="151" t="str">
        <f t="shared" si="116"/>
        <v>-</v>
      </c>
      <c r="BO115" s="151" t="str">
        <f t="shared" si="116"/>
        <v>-</v>
      </c>
      <c r="BP115" s="149" t="str">
        <f t="shared" si="89"/>
        <v>-</v>
      </c>
      <c r="BQ115" s="149" t="str">
        <f t="shared" si="90"/>
        <v>-</v>
      </c>
      <c r="BR115" s="149" t="str">
        <f t="shared" si="91"/>
        <v>-</v>
      </c>
      <c r="BS115" s="149" t="str">
        <f t="shared" si="92"/>
        <v>-</v>
      </c>
      <c r="BT115" s="149" t="str">
        <f t="shared" si="93"/>
        <v>-</v>
      </c>
      <c r="BU115" s="149" t="str">
        <f t="shared" si="94"/>
        <v>-</v>
      </c>
      <c r="BV115" s="149" t="str">
        <f t="shared" si="95"/>
        <v>-</v>
      </c>
      <c r="BW115" s="149" t="str">
        <f t="shared" si="96"/>
        <v>-</v>
      </c>
      <c r="BX115" s="149" t="str">
        <f t="shared" si="97"/>
        <v>-</v>
      </c>
      <c r="BY115" s="149" t="str">
        <f t="shared" si="98"/>
        <v>-</v>
      </c>
      <c r="BZ115" s="149" t="str">
        <f t="shared" si="99"/>
        <v>-</v>
      </c>
      <c r="CA115" s="149" t="str">
        <f t="shared" si="100"/>
        <v>-</v>
      </c>
      <c r="CB115" s="149" t="str">
        <f t="shared" si="101"/>
        <v>-</v>
      </c>
      <c r="CC115" s="149" t="str">
        <f t="shared" si="102"/>
        <v>-</v>
      </c>
      <c r="CD115" s="149" t="str">
        <f t="shared" si="103"/>
        <v>-</v>
      </c>
      <c r="CE115" s="149" t="str">
        <f t="shared" si="104"/>
        <v>-</v>
      </c>
      <c r="CF115" s="149" t="str">
        <f t="shared" si="105"/>
        <v>-</v>
      </c>
      <c r="CG115" s="149" t="str">
        <f t="shared" si="106"/>
        <v>-</v>
      </c>
      <c r="CH115" s="149" t="str">
        <f t="shared" si="107"/>
        <v>-</v>
      </c>
      <c r="CI115" s="149" t="str">
        <f t="shared" si="108"/>
        <v>-</v>
      </c>
      <c r="CJ115" s="149" t="str">
        <f t="shared" si="109"/>
        <v>-</v>
      </c>
      <c r="CL115" s="17" t="s">
        <v>25</v>
      </c>
      <c r="CM115" s="17" t="s">
        <v>25</v>
      </c>
      <c r="CN115" s="17" t="s">
        <v>25</v>
      </c>
      <c r="CO115" s="17" t="s">
        <v>25</v>
      </c>
      <c r="CP115" s="17" t="s">
        <v>25</v>
      </c>
      <c r="CQ115" s="17" t="s">
        <v>25</v>
      </c>
      <c r="CR115" s="17" t="s">
        <v>25</v>
      </c>
      <c r="CS115" s="17" t="s">
        <v>25</v>
      </c>
      <c r="CT115" s="17" t="s">
        <v>25</v>
      </c>
      <c r="CU115" s="17" t="s">
        <v>25</v>
      </c>
      <c r="CV115" s="17" t="s">
        <v>25</v>
      </c>
      <c r="CW115" s="17" t="s">
        <v>25</v>
      </c>
      <c r="CX115" s="17" t="s">
        <v>25</v>
      </c>
      <c r="CY115" s="17" t="s">
        <v>25</v>
      </c>
      <c r="CZ115" s="17" t="s">
        <v>25</v>
      </c>
      <c r="DA115" s="17" t="s">
        <v>25</v>
      </c>
      <c r="DB115" s="17" t="s">
        <v>25</v>
      </c>
      <c r="DC115" s="17" t="s">
        <v>25</v>
      </c>
      <c r="DD115" s="17" t="s">
        <v>25</v>
      </c>
      <c r="DE115" s="17" t="s">
        <v>25</v>
      </c>
      <c r="DF115" s="17" t="s">
        <v>25</v>
      </c>
      <c r="DG115" s="17" t="s">
        <v>25</v>
      </c>
      <c r="DH115" s="17" t="s">
        <v>25</v>
      </c>
      <c r="DI115" s="17" t="s">
        <v>25</v>
      </c>
      <c r="DJ115" s="17" t="s">
        <v>25</v>
      </c>
      <c r="DK115" s="17" t="s">
        <v>25</v>
      </c>
      <c r="DL115" s="17" t="s">
        <v>25</v>
      </c>
      <c r="DM115" s="17" t="s">
        <v>25</v>
      </c>
      <c r="DN115" s="17" t="s">
        <v>25</v>
      </c>
      <c r="DO115" s="17" t="s">
        <v>25</v>
      </c>
      <c r="DP115" s="17" t="s">
        <v>25</v>
      </c>
      <c r="DQ115" s="17" t="s">
        <v>25</v>
      </c>
      <c r="DR115" s="17" t="s">
        <v>25</v>
      </c>
      <c r="DS115" s="17" t="s">
        <v>25</v>
      </c>
      <c r="DT115" s="17" t="s">
        <v>25</v>
      </c>
      <c r="DU115" s="17" t="s">
        <v>25</v>
      </c>
      <c r="DV115" s="17" t="s">
        <v>25</v>
      </c>
      <c r="DW115" s="17" t="s">
        <v>25</v>
      </c>
      <c r="DX115" s="17" t="s">
        <v>25</v>
      </c>
      <c r="DY115" s="17" t="s">
        <v>25</v>
      </c>
      <c r="DZ115" s="17" t="s">
        <v>25</v>
      </c>
      <c r="EA115" s="17" t="s">
        <v>25</v>
      </c>
      <c r="EB115" s="17" t="s">
        <v>25</v>
      </c>
      <c r="EC115" s="17" t="s">
        <v>25</v>
      </c>
      <c r="ED115" s="17" t="s">
        <v>25</v>
      </c>
      <c r="EE115" s="17" t="s">
        <v>25</v>
      </c>
      <c r="EF115" s="17" t="s">
        <v>25</v>
      </c>
      <c r="EG115" s="17" t="s">
        <v>25</v>
      </c>
      <c r="EH115" s="17" t="s">
        <v>25</v>
      </c>
      <c r="EI115" s="17" t="s">
        <v>25</v>
      </c>
      <c r="EJ115" s="17" t="s">
        <v>25</v>
      </c>
      <c r="EK115" s="17" t="s">
        <v>25</v>
      </c>
      <c r="EL115" s="17" t="s">
        <v>25</v>
      </c>
      <c r="EM115" s="17" t="s">
        <v>25</v>
      </c>
      <c r="EN115" s="17" t="s">
        <v>25</v>
      </c>
      <c r="EO115" s="17" t="s">
        <v>25</v>
      </c>
    </row>
    <row r="116" spans="1:145" hidden="1" outlineLevel="1">
      <c r="A116">
        <v>34</v>
      </c>
      <c r="B116" s="126" t="str">
        <f t="shared" si="63"/>
        <v>Medium BBB, Young ewes:Lamb, CFA:6.5yo, Wethers:Older</v>
      </c>
      <c r="C116">
        <f t="shared" si="64"/>
        <v>1</v>
      </c>
      <c r="D116" t="b">
        <f t="shared" si="65"/>
        <v>0</v>
      </c>
      <c r="E116">
        <f t="shared" si="66"/>
        <v>601</v>
      </c>
      <c r="F116" t="str">
        <f t="shared" si="67"/>
        <v>-</v>
      </c>
      <c r="G116">
        <f t="shared" si="68"/>
        <v>0</v>
      </c>
      <c r="H116">
        <f t="shared" si="69"/>
        <v>1</v>
      </c>
      <c r="K116" s="132">
        <f t="shared" si="110"/>
        <v>2</v>
      </c>
      <c r="L116" s="131">
        <f>MOD(INT(($A116-5)/PRODUCT(N$79:$Q$79)),L$79)+1</f>
        <v>2</v>
      </c>
      <c r="M116" s="132">
        <f t="shared" si="111"/>
        <v>4</v>
      </c>
      <c r="N116" s="131">
        <f>MOD(INT(($A116-5)/PRODUCT(O$79:$Q$79)),N$79)+1</f>
        <v>4</v>
      </c>
      <c r="O116" s="131">
        <f>MOD(INT(($A116-5)/PRODUCT(P$79:$Q$79)),O$79)+1</f>
        <v>1</v>
      </c>
      <c r="P116" s="131">
        <f>MOD(INT(($A116-5)/PRODUCT(Q$79:$Q$79)),P$79)+1</f>
        <v>2</v>
      </c>
      <c r="S116" s="151" t="str">
        <f t="shared" si="115"/>
        <v>-</v>
      </c>
      <c r="T116" s="151" t="str">
        <f t="shared" si="115"/>
        <v>-</v>
      </c>
      <c r="U116" s="151" t="str">
        <f t="shared" si="115"/>
        <v>-</v>
      </c>
      <c r="V116" s="151" t="str">
        <f t="shared" si="115"/>
        <v>-</v>
      </c>
      <c r="W116" s="151" t="str">
        <f t="shared" si="115"/>
        <v>-</v>
      </c>
      <c r="X116" s="151" t="str">
        <f t="shared" si="115"/>
        <v>-</v>
      </c>
      <c r="Y116" s="151" t="str">
        <f t="shared" si="115"/>
        <v>-</v>
      </c>
      <c r="Z116" s="151" t="str">
        <f t="shared" si="115"/>
        <v>-</v>
      </c>
      <c r="AA116" s="151" t="str">
        <f t="shared" si="115"/>
        <v>-</v>
      </c>
      <c r="AB116" s="151" t="str">
        <f t="shared" si="115"/>
        <v>-</v>
      </c>
      <c r="AC116" s="151" t="str">
        <f t="shared" si="115"/>
        <v>-</v>
      </c>
      <c r="AD116" s="151" t="str">
        <f t="shared" si="115"/>
        <v>-</v>
      </c>
      <c r="AE116" s="151" t="str">
        <f t="shared" si="115"/>
        <v>-</v>
      </c>
      <c r="AF116" s="151" t="str">
        <f t="shared" si="115"/>
        <v>-</v>
      </c>
      <c r="AG116" s="149" t="str">
        <f t="shared" si="71"/>
        <v>-</v>
      </c>
      <c r="AH116" s="149" t="str">
        <f t="shared" si="72"/>
        <v>-</v>
      </c>
      <c r="AI116" s="149" t="str">
        <f t="shared" si="114"/>
        <v>-</v>
      </c>
      <c r="AJ116" s="149" t="str">
        <f t="shared" si="114"/>
        <v>-</v>
      </c>
      <c r="AK116" s="149" t="str">
        <f t="shared" si="114"/>
        <v>-</v>
      </c>
      <c r="AL116" s="149" t="str">
        <f t="shared" si="114"/>
        <v>-</v>
      </c>
      <c r="AM116" s="149" t="str">
        <f t="shared" si="114"/>
        <v>-</v>
      </c>
      <c r="AN116" s="149" t="str">
        <f t="shared" si="74"/>
        <v>-</v>
      </c>
      <c r="AO116" s="149" t="str">
        <f t="shared" si="75"/>
        <v>-</v>
      </c>
      <c r="AP116" s="149" t="str">
        <f t="shared" si="76"/>
        <v>-</v>
      </c>
      <c r="AQ116" s="149" t="str">
        <f t="shared" si="77"/>
        <v>-</v>
      </c>
      <c r="AR116" s="149" t="str">
        <f t="shared" si="78"/>
        <v>-</v>
      </c>
      <c r="AS116" s="149" t="str">
        <f t="shared" si="79"/>
        <v>-</v>
      </c>
      <c r="AT116" s="149" t="str">
        <f t="shared" si="80"/>
        <v>-</v>
      </c>
      <c r="AU116" s="149" t="str">
        <f t="shared" si="81"/>
        <v>-</v>
      </c>
      <c r="AV116" s="149" t="str">
        <f t="shared" si="82"/>
        <v>-</v>
      </c>
      <c r="AW116" s="149" t="str">
        <f t="shared" si="83"/>
        <v>-</v>
      </c>
      <c r="AX116" s="149" t="str">
        <f t="shared" si="84"/>
        <v>-</v>
      </c>
      <c r="AY116" s="149" t="str">
        <f t="shared" si="85"/>
        <v>-</v>
      </c>
      <c r="AZ116" s="149" t="str">
        <f t="shared" si="86"/>
        <v>-</v>
      </c>
      <c r="BA116" s="149" t="str">
        <f t="shared" si="87"/>
        <v>-</v>
      </c>
      <c r="BB116" s="151" t="str">
        <f t="shared" si="116"/>
        <v>-</v>
      </c>
      <c r="BC116" s="151" t="str">
        <f t="shared" si="116"/>
        <v>-</v>
      </c>
      <c r="BD116" s="151" t="str">
        <f t="shared" si="116"/>
        <v>-</v>
      </c>
      <c r="BE116" s="151" t="str">
        <f t="shared" si="116"/>
        <v>-</v>
      </c>
      <c r="BF116" s="151" t="str">
        <f t="shared" si="116"/>
        <v>-</v>
      </c>
      <c r="BG116" s="151" t="str">
        <f t="shared" si="116"/>
        <v>-</v>
      </c>
      <c r="BH116" s="151" t="str">
        <f t="shared" si="116"/>
        <v>-</v>
      </c>
      <c r="BI116" s="151" t="str">
        <f t="shared" si="116"/>
        <v>-</v>
      </c>
      <c r="BJ116" s="151" t="str">
        <f t="shared" si="116"/>
        <v>-</v>
      </c>
      <c r="BK116" s="151" t="str">
        <f t="shared" si="116"/>
        <v>-</v>
      </c>
      <c r="BL116" s="151" t="str">
        <f t="shared" si="116"/>
        <v>-</v>
      </c>
      <c r="BM116" s="151" t="str">
        <f t="shared" si="116"/>
        <v>-</v>
      </c>
      <c r="BN116" s="151" t="str">
        <f t="shared" si="116"/>
        <v>-</v>
      </c>
      <c r="BO116" s="151" t="str">
        <f t="shared" si="116"/>
        <v>-</v>
      </c>
      <c r="BP116" s="149" t="str">
        <f t="shared" si="89"/>
        <v>-</v>
      </c>
      <c r="BQ116" s="149" t="str">
        <f t="shared" si="90"/>
        <v>-</v>
      </c>
      <c r="BR116" s="149" t="str">
        <f t="shared" si="91"/>
        <v>-</v>
      </c>
      <c r="BS116" s="149" t="str">
        <f t="shared" si="92"/>
        <v>-</v>
      </c>
      <c r="BT116" s="149" t="str">
        <f t="shared" si="93"/>
        <v>-</v>
      </c>
      <c r="BU116" s="149" t="str">
        <f t="shared" si="94"/>
        <v>-</v>
      </c>
      <c r="BV116" s="149" t="str">
        <f t="shared" si="95"/>
        <v>-</v>
      </c>
      <c r="BW116" s="149" t="str">
        <f t="shared" si="96"/>
        <v>-</v>
      </c>
      <c r="BX116" s="149" t="str">
        <f t="shared" si="97"/>
        <v>-</v>
      </c>
      <c r="BY116" s="149" t="str">
        <f t="shared" si="98"/>
        <v>-</v>
      </c>
      <c r="BZ116" s="149" t="str">
        <f t="shared" si="99"/>
        <v>-</v>
      </c>
      <c r="CA116" s="149" t="str">
        <f t="shared" si="100"/>
        <v>-</v>
      </c>
      <c r="CB116" s="149" t="str">
        <f t="shared" si="101"/>
        <v>-</v>
      </c>
      <c r="CC116" s="149" t="str">
        <f t="shared" si="102"/>
        <v>-</v>
      </c>
      <c r="CD116" s="149" t="str">
        <f t="shared" si="103"/>
        <v>-</v>
      </c>
      <c r="CE116" s="149" t="str">
        <f t="shared" si="104"/>
        <v>-</v>
      </c>
      <c r="CF116" s="149" t="str">
        <f t="shared" si="105"/>
        <v>-</v>
      </c>
      <c r="CG116" s="149" t="str">
        <f t="shared" si="106"/>
        <v>-</v>
      </c>
      <c r="CH116" s="149" t="str">
        <f t="shared" si="107"/>
        <v>-</v>
      </c>
      <c r="CI116" s="149" t="str">
        <f t="shared" si="108"/>
        <v>-</v>
      </c>
      <c r="CJ116" s="149" t="str">
        <f t="shared" si="109"/>
        <v>-</v>
      </c>
      <c r="CL116" s="17" t="s">
        <v>25</v>
      </c>
      <c r="CM116" s="17" t="s">
        <v>25</v>
      </c>
      <c r="CN116" s="17" t="s">
        <v>25</v>
      </c>
      <c r="CO116" s="17" t="s">
        <v>25</v>
      </c>
      <c r="CP116" s="17" t="s">
        <v>25</v>
      </c>
      <c r="CQ116" s="17" t="s">
        <v>25</v>
      </c>
      <c r="CR116" s="17" t="s">
        <v>25</v>
      </c>
      <c r="CS116" s="17" t="s">
        <v>25</v>
      </c>
      <c r="CT116" s="17" t="s">
        <v>25</v>
      </c>
      <c r="CU116" s="17" t="s">
        <v>25</v>
      </c>
      <c r="CV116" s="17" t="s">
        <v>25</v>
      </c>
      <c r="CW116" s="17" t="s">
        <v>25</v>
      </c>
      <c r="CX116" s="17" t="s">
        <v>25</v>
      </c>
      <c r="CY116" s="17" t="s">
        <v>25</v>
      </c>
      <c r="CZ116" s="17" t="s">
        <v>25</v>
      </c>
      <c r="DA116" s="17" t="s">
        <v>25</v>
      </c>
      <c r="DB116" s="17" t="s">
        <v>25</v>
      </c>
      <c r="DC116" s="17" t="s">
        <v>25</v>
      </c>
      <c r="DD116" s="17" t="s">
        <v>25</v>
      </c>
      <c r="DE116" s="17" t="s">
        <v>25</v>
      </c>
      <c r="DF116" s="17" t="s">
        <v>25</v>
      </c>
      <c r="DG116" s="17" t="s">
        <v>25</v>
      </c>
      <c r="DH116" s="17" t="s">
        <v>25</v>
      </c>
      <c r="DI116" s="17" t="s">
        <v>25</v>
      </c>
      <c r="DJ116" s="17" t="s">
        <v>25</v>
      </c>
      <c r="DK116" s="17" t="s">
        <v>25</v>
      </c>
      <c r="DL116" s="17" t="s">
        <v>25</v>
      </c>
      <c r="DM116" s="17" t="s">
        <v>25</v>
      </c>
      <c r="DN116" s="17" t="s">
        <v>25</v>
      </c>
      <c r="DO116" s="17" t="s">
        <v>25</v>
      </c>
      <c r="DP116" s="17" t="s">
        <v>25</v>
      </c>
      <c r="DQ116" s="17" t="s">
        <v>25</v>
      </c>
      <c r="DR116" s="17" t="s">
        <v>25</v>
      </c>
      <c r="DS116" s="17" t="s">
        <v>25</v>
      </c>
      <c r="DT116" s="17" t="s">
        <v>25</v>
      </c>
      <c r="DU116" s="17" t="s">
        <v>25</v>
      </c>
      <c r="DV116" s="17" t="s">
        <v>25</v>
      </c>
      <c r="DW116" s="17" t="s">
        <v>25</v>
      </c>
      <c r="DX116" s="17" t="s">
        <v>25</v>
      </c>
      <c r="DY116" s="17" t="s">
        <v>25</v>
      </c>
      <c r="DZ116" s="17" t="s">
        <v>25</v>
      </c>
      <c r="EA116" s="17" t="s">
        <v>25</v>
      </c>
      <c r="EB116" s="17" t="s">
        <v>25</v>
      </c>
      <c r="EC116" s="17" t="s">
        <v>25</v>
      </c>
      <c r="ED116" s="17" t="s">
        <v>25</v>
      </c>
      <c r="EE116" s="17" t="s">
        <v>25</v>
      </c>
      <c r="EF116" s="17" t="s">
        <v>25</v>
      </c>
      <c r="EG116" s="17" t="s">
        <v>25</v>
      </c>
      <c r="EH116" s="17" t="s">
        <v>25</v>
      </c>
      <c r="EI116" s="17" t="s">
        <v>25</v>
      </c>
      <c r="EJ116" s="17" t="s">
        <v>25</v>
      </c>
      <c r="EK116" s="17" t="s">
        <v>25</v>
      </c>
      <c r="EL116" s="17" t="s">
        <v>25</v>
      </c>
      <c r="EM116" s="17" t="s">
        <v>25</v>
      </c>
      <c r="EN116" s="17" t="s">
        <v>25</v>
      </c>
      <c r="EO116" s="17" t="s">
        <v>25</v>
      </c>
    </row>
    <row r="117" spans="1:145" hidden="1" outlineLevel="1">
      <c r="A117">
        <v>35</v>
      </c>
      <c r="B117" s="126" t="str">
        <f t="shared" si="63"/>
        <v>Medium BBB, Young ewes:Hgt, CFA:5.5yo, Wethers:Older</v>
      </c>
      <c r="C117">
        <f t="shared" si="64"/>
        <v>1</v>
      </c>
      <c r="D117" t="b">
        <f t="shared" si="65"/>
        <v>0</v>
      </c>
      <c r="E117">
        <f t="shared" si="66"/>
        <v>601</v>
      </c>
      <c r="F117" t="str">
        <f t="shared" si="67"/>
        <v>-</v>
      </c>
      <c r="G117">
        <f t="shared" si="68"/>
        <v>500</v>
      </c>
      <c r="H117">
        <f t="shared" si="69"/>
        <v>0</v>
      </c>
      <c r="K117" s="132">
        <f t="shared" si="110"/>
        <v>2</v>
      </c>
      <c r="L117" s="131">
        <f>MOD(INT(($A117-5)/PRODUCT(N$79:$Q$79)),L$79)+1</f>
        <v>2</v>
      </c>
      <c r="M117" s="132">
        <f t="shared" si="111"/>
        <v>4</v>
      </c>
      <c r="N117" s="131">
        <f>MOD(INT(($A117-5)/PRODUCT(O$79:$Q$79)),N$79)+1</f>
        <v>4</v>
      </c>
      <c r="O117" s="131">
        <f>MOD(INT(($A117-5)/PRODUCT(P$79:$Q$79)),O$79)+1</f>
        <v>2</v>
      </c>
      <c r="P117" s="131">
        <f>MOD(INT(($A117-5)/PRODUCT(Q$79:$Q$79)),P$79)+1</f>
        <v>1</v>
      </c>
      <c r="S117" s="151" t="str">
        <f t="shared" ref="S117:AF126" si="117">INDEX($CL117:$EP117,1,S$82+(d.Region-1)*28)</f>
        <v>-</v>
      </c>
      <c r="T117" s="151" t="str">
        <f t="shared" si="117"/>
        <v>-</v>
      </c>
      <c r="U117" s="151" t="str">
        <f t="shared" si="117"/>
        <v>-</v>
      </c>
      <c r="V117" s="151" t="str">
        <f t="shared" si="117"/>
        <v>-</v>
      </c>
      <c r="W117" s="151" t="str">
        <f t="shared" si="117"/>
        <v>-</v>
      </c>
      <c r="X117" s="151" t="str">
        <f t="shared" si="117"/>
        <v>-</v>
      </c>
      <c r="Y117" s="151" t="str">
        <f t="shared" si="117"/>
        <v>-</v>
      </c>
      <c r="Z117" s="151" t="str">
        <f t="shared" si="117"/>
        <v>-</v>
      </c>
      <c r="AA117" s="151" t="str">
        <f t="shared" si="117"/>
        <v>-</v>
      </c>
      <c r="AB117" s="151" t="str">
        <f t="shared" si="117"/>
        <v>-</v>
      </c>
      <c r="AC117" s="151" t="str">
        <f t="shared" si="117"/>
        <v>-</v>
      </c>
      <c r="AD117" s="151" t="str">
        <f t="shared" si="117"/>
        <v>-</v>
      </c>
      <c r="AE117" s="151" t="str">
        <f t="shared" si="117"/>
        <v>-</v>
      </c>
      <c r="AF117" s="151" t="str">
        <f t="shared" si="117"/>
        <v>-</v>
      </c>
      <c r="AG117" s="149" t="str">
        <f t="shared" si="71"/>
        <v>-</v>
      </c>
      <c r="AH117" s="149" t="str">
        <f t="shared" si="72"/>
        <v>-</v>
      </c>
      <c r="AI117" s="149" t="str">
        <f t="shared" si="114"/>
        <v>-</v>
      </c>
      <c r="AJ117" s="149" t="str">
        <f t="shared" si="114"/>
        <v>-</v>
      </c>
      <c r="AK117" s="149" t="str">
        <f t="shared" si="114"/>
        <v>-</v>
      </c>
      <c r="AL117" s="149" t="str">
        <f t="shared" si="114"/>
        <v>-</v>
      </c>
      <c r="AM117" s="149" t="str">
        <f t="shared" si="114"/>
        <v>-</v>
      </c>
      <c r="AN117" s="149" t="str">
        <f t="shared" si="74"/>
        <v>-</v>
      </c>
      <c r="AO117" s="149" t="str">
        <f t="shared" si="75"/>
        <v>-</v>
      </c>
      <c r="AP117" s="149" t="str">
        <f t="shared" si="76"/>
        <v>-</v>
      </c>
      <c r="AQ117" s="149" t="str">
        <f t="shared" si="77"/>
        <v>-</v>
      </c>
      <c r="AR117" s="149" t="str">
        <f t="shared" si="78"/>
        <v>-</v>
      </c>
      <c r="AS117" s="149" t="str">
        <f t="shared" si="79"/>
        <v>-</v>
      </c>
      <c r="AT117" s="149" t="str">
        <f t="shared" si="80"/>
        <v>-</v>
      </c>
      <c r="AU117" s="149" t="str">
        <f t="shared" si="81"/>
        <v>-</v>
      </c>
      <c r="AV117" s="149" t="str">
        <f t="shared" si="82"/>
        <v>-</v>
      </c>
      <c r="AW117" s="149" t="str">
        <f t="shared" si="83"/>
        <v>-</v>
      </c>
      <c r="AX117" s="149" t="str">
        <f t="shared" si="84"/>
        <v>-</v>
      </c>
      <c r="AY117" s="149" t="str">
        <f t="shared" si="85"/>
        <v>-</v>
      </c>
      <c r="AZ117" s="149" t="str">
        <f t="shared" si="86"/>
        <v>-</v>
      </c>
      <c r="BA117" s="149" t="str">
        <f t="shared" si="87"/>
        <v>-</v>
      </c>
      <c r="BB117" s="151" t="str">
        <f t="shared" ref="BB117:BO126" si="118">INDEX($CL117:$EP117,1,BB$82+(d.Region-1)*28)</f>
        <v>-</v>
      </c>
      <c r="BC117" s="151" t="str">
        <f t="shared" si="118"/>
        <v>-</v>
      </c>
      <c r="BD117" s="151" t="str">
        <f t="shared" si="118"/>
        <v>-</v>
      </c>
      <c r="BE117" s="151" t="str">
        <f t="shared" si="118"/>
        <v>-</v>
      </c>
      <c r="BF117" s="151" t="str">
        <f t="shared" si="118"/>
        <v>-</v>
      </c>
      <c r="BG117" s="151" t="str">
        <f t="shared" si="118"/>
        <v>-</v>
      </c>
      <c r="BH117" s="151" t="str">
        <f t="shared" si="118"/>
        <v>-</v>
      </c>
      <c r="BI117" s="151" t="str">
        <f t="shared" si="118"/>
        <v>-</v>
      </c>
      <c r="BJ117" s="151" t="str">
        <f t="shared" si="118"/>
        <v>-</v>
      </c>
      <c r="BK117" s="151" t="str">
        <f t="shared" si="118"/>
        <v>-</v>
      </c>
      <c r="BL117" s="151" t="str">
        <f t="shared" si="118"/>
        <v>-</v>
      </c>
      <c r="BM117" s="151" t="str">
        <f t="shared" si="118"/>
        <v>-</v>
      </c>
      <c r="BN117" s="151" t="str">
        <f t="shared" si="118"/>
        <v>-</v>
      </c>
      <c r="BO117" s="151" t="str">
        <f t="shared" si="118"/>
        <v>-</v>
      </c>
      <c r="BP117" s="149" t="str">
        <f t="shared" si="89"/>
        <v>-</v>
      </c>
      <c r="BQ117" s="149" t="str">
        <f t="shared" si="90"/>
        <v>-</v>
      </c>
      <c r="BR117" s="149" t="str">
        <f t="shared" si="91"/>
        <v>-</v>
      </c>
      <c r="BS117" s="149" t="str">
        <f t="shared" si="92"/>
        <v>-</v>
      </c>
      <c r="BT117" s="149" t="str">
        <f t="shared" si="93"/>
        <v>-</v>
      </c>
      <c r="BU117" s="149" t="str">
        <f t="shared" si="94"/>
        <v>-</v>
      </c>
      <c r="BV117" s="149" t="str">
        <f t="shared" si="95"/>
        <v>-</v>
      </c>
      <c r="BW117" s="149" t="str">
        <f t="shared" si="96"/>
        <v>-</v>
      </c>
      <c r="BX117" s="149" t="str">
        <f t="shared" si="97"/>
        <v>-</v>
      </c>
      <c r="BY117" s="149" t="str">
        <f t="shared" si="98"/>
        <v>-</v>
      </c>
      <c r="BZ117" s="149" t="str">
        <f t="shared" si="99"/>
        <v>-</v>
      </c>
      <c r="CA117" s="149" t="str">
        <f t="shared" si="100"/>
        <v>-</v>
      </c>
      <c r="CB117" s="149" t="str">
        <f t="shared" si="101"/>
        <v>-</v>
      </c>
      <c r="CC117" s="149" t="str">
        <f t="shared" si="102"/>
        <v>-</v>
      </c>
      <c r="CD117" s="149" t="str">
        <f t="shared" si="103"/>
        <v>-</v>
      </c>
      <c r="CE117" s="149" t="str">
        <f t="shared" si="104"/>
        <v>-</v>
      </c>
      <c r="CF117" s="149" t="str">
        <f t="shared" si="105"/>
        <v>-</v>
      </c>
      <c r="CG117" s="149" t="str">
        <f t="shared" si="106"/>
        <v>-</v>
      </c>
      <c r="CH117" s="149" t="str">
        <f t="shared" si="107"/>
        <v>-</v>
      </c>
      <c r="CI117" s="149" t="str">
        <f t="shared" si="108"/>
        <v>-</v>
      </c>
      <c r="CJ117" s="149" t="str">
        <f t="shared" si="109"/>
        <v>-</v>
      </c>
      <c r="CL117" s="17" t="s">
        <v>25</v>
      </c>
      <c r="CM117" s="17" t="s">
        <v>25</v>
      </c>
      <c r="CN117" s="17" t="s">
        <v>25</v>
      </c>
      <c r="CO117" s="17" t="s">
        <v>25</v>
      </c>
      <c r="CP117" s="17" t="s">
        <v>25</v>
      </c>
      <c r="CQ117" s="17" t="s">
        <v>25</v>
      </c>
      <c r="CR117" s="17" t="s">
        <v>25</v>
      </c>
      <c r="CS117" s="17" t="s">
        <v>25</v>
      </c>
      <c r="CT117" s="17" t="s">
        <v>25</v>
      </c>
      <c r="CU117" s="17" t="s">
        <v>25</v>
      </c>
      <c r="CV117" s="17" t="s">
        <v>25</v>
      </c>
      <c r="CW117" s="17" t="s">
        <v>25</v>
      </c>
      <c r="CX117" s="17" t="s">
        <v>25</v>
      </c>
      <c r="CY117" s="17" t="s">
        <v>25</v>
      </c>
      <c r="CZ117" s="17" t="s">
        <v>25</v>
      </c>
      <c r="DA117" s="17" t="s">
        <v>25</v>
      </c>
      <c r="DB117" s="17" t="s">
        <v>25</v>
      </c>
      <c r="DC117" s="17" t="s">
        <v>25</v>
      </c>
      <c r="DD117" s="17" t="s">
        <v>25</v>
      </c>
      <c r="DE117" s="17" t="s">
        <v>25</v>
      </c>
      <c r="DF117" s="17" t="s">
        <v>25</v>
      </c>
      <c r="DG117" s="17" t="s">
        <v>25</v>
      </c>
      <c r="DH117" s="17" t="s">
        <v>25</v>
      </c>
      <c r="DI117" s="17" t="s">
        <v>25</v>
      </c>
      <c r="DJ117" s="17" t="s">
        <v>25</v>
      </c>
      <c r="DK117" s="17" t="s">
        <v>25</v>
      </c>
      <c r="DL117" s="17" t="s">
        <v>25</v>
      </c>
      <c r="DM117" s="17" t="s">
        <v>25</v>
      </c>
      <c r="DN117" s="17" t="s">
        <v>25</v>
      </c>
      <c r="DO117" s="17" t="s">
        <v>25</v>
      </c>
      <c r="DP117" s="17" t="s">
        <v>25</v>
      </c>
      <c r="DQ117" s="17" t="s">
        <v>25</v>
      </c>
      <c r="DR117" s="17" t="s">
        <v>25</v>
      </c>
      <c r="DS117" s="17" t="s">
        <v>25</v>
      </c>
      <c r="DT117" s="17" t="s">
        <v>25</v>
      </c>
      <c r="DU117" s="17" t="s">
        <v>25</v>
      </c>
      <c r="DV117" s="17" t="s">
        <v>25</v>
      </c>
      <c r="DW117" s="17" t="s">
        <v>25</v>
      </c>
      <c r="DX117" s="17" t="s">
        <v>25</v>
      </c>
      <c r="DY117" s="17" t="s">
        <v>25</v>
      </c>
      <c r="DZ117" s="17" t="s">
        <v>25</v>
      </c>
      <c r="EA117" s="17" t="s">
        <v>25</v>
      </c>
      <c r="EB117" s="17" t="s">
        <v>25</v>
      </c>
      <c r="EC117" s="17" t="s">
        <v>25</v>
      </c>
      <c r="ED117" s="17" t="s">
        <v>25</v>
      </c>
      <c r="EE117" s="17" t="s">
        <v>25</v>
      </c>
      <c r="EF117" s="17" t="s">
        <v>25</v>
      </c>
      <c r="EG117" s="17" t="s">
        <v>25</v>
      </c>
      <c r="EH117" s="17" t="s">
        <v>25</v>
      </c>
      <c r="EI117" s="17" t="s">
        <v>25</v>
      </c>
      <c r="EJ117" s="17" t="s">
        <v>25</v>
      </c>
      <c r="EK117" s="17" t="s">
        <v>25</v>
      </c>
      <c r="EL117" s="17" t="s">
        <v>25</v>
      </c>
      <c r="EM117" s="17" t="s">
        <v>25</v>
      </c>
      <c r="EN117" s="17" t="s">
        <v>25</v>
      </c>
      <c r="EO117" s="17" t="s">
        <v>25</v>
      </c>
    </row>
    <row r="118" spans="1:145" hidden="1" outlineLevel="1">
      <c r="A118">
        <v>36</v>
      </c>
      <c r="B118" s="126" t="str">
        <f t="shared" si="63"/>
        <v>Medium BBB, Young ewes:Hgt, CFA:6.5yo, Wethers:Older</v>
      </c>
      <c r="C118">
        <f t="shared" si="64"/>
        <v>1</v>
      </c>
      <c r="D118" t="b">
        <f t="shared" si="65"/>
        <v>0</v>
      </c>
      <c r="E118">
        <f t="shared" si="66"/>
        <v>601</v>
      </c>
      <c r="F118" t="str">
        <f t="shared" si="67"/>
        <v>-</v>
      </c>
      <c r="G118">
        <f t="shared" si="68"/>
        <v>500</v>
      </c>
      <c r="H118">
        <f t="shared" si="69"/>
        <v>1</v>
      </c>
      <c r="K118" s="132">
        <f t="shared" si="110"/>
        <v>2</v>
      </c>
      <c r="L118" s="131">
        <f>MOD(INT(($A118-5)/PRODUCT(N$79:$Q$79)),L$79)+1</f>
        <v>2</v>
      </c>
      <c r="M118" s="132">
        <f t="shared" si="111"/>
        <v>4</v>
      </c>
      <c r="N118" s="131">
        <f>MOD(INT(($A118-5)/PRODUCT(O$79:$Q$79)),N$79)+1</f>
        <v>4</v>
      </c>
      <c r="O118" s="131">
        <f>MOD(INT(($A118-5)/PRODUCT(P$79:$Q$79)),O$79)+1</f>
        <v>2</v>
      </c>
      <c r="P118" s="131">
        <f>MOD(INT(($A118-5)/PRODUCT(Q$79:$Q$79)),P$79)+1</f>
        <v>2</v>
      </c>
      <c r="S118" s="151" t="str">
        <f t="shared" si="117"/>
        <v>-</v>
      </c>
      <c r="T118" s="151" t="str">
        <f t="shared" si="117"/>
        <v>-</v>
      </c>
      <c r="U118" s="151" t="str">
        <f t="shared" si="117"/>
        <v>-</v>
      </c>
      <c r="V118" s="151" t="str">
        <f t="shared" si="117"/>
        <v>-</v>
      </c>
      <c r="W118" s="151" t="str">
        <f t="shared" si="117"/>
        <v>-</v>
      </c>
      <c r="X118" s="151" t="str">
        <f t="shared" si="117"/>
        <v>-</v>
      </c>
      <c r="Y118" s="151" t="str">
        <f t="shared" si="117"/>
        <v>-</v>
      </c>
      <c r="Z118" s="151" t="str">
        <f t="shared" si="117"/>
        <v>-</v>
      </c>
      <c r="AA118" s="151" t="str">
        <f t="shared" si="117"/>
        <v>-</v>
      </c>
      <c r="AB118" s="151" t="str">
        <f t="shared" si="117"/>
        <v>-</v>
      </c>
      <c r="AC118" s="151" t="str">
        <f t="shared" si="117"/>
        <v>-</v>
      </c>
      <c r="AD118" s="151" t="str">
        <f t="shared" si="117"/>
        <v>-</v>
      </c>
      <c r="AE118" s="151" t="str">
        <f t="shared" si="117"/>
        <v>-</v>
      </c>
      <c r="AF118" s="151" t="str">
        <f t="shared" si="117"/>
        <v>-</v>
      </c>
      <c r="AG118" s="149" t="str">
        <f t="shared" si="71"/>
        <v>-</v>
      </c>
      <c r="AH118" s="149" t="str">
        <f t="shared" si="72"/>
        <v>-</v>
      </c>
      <c r="AI118" s="149" t="str">
        <f t="shared" si="114"/>
        <v>-</v>
      </c>
      <c r="AJ118" s="149" t="str">
        <f t="shared" si="114"/>
        <v>-</v>
      </c>
      <c r="AK118" s="149" t="str">
        <f t="shared" si="114"/>
        <v>-</v>
      </c>
      <c r="AL118" s="149" t="str">
        <f t="shared" si="114"/>
        <v>-</v>
      </c>
      <c r="AM118" s="149" t="str">
        <f t="shared" si="114"/>
        <v>-</v>
      </c>
      <c r="AN118" s="149" t="str">
        <f t="shared" si="74"/>
        <v>-</v>
      </c>
      <c r="AO118" s="149" t="str">
        <f t="shared" si="75"/>
        <v>-</v>
      </c>
      <c r="AP118" s="149" t="str">
        <f t="shared" si="76"/>
        <v>-</v>
      </c>
      <c r="AQ118" s="149" t="str">
        <f t="shared" si="77"/>
        <v>-</v>
      </c>
      <c r="AR118" s="149" t="str">
        <f t="shared" si="78"/>
        <v>-</v>
      </c>
      <c r="AS118" s="149" t="str">
        <f t="shared" si="79"/>
        <v>-</v>
      </c>
      <c r="AT118" s="149" t="str">
        <f t="shared" si="80"/>
        <v>-</v>
      </c>
      <c r="AU118" s="149" t="str">
        <f t="shared" si="81"/>
        <v>-</v>
      </c>
      <c r="AV118" s="149" t="str">
        <f t="shared" si="82"/>
        <v>-</v>
      </c>
      <c r="AW118" s="149" t="str">
        <f t="shared" si="83"/>
        <v>-</v>
      </c>
      <c r="AX118" s="149" t="str">
        <f t="shared" si="84"/>
        <v>-</v>
      </c>
      <c r="AY118" s="149" t="str">
        <f t="shared" si="85"/>
        <v>-</v>
      </c>
      <c r="AZ118" s="149" t="str">
        <f t="shared" si="86"/>
        <v>-</v>
      </c>
      <c r="BA118" s="149" t="str">
        <f t="shared" si="87"/>
        <v>-</v>
      </c>
      <c r="BB118" s="151" t="str">
        <f t="shared" si="118"/>
        <v>-</v>
      </c>
      <c r="BC118" s="151" t="str">
        <f t="shared" si="118"/>
        <v>-</v>
      </c>
      <c r="BD118" s="151" t="str">
        <f t="shared" si="118"/>
        <v>-</v>
      </c>
      <c r="BE118" s="151" t="str">
        <f t="shared" si="118"/>
        <v>-</v>
      </c>
      <c r="BF118" s="151" t="str">
        <f t="shared" si="118"/>
        <v>-</v>
      </c>
      <c r="BG118" s="151" t="str">
        <f t="shared" si="118"/>
        <v>-</v>
      </c>
      <c r="BH118" s="151" t="str">
        <f t="shared" si="118"/>
        <v>-</v>
      </c>
      <c r="BI118" s="151" t="str">
        <f t="shared" si="118"/>
        <v>-</v>
      </c>
      <c r="BJ118" s="151" t="str">
        <f t="shared" si="118"/>
        <v>-</v>
      </c>
      <c r="BK118" s="151" t="str">
        <f t="shared" si="118"/>
        <v>-</v>
      </c>
      <c r="BL118" s="151" t="str">
        <f t="shared" si="118"/>
        <v>-</v>
      </c>
      <c r="BM118" s="151" t="str">
        <f t="shared" si="118"/>
        <v>-</v>
      </c>
      <c r="BN118" s="151" t="str">
        <f t="shared" si="118"/>
        <v>-</v>
      </c>
      <c r="BO118" s="151" t="str">
        <f t="shared" si="118"/>
        <v>-</v>
      </c>
      <c r="BP118" s="149" t="str">
        <f t="shared" si="89"/>
        <v>-</v>
      </c>
      <c r="BQ118" s="149" t="str">
        <f t="shared" si="90"/>
        <v>-</v>
      </c>
      <c r="BR118" s="149" t="str">
        <f t="shared" si="91"/>
        <v>-</v>
      </c>
      <c r="BS118" s="149" t="str">
        <f t="shared" si="92"/>
        <v>-</v>
      </c>
      <c r="BT118" s="149" t="str">
        <f t="shared" si="93"/>
        <v>-</v>
      </c>
      <c r="BU118" s="149" t="str">
        <f t="shared" si="94"/>
        <v>-</v>
      </c>
      <c r="BV118" s="149" t="str">
        <f t="shared" si="95"/>
        <v>-</v>
      </c>
      <c r="BW118" s="149" t="str">
        <f t="shared" si="96"/>
        <v>-</v>
      </c>
      <c r="BX118" s="149" t="str">
        <f t="shared" si="97"/>
        <v>-</v>
      </c>
      <c r="BY118" s="149" t="str">
        <f t="shared" si="98"/>
        <v>-</v>
      </c>
      <c r="BZ118" s="149" t="str">
        <f t="shared" si="99"/>
        <v>-</v>
      </c>
      <c r="CA118" s="149" t="str">
        <f t="shared" si="100"/>
        <v>-</v>
      </c>
      <c r="CB118" s="149" t="str">
        <f t="shared" si="101"/>
        <v>-</v>
      </c>
      <c r="CC118" s="149" t="str">
        <f t="shared" si="102"/>
        <v>-</v>
      </c>
      <c r="CD118" s="149" t="str">
        <f t="shared" si="103"/>
        <v>-</v>
      </c>
      <c r="CE118" s="149" t="str">
        <f t="shared" si="104"/>
        <v>-</v>
      </c>
      <c r="CF118" s="149" t="str">
        <f t="shared" si="105"/>
        <v>-</v>
      </c>
      <c r="CG118" s="149" t="str">
        <f t="shared" si="106"/>
        <v>-</v>
      </c>
      <c r="CH118" s="149" t="str">
        <f t="shared" si="107"/>
        <v>-</v>
      </c>
      <c r="CI118" s="149" t="str">
        <f t="shared" si="108"/>
        <v>-</v>
      </c>
      <c r="CJ118" s="149" t="str">
        <f t="shared" si="109"/>
        <v>-</v>
      </c>
      <c r="CL118" s="17" t="s">
        <v>25</v>
      </c>
      <c r="CM118" s="17" t="s">
        <v>25</v>
      </c>
      <c r="CN118" s="17" t="s">
        <v>25</v>
      </c>
      <c r="CO118" s="17" t="s">
        <v>25</v>
      </c>
      <c r="CP118" s="17" t="s">
        <v>25</v>
      </c>
      <c r="CQ118" s="17" t="s">
        <v>25</v>
      </c>
      <c r="CR118" s="17" t="s">
        <v>25</v>
      </c>
      <c r="CS118" s="17" t="s">
        <v>25</v>
      </c>
      <c r="CT118" s="17" t="s">
        <v>25</v>
      </c>
      <c r="CU118" s="17" t="s">
        <v>25</v>
      </c>
      <c r="CV118" s="17" t="s">
        <v>25</v>
      </c>
      <c r="CW118" s="17" t="s">
        <v>25</v>
      </c>
      <c r="CX118" s="17" t="s">
        <v>25</v>
      </c>
      <c r="CY118" s="17" t="s">
        <v>25</v>
      </c>
      <c r="CZ118" s="17" t="s">
        <v>25</v>
      </c>
      <c r="DA118" s="17" t="s">
        <v>25</v>
      </c>
      <c r="DB118" s="17" t="s">
        <v>25</v>
      </c>
      <c r="DC118" s="17" t="s">
        <v>25</v>
      </c>
      <c r="DD118" s="17" t="s">
        <v>25</v>
      </c>
      <c r="DE118" s="17" t="s">
        <v>25</v>
      </c>
      <c r="DF118" s="17" t="s">
        <v>25</v>
      </c>
      <c r="DG118" s="17" t="s">
        <v>25</v>
      </c>
      <c r="DH118" s="17" t="s">
        <v>25</v>
      </c>
      <c r="DI118" s="17" t="s">
        <v>25</v>
      </c>
      <c r="DJ118" s="17" t="s">
        <v>25</v>
      </c>
      <c r="DK118" s="17" t="s">
        <v>25</v>
      </c>
      <c r="DL118" s="17" t="s">
        <v>25</v>
      </c>
      <c r="DM118" s="17" t="s">
        <v>25</v>
      </c>
      <c r="DN118" s="17" t="s">
        <v>25</v>
      </c>
      <c r="DO118" s="17" t="s">
        <v>25</v>
      </c>
      <c r="DP118" s="17" t="s">
        <v>25</v>
      </c>
      <c r="DQ118" s="17" t="s">
        <v>25</v>
      </c>
      <c r="DR118" s="17" t="s">
        <v>25</v>
      </c>
      <c r="DS118" s="17" t="s">
        <v>25</v>
      </c>
      <c r="DT118" s="17" t="s">
        <v>25</v>
      </c>
      <c r="DU118" s="17" t="s">
        <v>25</v>
      </c>
      <c r="DV118" s="17" t="s">
        <v>25</v>
      </c>
      <c r="DW118" s="17" t="s">
        <v>25</v>
      </c>
      <c r="DX118" s="17" t="s">
        <v>25</v>
      </c>
      <c r="DY118" s="17" t="s">
        <v>25</v>
      </c>
      <c r="DZ118" s="17" t="s">
        <v>25</v>
      </c>
      <c r="EA118" s="17" t="s">
        <v>25</v>
      </c>
      <c r="EB118" s="17" t="s">
        <v>25</v>
      </c>
      <c r="EC118" s="17" t="s">
        <v>25</v>
      </c>
      <c r="ED118" s="17" t="s">
        <v>25</v>
      </c>
      <c r="EE118" s="17" t="s">
        <v>25</v>
      </c>
      <c r="EF118" s="17" t="s">
        <v>25</v>
      </c>
      <c r="EG118" s="17" t="s">
        <v>25</v>
      </c>
      <c r="EH118" s="17" t="s">
        <v>25</v>
      </c>
      <c r="EI118" s="17" t="s">
        <v>25</v>
      </c>
      <c r="EJ118" s="17" t="s">
        <v>25</v>
      </c>
      <c r="EK118" s="17" t="s">
        <v>25</v>
      </c>
      <c r="EL118" s="17" t="s">
        <v>25</v>
      </c>
      <c r="EM118" s="17" t="s">
        <v>25</v>
      </c>
      <c r="EN118" s="17" t="s">
        <v>25</v>
      </c>
      <c r="EO118" s="17" t="s">
        <v>25</v>
      </c>
    </row>
    <row r="119" spans="1:145" hidden="1" outlineLevel="1">
      <c r="A119">
        <v>37</v>
      </c>
      <c r="B119" s="126" t="str">
        <f t="shared" ref="B119:B136" si="119">INDEX($K$75:$K$78,$K119,1)&amp;" "&amp;INDEX($L$75:$L$78,$L119,1)&amp;", Young ewes:"&amp;INDEX($O$75:$O$78,$O119,1)&amp;", CFA:"&amp;INDEX($P$75:$P$78,$P119,1)&amp;", Wethers:"&amp;INDEX($M$75:$M$78,$M119,1)</f>
        <v>Medium BBT, Young ewes:Lamb, CFA:5.5yo, Wethers:Lamb</v>
      </c>
      <c r="C119">
        <f t="shared" si="64"/>
        <v>1</v>
      </c>
      <c r="D119" t="b">
        <f t="shared" si="65"/>
        <v>1</v>
      </c>
      <c r="E119">
        <f t="shared" si="66"/>
        <v>0</v>
      </c>
      <c r="F119">
        <f t="shared" si="67"/>
        <v>240</v>
      </c>
      <c r="G119">
        <f t="shared" si="68"/>
        <v>0</v>
      </c>
      <c r="H119">
        <f t="shared" si="69"/>
        <v>0</v>
      </c>
      <c r="K119" s="132">
        <f t="shared" si="110"/>
        <v>3</v>
      </c>
      <c r="L119" s="131">
        <f>MOD(INT(($A119-5)/PRODUCT(N$79:$Q$79)),L$79)+1</f>
        <v>3</v>
      </c>
      <c r="M119" s="132">
        <f t="shared" si="111"/>
        <v>1</v>
      </c>
      <c r="N119" s="131">
        <f>MOD(INT(($A119-5)/PRODUCT(O$79:$Q$79)),N$79)+1</f>
        <v>1</v>
      </c>
      <c r="O119" s="131">
        <f>MOD(INT(($A119-5)/PRODUCT(P$79:$Q$79)),O$79)+1</f>
        <v>1</v>
      </c>
      <c r="P119" s="131">
        <f>MOD(INT(($A119-5)/PRODUCT(Q$79:$Q$79)),P$79)+1</f>
        <v>1</v>
      </c>
      <c r="S119" s="151" t="str">
        <f t="shared" si="117"/>
        <v>-</v>
      </c>
      <c r="T119" s="151" t="str">
        <f t="shared" si="117"/>
        <v>-</v>
      </c>
      <c r="U119" s="151" t="str">
        <f t="shared" si="117"/>
        <v>-</v>
      </c>
      <c r="V119" s="151" t="str">
        <f t="shared" si="117"/>
        <v>-</v>
      </c>
      <c r="W119" s="151" t="str">
        <f t="shared" si="117"/>
        <v>-</v>
      </c>
      <c r="X119" s="151" t="str">
        <f t="shared" si="117"/>
        <v>-</v>
      </c>
      <c r="Y119" s="151" t="str">
        <f t="shared" si="117"/>
        <v>-</v>
      </c>
      <c r="Z119" s="151" t="str">
        <f t="shared" si="117"/>
        <v>-</v>
      </c>
      <c r="AA119" s="151" t="str">
        <f t="shared" si="117"/>
        <v>-</v>
      </c>
      <c r="AB119" s="151" t="str">
        <f t="shared" si="117"/>
        <v>-</v>
      </c>
      <c r="AC119" s="151" t="str">
        <f t="shared" si="117"/>
        <v>-</v>
      </c>
      <c r="AD119" s="151" t="str">
        <f t="shared" si="117"/>
        <v>-</v>
      </c>
      <c r="AE119" s="151" t="str">
        <f t="shared" si="117"/>
        <v>-</v>
      </c>
      <c r="AF119" s="151" t="str">
        <f t="shared" si="117"/>
        <v>-</v>
      </c>
      <c r="AG119" s="149" t="str">
        <f t="shared" ref="AG119:AG136" si="120">IF(S119="-","-",S119*AG$75)</f>
        <v>-</v>
      </c>
      <c r="AH119" s="149" t="str">
        <f t="shared" ref="AH119:AH136" si="121">IF(T119="-","-",T119*AH$75)</f>
        <v>-</v>
      </c>
      <c r="AI119" s="149" t="str">
        <f t="shared" ref="AI119:AM134" si="122">IF(U119="-","-",U119*AI$75)</f>
        <v>-</v>
      </c>
      <c r="AJ119" s="149" t="str">
        <f t="shared" si="122"/>
        <v>-</v>
      </c>
      <c r="AK119" s="149" t="str">
        <f t="shared" si="122"/>
        <v>-</v>
      </c>
      <c r="AL119" s="149" t="str">
        <f t="shared" si="122"/>
        <v>-</v>
      </c>
      <c r="AM119" s="149" t="str">
        <f t="shared" si="122"/>
        <v>-</v>
      </c>
      <c r="AN119" s="149" t="str">
        <f t="shared" ref="AN119:AN136" si="123">IF(Z119="-","-",Z119*AN$75)</f>
        <v>-</v>
      </c>
      <c r="AO119" s="149" t="str">
        <f t="shared" ref="AO119:AO136" si="124">IF(AA119="-","-",AA119*AO$75)</f>
        <v>-</v>
      </c>
      <c r="AP119" s="149" t="str">
        <f t="shared" ref="AP119:AP136" si="125">IF(AB119="-","-",AB119*AP$75)</f>
        <v>-</v>
      </c>
      <c r="AQ119" s="149" t="str">
        <f t="shared" ref="AQ119:AQ136" si="126">IF(AC119="-","-",AC119*AQ$75)</f>
        <v>-</v>
      </c>
      <c r="AR119" s="149" t="str">
        <f t="shared" ref="AR119:AR136" si="127">IF(AD119="-","-",AD119*AR$75)</f>
        <v>-</v>
      </c>
      <c r="AS119" s="149" t="str">
        <f t="shared" ref="AS119:AS136" si="128">IF(AE119="-","-",AE119*AS$75)</f>
        <v>-</v>
      </c>
      <c r="AT119" s="149" t="str">
        <f t="shared" ref="AT119:AT136" si="129">IF(AF119="-","-",AF119*AT$75)</f>
        <v>-</v>
      </c>
      <c r="AU119" s="149" t="str">
        <f t="shared" ref="AU119:AU136" si="130">IF(S119="-","-",S119*AU$75)</f>
        <v>-</v>
      </c>
      <c r="AV119" s="149" t="str">
        <f t="shared" ref="AV119:AV136" si="131">IF(T119="-","-",T119*AV$75)</f>
        <v>-</v>
      </c>
      <c r="AW119" s="149" t="str">
        <f t="shared" ref="AW119:AW136" si="132">IF(U119="-","-",U119*AW$75)</f>
        <v>-</v>
      </c>
      <c r="AX119" s="149" t="str">
        <f t="shared" ref="AX119:AX136" si="133">IF(V119="-","-",V119*AX$75)</f>
        <v>-</v>
      </c>
      <c r="AY119" s="149" t="str">
        <f t="shared" ref="AY119:AY136" si="134">IF(W119="-","-",W119*AY$75)</f>
        <v>-</v>
      </c>
      <c r="AZ119" s="149" t="str">
        <f t="shared" ref="AZ119:AZ136" si="135">IF(X119="-","-",X119*AZ$75)</f>
        <v>-</v>
      </c>
      <c r="BA119" s="149" t="str">
        <f t="shared" ref="BA119:BA136" si="136">IF(Y119="-","-",Y119*BA$75)</f>
        <v>-</v>
      </c>
      <c r="BB119" s="151" t="str">
        <f t="shared" si="118"/>
        <v>-</v>
      </c>
      <c r="BC119" s="151" t="str">
        <f t="shared" si="118"/>
        <v>-</v>
      </c>
      <c r="BD119" s="151" t="str">
        <f t="shared" si="118"/>
        <v>-</v>
      </c>
      <c r="BE119" s="151" t="str">
        <f t="shared" si="118"/>
        <v>-</v>
      </c>
      <c r="BF119" s="151" t="str">
        <f t="shared" si="118"/>
        <v>-</v>
      </c>
      <c r="BG119" s="151" t="str">
        <f t="shared" si="118"/>
        <v>-</v>
      </c>
      <c r="BH119" s="151" t="str">
        <f t="shared" si="118"/>
        <v>-</v>
      </c>
      <c r="BI119" s="151" t="str">
        <f t="shared" si="118"/>
        <v>-</v>
      </c>
      <c r="BJ119" s="151" t="str">
        <f t="shared" si="118"/>
        <v>-</v>
      </c>
      <c r="BK119" s="151" t="str">
        <f t="shared" si="118"/>
        <v>-</v>
      </c>
      <c r="BL119" s="151" t="str">
        <f t="shared" si="118"/>
        <v>-</v>
      </c>
      <c r="BM119" s="151" t="str">
        <f t="shared" si="118"/>
        <v>-</v>
      </c>
      <c r="BN119" s="151" t="str">
        <f t="shared" si="118"/>
        <v>-</v>
      </c>
      <c r="BO119" s="151" t="str">
        <f t="shared" si="118"/>
        <v>-</v>
      </c>
      <c r="BP119" s="149" t="str">
        <f t="shared" ref="BP119:BP136" si="137">IF(BB119="-","-",BB119*BP$75)</f>
        <v>-</v>
      </c>
      <c r="BQ119" s="149" t="str">
        <f t="shared" ref="BQ119:BQ136" si="138">IF(BC119="-","-",BC119*BQ$75)</f>
        <v>-</v>
      </c>
      <c r="BR119" s="149" t="str">
        <f t="shared" si="91"/>
        <v>-</v>
      </c>
      <c r="BS119" s="149" t="str">
        <f t="shared" si="92"/>
        <v>-</v>
      </c>
      <c r="BT119" s="149" t="str">
        <f t="shared" si="93"/>
        <v>-</v>
      </c>
      <c r="BU119" s="149" t="str">
        <f t="shared" si="94"/>
        <v>-</v>
      </c>
      <c r="BV119" s="149" t="str">
        <f t="shared" si="95"/>
        <v>-</v>
      </c>
      <c r="BW119" s="149" t="str">
        <f t="shared" ref="BW119:BW136" si="139">IF(BI119="-","-",BI119*BW$75)</f>
        <v>-</v>
      </c>
      <c r="BX119" s="149" t="str">
        <f t="shared" ref="BX119:BX136" si="140">IF(BJ119="-","-",BJ119*BX$75)</f>
        <v>-</v>
      </c>
      <c r="BY119" s="149" t="str">
        <f t="shared" ref="BY119:BY136" si="141">IF(BK119="-","-",BK119*BY$75)</f>
        <v>-</v>
      </c>
      <c r="BZ119" s="149" t="str">
        <f t="shared" ref="BZ119:BZ136" si="142">IF(BL119="-","-",BL119*BZ$75)</f>
        <v>-</v>
      </c>
      <c r="CA119" s="149" t="str">
        <f t="shared" ref="CA119:CA136" si="143">IF(BM119="-","-",BM119*CA$75)</f>
        <v>-</v>
      </c>
      <c r="CB119" s="149" t="str">
        <f t="shared" ref="CB119:CB136" si="144">IF(BN119="-","-",BN119*CB$75)</f>
        <v>-</v>
      </c>
      <c r="CC119" s="149" t="str">
        <f t="shared" ref="CC119:CC136" si="145">IF(BO119="-","-",BO119*CC$75)</f>
        <v>-</v>
      </c>
      <c r="CD119" s="149" t="str">
        <f t="shared" ref="CD119:CD136" si="146">IF(BB119="-","-",BB119*CD$75)</f>
        <v>-</v>
      </c>
      <c r="CE119" s="149" t="str">
        <f t="shared" ref="CE119:CE136" si="147">IF(BC119="-","-",BC119*CE$75)</f>
        <v>-</v>
      </c>
      <c r="CF119" s="149" t="str">
        <f t="shared" ref="CF119:CF136" si="148">IF(BD119="-","-",BD119*CF$75)</f>
        <v>-</v>
      </c>
      <c r="CG119" s="149" t="str">
        <f t="shared" ref="CG119:CG136" si="149">IF(BE119="-","-",BE119*CG$75)</f>
        <v>-</v>
      </c>
      <c r="CH119" s="149" t="str">
        <f t="shared" ref="CH119:CH136" si="150">IF(BF119="-","-",BF119*CH$75)</f>
        <v>-</v>
      </c>
      <c r="CI119" s="149" t="str">
        <f t="shared" ref="CI119:CI136" si="151">IF(BG119="-","-",BG119*CI$75)</f>
        <v>-</v>
      </c>
      <c r="CJ119" s="149" t="str">
        <f t="shared" ref="CJ119:CJ136" si="152">IF(BH119="-","-",BH119*CJ$75)</f>
        <v>-</v>
      </c>
      <c r="CL119" s="17" t="s">
        <v>25</v>
      </c>
      <c r="CM119" s="17" t="s">
        <v>25</v>
      </c>
      <c r="CN119" s="17" t="s">
        <v>25</v>
      </c>
      <c r="CO119" s="17" t="s">
        <v>25</v>
      </c>
      <c r="CP119" s="17" t="s">
        <v>25</v>
      </c>
      <c r="CQ119" s="17" t="s">
        <v>25</v>
      </c>
      <c r="CR119" s="17" t="s">
        <v>25</v>
      </c>
      <c r="CS119" s="17" t="s">
        <v>25</v>
      </c>
      <c r="CT119" s="17" t="s">
        <v>25</v>
      </c>
      <c r="CU119" s="17" t="s">
        <v>25</v>
      </c>
      <c r="CV119" s="17" t="s">
        <v>25</v>
      </c>
      <c r="CW119" s="17" t="s">
        <v>25</v>
      </c>
      <c r="CX119" s="17" t="s">
        <v>25</v>
      </c>
      <c r="CY119" s="17" t="s">
        <v>25</v>
      </c>
      <c r="CZ119" s="17" t="s">
        <v>25</v>
      </c>
      <c r="DA119" s="17" t="s">
        <v>25</v>
      </c>
      <c r="DB119" s="17" t="s">
        <v>25</v>
      </c>
      <c r="DC119" s="17" t="s">
        <v>25</v>
      </c>
      <c r="DD119" s="17" t="s">
        <v>25</v>
      </c>
      <c r="DE119" s="17" t="s">
        <v>25</v>
      </c>
      <c r="DF119" s="17" t="s">
        <v>25</v>
      </c>
      <c r="DG119" s="17" t="s">
        <v>25</v>
      </c>
      <c r="DH119" s="17" t="s">
        <v>25</v>
      </c>
      <c r="DI119" s="17" t="s">
        <v>25</v>
      </c>
      <c r="DJ119" s="17" t="s">
        <v>25</v>
      </c>
      <c r="DK119" s="17" t="s">
        <v>25</v>
      </c>
      <c r="DL119" s="17" t="s">
        <v>25</v>
      </c>
      <c r="DM119" s="17" t="s">
        <v>25</v>
      </c>
      <c r="DN119" s="17" t="s">
        <v>25</v>
      </c>
      <c r="DO119" s="17" t="s">
        <v>25</v>
      </c>
      <c r="DP119" s="17" t="s">
        <v>25</v>
      </c>
      <c r="DQ119" s="17" t="s">
        <v>25</v>
      </c>
      <c r="DR119" s="17" t="s">
        <v>25</v>
      </c>
      <c r="DS119" s="17" t="s">
        <v>25</v>
      </c>
      <c r="DT119" s="17" t="s">
        <v>25</v>
      </c>
      <c r="DU119" s="17" t="s">
        <v>25</v>
      </c>
      <c r="DV119" s="17" t="s">
        <v>25</v>
      </c>
      <c r="DW119" s="17" t="s">
        <v>25</v>
      </c>
      <c r="DX119" s="17" t="s">
        <v>25</v>
      </c>
      <c r="DY119" s="17" t="s">
        <v>25</v>
      </c>
      <c r="DZ119" s="17" t="s">
        <v>25</v>
      </c>
      <c r="EA119" s="17" t="s">
        <v>25</v>
      </c>
      <c r="EB119" s="17" t="s">
        <v>25</v>
      </c>
      <c r="EC119" s="17" t="s">
        <v>25</v>
      </c>
      <c r="ED119" s="17" t="s">
        <v>25</v>
      </c>
      <c r="EE119" s="17" t="s">
        <v>25</v>
      </c>
      <c r="EF119" s="17" t="s">
        <v>25</v>
      </c>
      <c r="EG119" s="17" t="s">
        <v>25</v>
      </c>
      <c r="EH119" s="17" t="s">
        <v>25</v>
      </c>
      <c r="EI119" s="17" t="s">
        <v>25</v>
      </c>
      <c r="EJ119" s="17" t="s">
        <v>25</v>
      </c>
      <c r="EK119" s="17" t="s">
        <v>25</v>
      </c>
      <c r="EL119" s="17" t="s">
        <v>25</v>
      </c>
      <c r="EM119" s="17" t="s">
        <v>25</v>
      </c>
      <c r="EN119" s="17" t="s">
        <v>25</v>
      </c>
      <c r="EO119" s="17" t="s">
        <v>25</v>
      </c>
    </row>
    <row r="120" spans="1:145" hidden="1" outlineLevel="1">
      <c r="A120">
        <v>38</v>
      </c>
      <c r="B120" s="126" t="str">
        <f t="shared" si="119"/>
        <v>Medium BBT, Young ewes:Lamb, CFA:6.5yo, Wethers:Lamb</v>
      </c>
      <c r="C120">
        <f t="shared" si="64"/>
        <v>1</v>
      </c>
      <c r="D120" t="b">
        <f t="shared" si="65"/>
        <v>1</v>
      </c>
      <c r="E120">
        <f t="shared" si="66"/>
        <v>0</v>
      </c>
      <c r="F120">
        <f t="shared" si="67"/>
        <v>240</v>
      </c>
      <c r="G120">
        <f t="shared" si="68"/>
        <v>0</v>
      </c>
      <c r="H120">
        <f t="shared" si="69"/>
        <v>1</v>
      </c>
      <c r="K120" s="132">
        <f t="shared" si="110"/>
        <v>3</v>
      </c>
      <c r="L120" s="131">
        <f>MOD(INT(($A120-5)/PRODUCT(N$79:$Q$79)),L$79)+1</f>
        <v>3</v>
      </c>
      <c r="M120" s="132">
        <f t="shared" si="111"/>
        <v>1</v>
      </c>
      <c r="N120" s="131">
        <f>MOD(INT(($A120-5)/PRODUCT(O$79:$Q$79)),N$79)+1</f>
        <v>1</v>
      </c>
      <c r="O120" s="131">
        <f>MOD(INT(($A120-5)/PRODUCT(P$79:$Q$79)),O$79)+1</f>
        <v>1</v>
      </c>
      <c r="P120" s="131">
        <f>MOD(INT(($A120-5)/PRODUCT(Q$79:$Q$79)),P$79)+1</f>
        <v>2</v>
      </c>
      <c r="S120" s="151" t="str">
        <f t="shared" si="117"/>
        <v>-</v>
      </c>
      <c r="T120" s="151" t="str">
        <f t="shared" si="117"/>
        <v>-</v>
      </c>
      <c r="U120" s="151" t="str">
        <f t="shared" si="117"/>
        <v>-</v>
      </c>
      <c r="V120" s="151" t="str">
        <f t="shared" si="117"/>
        <v>-</v>
      </c>
      <c r="W120" s="151" t="str">
        <f t="shared" si="117"/>
        <v>-</v>
      </c>
      <c r="X120" s="151" t="str">
        <f t="shared" si="117"/>
        <v>-</v>
      </c>
      <c r="Y120" s="151" t="str">
        <f t="shared" si="117"/>
        <v>-</v>
      </c>
      <c r="Z120" s="151" t="str">
        <f t="shared" si="117"/>
        <v>-</v>
      </c>
      <c r="AA120" s="151" t="str">
        <f t="shared" si="117"/>
        <v>-</v>
      </c>
      <c r="AB120" s="151" t="str">
        <f t="shared" si="117"/>
        <v>-</v>
      </c>
      <c r="AC120" s="151" t="str">
        <f t="shared" si="117"/>
        <v>-</v>
      </c>
      <c r="AD120" s="151" t="str">
        <f t="shared" si="117"/>
        <v>-</v>
      </c>
      <c r="AE120" s="151" t="str">
        <f t="shared" si="117"/>
        <v>-</v>
      </c>
      <c r="AF120" s="151" t="str">
        <f t="shared" si="117"/>
        <v>-</v>
      </c>
      <c r="AG120" s="149" t="str">
        <f t="shared" si="120"/>
        <v>-</v>
      </c>
      <c r="AH120" s="149" t="str">
        <f t="shared" si="121"/>
        <v>-</v>
      </c>
      <c r="AI120" s="149" t="str">
        <f t="shared" si="122"/>
        <v>-</v>
      </c>
      <c r="AJ120" s="149" t="str">
        <f t="shared" si="122"/>
        <v>-</v>
      </c>
      <c r="AK120" s="149" t="str">
        <f t="shared" si="122"/>
        <v>-</v>
      </c>
      <c r="AL120" s="149" t="str">
        <f t="shared" si="122"/>
        <v>-</v>
      </c>
      <c r="AM120" s="149" t="str">
        <f t="shared" si="122"/>
        <v>-</v>
      </c>
      <c r="AN120" s="149" t="str">
        <f t="shared" si="123"/>
        <v>-</v>
      </c>
      <c r="AO120" s="149" t="str">
        <f t="shared" si="124"/>
        <v>-</v>
      </c>
      <c r="AP120" s="149" t="str">
        <f t="shared" si="125"/>
        <v>-</v>
      </c>
      <c r="AQ120" s="149" t="str">
        <f t="shared" si="126"/>
        <v>-</v>
      </c>
      <c r="AR120" s="149" t="str">
        <f t="shared" si="127"/>
        <v>-</v>
      </c>
      <c r="AS120" s="149" t="str">
        <f t="shared" si="128"/>
        <v>-</v>
      </c>
      <c r="AT120" s="149" t="str">
        <f t="shared" si="129"/>
        <v>-</v>
      </c>
      <c r="AU120" s="149" t="str">
        <f t="shared" si="130"/>
        <v>-</v>
      </c>
      <c r="AV120" s="149" t="str">
        <f t="shared" si="131"/>
        <v>-</v>
      </c>
      <c r="AW120" s="149" t="str">
        <f t="shared" si="132"/>
        <v>-</v>
      </c>
      <c r="AX120" s="149" t="str">
        <f t="shared" si="133"/>
        <v>-</v>
      </c>
      <c r="AY120" s="149" t="str">
        <f t="shared" si="134"/>
        <v>-</v>
      </c>
      <c r="AZ120" s="149" t="str">
        <f t="shared" si="135"/>
        <v>-</v>
      </c>
      <c r="BA120" s="149" t="str">
        <f t="shared" si="136"/>
        <v>-</v>
      </c>
      <c r="BB120" s="151" t="str">
        <f t="shared" si="118"/>
        <v>-</v>
      </c>
      <c r="BC120" s="151" t="str">
        <f t="shared" si="118"/>
        <v>-</v>
      </c>
      <c r="BD120" s="151" t="str">
        <f t="shared" si="118"/>
        <v>-</v>
      </c>
      <c r="BE120" s="151" t="str">
        <f t="shared" si="118"/>
        <v>-</v>
      </c>
      <c r="BF120" s="151" t="str">
        <f t="shared" si="118"/>
        <v>-</v>
      </c>
      <c r="BG120" s="151" t="str">
        <f t="shared" si="118"/>
        <v>-</v>
      </c>
      <c r="BH120" s="151" t="str">
        <f t="shared" si="118"/>
        <v>-</v>
      </c>
      <c r="BI120" s="151" t="str">
        <f t="shared" si="118"/>
        <v>-</v>
      </c>
      <c r="BJ120" s="151" t="str">
        <f t="shared" si="118"/>
        <v>-</v>
      </c>
      <c r="BK120" s="151" t="str">
        <f t="shared" si="118"/>
        <v>-</v>
      </c>
      <c r="BL120" s="151" t="str">
        <f t="shared" si="118"/>
        <v>-</v>
      </c>
      <c r="BM120" s="151" t="str">
        <f t="shared" si="118"/>
        <v>-</v>
      </c>
      <c r="BN120" s="151" t="str">
        <f t="shared" si="118"/>
        <v>-</v>
      </c>
      <c r="BO120" s="151" t="str">
        <f t="shared" si="118"/>
        <v>-</v>
      </c>
      <c r="BP120" s="149" t="str">
        <f t="shared" si="137"/>
        <v>-</v>
      </c>
      <c r="BQ120" s="149" t="str">
        <f t="shared" si="138"/>
        <v>-</v>
      </c>
      <c r="BR120" s="149" t="str">
        <f t="shared" si="91"/>
        <v>-</v>
      </c>
      <c r="BS120" s="149" t="str">
        <f t="shared" si="92"/>
        <v>-</v>
      </c>
      <c r="BT120" s="149" t="str">
        <f t="shared" si="93"/>
        <v>-</v>
      </c>
      <c r="BU120" s="149" t="str">
        <f t="shared" si="94"/>
        <v>-</v>
      </c>
      <c r="BV120" s="149" t="str">
        <f t="shared" si="95"/>
        <v>-</v>
      </c>
      <c r="BW120" s="149" t="str">
        <f t="shared" si="139"/>
        <v>-</v>
      </c>
      <c r="BX120" s="149" t="str">
        <f t="shared" si="140"/>
        <v>-</v>
      </c>
      <c r="BY120" s="149" t="str">
        <f t="shared" si="141"/>
        <v>-</v>
      </c>
      <c r="BZ120" s="149" t="str">
        <f t="shared" si="142"/>
        <v>-</v>
      </c>
      <c r="CA120" s="149" t="str">
        <f t="shared" si="143"/>
        <v>-</v>
      </c>
      <c r="CB120" s="149" t="str">
        <f t="shared" si="144"/>
        <v>-</v>
      </c>
      <c r="CC120" s="149" t="str">
        <f t="shared" si="145"/>
        <v>-</v>
      </c>
      <c r="CD120" s="149" t="str">
        <f t="shared" si="146"/>
        <v>-</v>
      </c>
      <c r="CE120" s="149" t="str">
        <f t="shared" si="147"/>
        <v>-</v>
      </c>
      <c r="CF120" s="149" t="str">
        <f t="shared" si="148"/>
        <v>-</v>
      </c>
      <c r="CG120" s="149" t="str">
        <f t="shared" si="149"/>
        <v>-</v>
      </c>
      <c r="CH120" s="149" t="str">
        <f t="shared" si="150"/>
        <v>-</v>
      </c>
      <c r="CI120" s="149" t="str">
        <f t="shared" si="151"/>
        <v>-</v>
      </c>
      <c r="CJ120" s="149" t="str">
        <f t="shared" si="152"/>
        <v>-</v>
      </c>
      <c r="CL120" s="17" t="s">
        <v>25</v>
      </c>
      <c r="CM120" s="17" t="s">
        <v>25</v>
      </c>
      <c r="CN120" s="17" t="s">
        <v>25</v>
      </c>
      <c r="CO120" s="17" t="s">
        <v>25</v>
      </c>
      <c r="CP120" s="17" t="s">
        <v>25</v>
      </c>
      <c r="CQ120" s="17" t="s">
        <v>25</v>
      </c>
      <c r="CR120" s="17" t="s">
        <v>25</v>
      </c>
      <c r="CS120" s="17" t="s">
        <v>25</v>
      </c>
      <c r="CT120" s="17" t="s">
        <v>25</v>
      </c>
      <c r="CU120" s="17" t="s">
        <v>25</v>
      </c>
      <c r="CV120" s="17" t="s">
        <v>25</v>
      </c>
      <c r="CW120" s="17" t="s">
        <v>25</v>
      </c>
      <c r="CX120" s="17" t="s">
        <v>25</v>
      </c>
      <c r="CY120" s="17" t="s">
        <v>25</v>
      </c>
      <c r="CZ120" s="17" t="s">
        <v>25</v>
      </c>
      <c r="DA120" s="17" t="s">
        <v>25</v>
      </c>
      <c r="DB120" s="17" t="s">
        <v>25</v>
      </c>
      <c r="DC120" s="17" t="s">
        <v>25</v>
      </c>
      <c r="DD120" s="17" t="s">
        <v>25</v>
      </c>
      <c r="DE120" s="17" t="s">
        <v>25</v>
      </c>
      <c r="DF120" s="17" t="s">
        <v>25</v>
      </c>
      <c r="DG120" s="17" t="s">
        <v>25</v>
      </c>
      <c r="DH120" s="17" t="s">
        <v>25</v>
      </c>
      <c r="DI120" s="17" t="s">
        <v>25</v>
      </c>
      <c r="DJ120" s="17" t="s">
        <v>25</v>
      </c>
      <c r="DK120" s="17" t="s">
        <v>25</v>
      </c>
      <c r="DL120" s="17" t="s">
        <v>25</v>
      </c>
      <c r="DM120" s="17" t="s">
        <v>25</v>
      </c>
      <c r="DN120" s="17" t="s">
        <v>25</v>
      </c>
      <c r="DO120" s="17" t="s">
        <v>25</v>
      </c>
      <c r="DP120" s="17" t="s">
        <v>25</v>
      </c>
      <c r="DQ120" s="17" t="s">
        <v>25</v>
      </c>
      <c r="DR120" s="17" t="s">
        <v>25</v>
      </c>
      <c r="DS120" s="17" t="s">
        <v>25</v>
      </c>
      <c r="DT120" s="17" t="s">
        <v>25</v>
      </c>
      <c r="DU120" s="17" t="s">
        <v>25</v>
      </c>
      <c r="DV120" s="17" t="s">
        <v>25</v>
      </c>
      <c r="DW120" s="17" t="s">
        <v>25</v>
      </c>
      <c r="DX120" s="17" t="s">
        <v>25</v>
      </c>
      <c r="DY120" s="17" t="s">
        <v>25</v>
      </c>
      <c r="DZ120" s="17" t="s">
        <v>25</v>
      </c>
      <c r="EA120" s="17" t="s">
        <v>25</v>
      </c>
      <c r="EB120" s="17" t="s">
        <v>25</v>
      </c>
      <c r="EC120" s="17" t="s">
        <v>25</v>
      </c>
      <c r="ED120" s="17" t="s">
        <v>25</v>
      </c>
      <c r="EE120" s="17" t="s">
        <v>25</v>
      </c>
      <c r="EF120" s="17" t="s">
        <v>25</v>
      </c>
      <c r="EG120" s="17" t="s">
        <v>25</v>
      </c>
      <c r="EH120" s="17" t="s">
        <v>25</v>
      </c>
      <c r="EI120" s="17" t="s">
        <v>25</v>
      </c>
      <c r="EJ120" s="17" t="s">
        <v>25</v>
      </c>
      <c r="EK120" s="17" t="s">
        <v>25</v>
      </c>
      <c r="EL120" s="17" t="s">
        <v>25</v>
      </c>
      <c r="EM120" s="17" t="s">
        <v>25</v>
      </c>
      <c r="EN120" s="17" t="s">
        <v>25</v>
      </c>
      <c r="EO120" s="17" t="s">
        <v>25</v>
      </c>
    </row>
    <row r="121" spans="1:145" hidden="1" outlineLevel="1">
      <c r="A121">
        <v>39</v>
      </c>
      <c r="B121" s="126" t="str">
        <f t="shared" si="119"/>
        <v>Medium BBT, Young ewes:Hgt, CFA:5.5yo, Wethers:Lamb</v>
      </c>
      <c r="C121">
        <f t="shared" si="64"/>
        <v>1</v>
      </c>
      <c r="D121" t="b">
        <f t="shared" si="65"/>
        <v>1</v>
      </c>
      <c r="E121">
        <f t="shared" si="66"/>
        <v>0</v>
      </c>
      <c r="F121">
        <f t="shared" si="67"/>
        <v>240</v>
      </c>
      <c r="G121">
        <f t="shared" si="68"/>
        <v>500</v>
      </c>
      <c r="H121">
        <f t="shared" si="69"/>
        <v>0</v>
      </c>
      <c r="K121" s="132">
        <f t="shared" si="110"/>
        <v>3</v>
      </c>
      <c r="L121" s="131">
        <f>MOD(INT(($A121-5)/PRODUCT(N$79:$Q$79)),L$79)+1</f>
        <v>3</v>
      </c>
      <c r="M121" s="132">
        <f t="shared" si="111"/>
        <v>1</v>
      </c>
      <c r="N121" s="131">
        <f>MOD(INT(($A121-5)/PRODUCT(O$79:$Q$79)),N$79)+1</f>
        <v>1</v>
      </c>
      <c r="O121" s="131">
        <f>MOD(INT(($A121-5)/PRODUCT(P$79:$Q$79)),O$79)+1</f>
        <v>2</v>
      </c>
      <c r="P121" s="131">
        <f>MOD(INT(($A121-5)/PRODUCT(Q$79:$Q$79)),P$79)+1</f>
        <v>1</v>
      </c>
      <c r="S121" s="151" t="str">
        <f t="shared" si="117"/>
        <v>-</v>
      </c>
      <c r="T121" s="151" t="str">
        <f t="shared" si="117"/>
        <v>-</v>
      </c>
      <c r="U121" s="151" t="str">
        <f t="shared" si="117"/>
        <v>-</v>
      </c>
      <c r="V121" s="151" t="str">
        <f t="shared" si="117"/>
        <v>-</v>
      </c>
      <c r="W121" s="151" t="str">
        <f t="shared" si="117"/>
        <v>-</v>
      </c>
      <c r="X121" s="151" t="str">
        <f t="shared" si="117"/>
        <v>-</v>
      </c>
      <c r="Y121" s="151" t="str">
        <f t="shared" si="117"/>
        <v>-</v>
      </c>
      <c r="Z121" s="151" t="str">
        <f t="shared" si="117"/>
        <v>-</v>
      </c>
      <c r="AA121" s="151" t="str">
        <f t="shared" si="117"/>
        <v>-</v>
      </c>
      <c r="AB121" s="151" t="str">
        <f t="shared" si="117"/>
        <v>-</v>
      </c>
      <c r="AC121" s="151" t="str">
        <f t="shared" si="117"/>
        <v>-</v>
      </c>
      <c r="AD121" s="151" t="str">
        <f t="shared" si="117"/>
        <v>-</v>
      </c>
      <c r="AE121" s="151" t="str">
        <f t="shared" si="117"/>
        <v>-</v>
      </c>
      <c r="AF121" s="151" t="str">
        <f t="shared" si="117"/>
        <v>-</v>
      </c>
      <c r="AG121" s="149" t="str">
        <f t="shared" si="120"/>
        <v>-</v>
      </c>
      <c r="AH121" s="149" t="str">
        <f t="shared" si="121"/>
        <v>-</v>
      </c>
      <c r="AI121" s="149" t="str">
        <f t="shared" si="122"/>
        <v>-</v>
      </c>
      <c r="AJ121" s="149" t="str">
        <f t="shared" si="122"/>
        <v>-</v>
      </c>
      <c r="AK121" s="149" t="str">
        <f t="shared" si="122"/>
        <v>-</v>
      </c>
      <c r="AL121" s="149" t="str">
        <f t="shared" si="122"/>
        <v>-</v>
      </c>
      <c r="AM121" s="149" t="str">
        <f t="shared" si="122"/>
        <v>-</v>
      </c>
      <c r="AN121" s="149" t="str">
        <f t="shared" si="123"/>
        <v>-</v>
      </c>
      <c r="AO121" s="149" t="str">
        <f t="shared" si="124"/>
        <v>-</v>
      </c>
      <c r="AP121" s="149" t="str">
        <f t="shared" si="125"/>
        <v>-</v>
      </c>
      <c r="AQ121" s="149" t="str">
        <f t="shared" si="126"/>
        <v>-</v>
      </c>
      <c r="AR121" s="149" t="str">
        <f t="shared" si="127"/>
        <v>-</v>
      </c>
      <c r="AS121" s="149" t="str">
        <f t="shared" si="128"/>
        <v>-</v>
      </c>
      <c r="AT121" s="149" t="str">
        <f t="shared" si="129"/>
        <v>-</v>
      </c>
      <c r="AU121" s="149" t="str">
        <f t="shared" si="130"/>
        <v>-</v>
      </c>
      <c r="AV121" s="149" t="str">
        <f t="shared" si="131"/>
        <v>-</v>
      </c>
      <c r="AW121" s="149" t="str">
        <f t="shared" si="132"/>
        <v>-</v>
      </c>
      <c r="AX121" s="149" t="str">
        <f t="shared" si="133"/>
        <v>-</v>
      </c>
      <c r="AY121" s="149" t="str">
        <f t="shared" si="134"/>
        <v>-</v>
      </c>
      <c r="AZ121" s="149" t="str">
        <f t="shared" si="135"/>
        <v>-</v>
      </c>
      <c r="BA121" s="149" t="str">
        <f t="shared" si="136"/>
        <v>-</v>
      </c>
      <c r="BB121" s="151" t="str">
        <f t="shared" si="118"/>
        <v>-</v>
      </c>
      <c r="BC121" s="151" t="str">
        <f t="shared" si="118"/>
        <v>-</v>
      </c>
      <c r="BD121" s="151" t="str">
        <f t="shared" si="118"/>
        <v>-</v>
      </c>
      <c r="BE121" s="151" t="str">
        <f t="shared" si="118"/>
        <v>-</v>
      </c>
      <c r="BF121" s="151" t="str">
        <f t="shared" si="118"/>
        <v>-</v>
      </c>
      <c r="BG121" s="151" t="str">
        <f t="shared" si="118"/>
        <v>-</v>
      </c>
      <c r="BH121" s="151" t="str">
        <f t="shared" si="118"/>
        <v>-</v>
      </c>
      <c r="BI121" s="151" t="str">
        <f t="shared" si="118"/>
        <v>-</v>
      </c>
      <c r="BJ121" s="151" t="str">
        <f t="shared" si="118"/>
        <v>-</v>
      </c>
      <c r="BK121" s="151" t="str">
        <f t="shared" si="118"/>
        <v>-</v>
      </c>
      <c r="BL121" s="151" t="str">
        <f t="shared" si="118"/>
        <v>-</v>
      </c>
      <c r="BM121" s="151" t="str">
        <f t="shared" si="118"/>
        <v>-</v>
      </c>
      <c r="BN121" s="151" t="str">
        <f t="shared" si="118"/>
        <v>-</v>
      </c>
      <c r="BO121" s="151" t="str">
        <f t="shared" si="118"/>
        <v>-</v>
      </c>
      <c r="BP121" s="149" t="str">
        <f t="shared" si="137"/>
        <v>-</v>
      </c>
      <c r="BQ121" s="149" t="str">
        <f t="shared" si="138"/>
        <v>-</v>
      </c>
      <c r="BR121" s="149" t="str">
        <f t="shared" si="91"/>
        <v>-</v>
      </c>
      <c r="BS121" s="149" t="str">
        <f t="shared" si="92"/>
        <v>-</v>
      </c>
      <c r="BT121" s="149" t="str">
        <f t="shared" si="93"/>
        <v>-</v>
      </c>
      <c r="BU121" s="149" t="str">
        <f t="shared" si="94"/>
        <v>-</v>
      </c>
      <c r="BV121" s="149" t="str">
        <f t="shared" si="95"/>
        <v>-</v>
      </c>
      <c r="BW121" s="149" t="str">
        <f t="shared" si="139"/>
        <v>-</v>
      </c>
      <c r="BX121" s="149" t="str">
        <f t="shared" si="140"/>
        <v>-</v>
      </c>
      <c r="BY121" s="149" t="str">
        <f t="shared" si="141"/>
        <v>-</v>
      </c>
      <c r="BZ121" s="149" t="str">
        <f t="shared" si="142"/>
        <v>-</v>
      </c>
      <c r="CA121" s="149" t="str">
        <f t="shared" si="143"/>
        <v>-</v>
      </c>
      <c r="CB121" s="149" t="str">
        <f t="shared" si="144"/>
        <v>-</v>
      </c>
      <c r="CC121" s="149" t="str">
        <f t="shared" si="145"/>
        <v>-</v>
      </c>
      <c r="CD121" s="149" t="str">
        <f t="shared" si="146"/>
        <v>-</v>
      </c>
      <c r="CE121" s="149" t="str">
        <f t="shared" si="147"/>
        <v>-</v>
      </c>
      <c r="CF121" s="149" t="str">
        <f t="shared" si="148"/>
        <v>-</v>
      </c>
      <c r="CG121" s="149" t="str">
        <f t="shared" si="149"/>
        <v>-</v>
      </c>
      <c r="CH121" s="149" t="str">
        <f t="shared" si="150"/>
        <v>-</v>
      </c>
      <c r="CI121" s="149" t="str">
        <f t="shared" si="151"/>
        <v>-</v>
      </c>
      <c r="CJ121" s="149" t="str">
        <f t="shared" si="152"/>
        <v>-</v>
      </c>
      <c r="CL121" s="17" t="s">
        <v>25</v>
      </c>
      <c r="CM121" s="17" t="s">
        <v>25</v>
      </c>
      <c r="CN121" s="17" t="s">
        <v>25</v>
      </c>
      <c r="CO121" s="17" t="s">
        <v>25</v>
      </c>
      <c r="CP121" s="17" t="s">
        <v>25</v>
      </c>
      <c r="CQ121" s="17" t="s">
        <v>25</v>
      </c>
      <c r="CR121" s="17" t="s">
        <v>25</v>
      </c>
      <c r="CS121" s="17" t="s">
        <v>25</v>
      </c>
      <c r="CT121" s="17" t="s">
        <v>25</v>
      </c>
      <c r="CU121" s="17" t="s">
        <v>25</v>
      </c>
      <c r="CV121" s="17" t="s">
        <v>25</v>
      </c>
      <c r="CW121" s="17" t="s">
        <v>25</v>
      </c>
      <c r="CX121" s="17" t="s">
        <v>25</v>
      </c>
      <c r="CY121" s="17" t="s">
        <v>25</v>
      </c>
      <c r="CZ121" s="17" t="s">
        <v>25</v>
      </c>
      <c r="DA121" s="17" t="s">
        <v>25</v>
      </c>
      <c r="DB121" s="17" t="s">
        <v>25</v>
      </c>
      <c r="DC121" s="17" t="s">
        <v>25</v>
      </c>
      <c r="DD121" s="17" t="s">
        <v>25</v>
      </c>
      <c r="DE121" s="17" t="s">
        <v>25</v>
      </c>
      <c r="DF121" s="17" t="s">
        <v>25</v>
      </c>
      <c r="DG121" s="17" t="s">
        <v>25</v>
      </c>
      <c r="DH121" s="17" t="s">
        <v>25</v>
      </c>
      <c r="DI121" s="17" t="s">
        <v>25</v>
      </c>
      <c r="DJ121" s="17" t="s">
        <v>25</v>
      </c>
      <c r="DK121" s="17" t="s">
        <v>25</v>
      </c>
      <c r="DL121" s="17" t="s">
        <v>25</v>
      </c>
      <c r="DM121" s="17" t="s">
        <v>25</v>
      </c>
      <c r="DN121" s="17" t="s">
        <v>25</v>
      </c>
      <c r="DO121" s="17" t="s">
        <v>25</v>
      </c>
      <c r="DP121" s="17" t="s">
        <v>25</v>
      </c>
      <c r="DQ121" s="17" t="s">
        <v>25</v>
      </c>
      <c r="DR121" s="17" t="s">
        <v>25</v>
      </c>
      <c r="DS121" s="17" t="s">
        <v>25</v>
      </c>
      <c r="DT121" s="17" t="s">
        <v>25</v>
      </c>
      <c r="DU121" s="17" t="s">
        <v>25</v>
      </c>
      <c r="DV121" s="17" t="s">
        <v>25</v>
      </c>
      <c r="DW121" s="17" t="s">
        <v>25</v>
      </c>
      <c r="DX121" s="17" t="s">
        <v>25</v>
      </c>
      <c r="DY121" s="17" t="s">
        <v>25</v>
      </c>
      <c r="DZ121" s="17" t="s">
        <v>25</v>
      </c>
      <c r="EA121" s="17" t="s">
        <v>25</v>
      </c>
      <c r="EB121" s="17" t="s">
        <v>25</v>
      </c>
      <c r="EC121" s="17" t="s">
        <v>25</v>
      </c>
      <c r="ED121" s="17" t="s">
        <v>25</v>
      </c>
      <c r="EE121" s="17" t="s">
        <v>25</v>
      </c>
      <c r="EF121" s="17" t="s">
        <v>25</v>
      </c>
      <c r="EG121" s="17" t="s">
        <v>25</v>
      </c>
      <c r="EH121" s="17" t="s">
        <v>25</v>
      </c>
      <c r="EI121" s="17" t="s">
        <v>25</v>
      </c>
      <c r="EJ121" s="17" t="s">
        <v>25</v>
      </c>
      <c r="EK121" s="17" t="s">
        <v>25</v>
      </c>
      <c r="EL121" s="17" t="s">
        <v>25</v>
      </c>
      <c r="EM121" s="17" t="s">
        <v>25</v>
      </c>
      <c r="EN121" s="17" t="s">
        <v>25</v>
      </c>
      <c r="EO121" s="17" t="s">
        <v>25</v>
      </c>
    </row>
    <row r="122" spans="1:145" hidden="1" outlineLevel="1">
      <c r="A122">
        <v>40</v>
      </c>
      <c r="B122" s="126" t="str">
        <f t="shared" si="119"/>
        <v>Medium BBT, Young ewes:Hgt, CFA:6.5yo, Wethers:Lamb</v>
      </c>
      <c r="C122">
        <f t="shared" si="64"/>
        <v>1</v>
      </c>
      <c r="D122" t="b">
        <f t="shared" si="65"/>
        <v>1</v>
      </c>
      <c r="E122">
        <f t="shared" si="66"/>
        <v>0</v>
      </c>
      <c r="F122">
        <f t="shared" si="67"/>
        <v>240</v>
      </c>
      <c r="G122">
        <f t="shared" si="68"/>
        <v>500</v>
      </c>
      <c r="H122">
        <f t="shared" si="69"/>
        <v>1</v>
      </c>
      <c r="K122" s="132">
        <f t="shared" si="110"/>
        <v>3</v>
      </c>
      <c r="L122" s="131">
        <f>MOD(INT(($A122-5)/PRODUCT(N$79:$Q$79)),L$79)+1</f>
        <v>3</v>
      </c>
      <c r="M122" s="132">
        <f t="shared" si="111"/>
        <v>1</v>
      </c>
      <c r="N122" s="131">
        <f>MOD(INT(($A122-5)/PRODUCT(O$79:$Q$79)),N$79)+1</f>
        <v>1</v>
      </c>
      <c r="O122" s="131">
        <f>MOD(INT(($A122-5)/PRODUCT(P$79:$Q$79)),O$79)+1</f>
        <v>2</v>
      </c>
      <c r="P122" s="131">
        <f>MOD(INT(($A122-5)/PRODUCT(Q$79:$Q$79)),P$79)+1</f>
        <v>2</v>
      </c>
      <c r="S122" s="151" t="str">
        <f t="shared" si="117"/>
        <v>-</v>
      </c>
      <c r="T122" s="151" t="str">
        <f t="shared" si="117"/>
        <v>-</v>
      </c>
      <c r="U122" s="151" t="str">
        <f t="shared" si="117"/>
        <v>-</v>
      </c>
      <c r="V122" s="151" t="str">
        <f t="shared" si="117"/>
        <v>-</v>
      </c>
      <c r="W122" s="151" t="str">
        <f t="shared" si="117"/>
        <v>-</v>
      </c>
      <c r="X122" s="151" t="str">
        <f t="shared" si="117"/>
        <v>-</v>
      </c>
      <c r="Y122" s="151" t="str">
        <f t="shared" si="117"/>
        <v>-</v>
      </c>
      <c r="Z122" s="151" t="str">
        <f t="shared" si="117"/>
        <v>-</v>
      </c>
      <c r="AA122" s="151" t="str">
        <f t="shared" si="117"/>
        <v>-</v>
      </c>
      <c r="AB122" s="151" t="str">
        <f t="shared" si="117"/>
        <v>-</v>
      </c>
      <c r="AC122" s="151" t="str">
        <f t="shared" si="117"/>
        <v>-</v>
      </c>
      <c r="AD122" s="151" t="str">
        <f t="shared" si="117"/>
        <v>-</v>
      </c>
      <c r="AE122" s="151" t="str">
        <f t="shared" si="117"/>
        <v>-</v>
      </c>
      <c r="AF122" s="151" t="str">
        <f t="shared" si="117"/>
        <v>-</v>
      </c>
      <c r="AG122" s="149" t="str">
        <f t="shared" si="120"/>
        <v>-</v>
      </c>
      <c r="AH122" s="149" t="str">
        <f t="shared" si="121"/>
        <v>-</v>
      </c>
      <c r="AI122" s="149" t="str">
        <f t="shared" si="122"/>
        <v>-</v>
      </c>
      <c r="AJ122" s="149" t="str">
        <f t="shared" si="122"/>
        <v>-</v>
      </c>
      <c r="AK122" s="149" t="str">
        <f t="shared" si="122"/>
        <v>-</v>
      </c>
      <c r="AL122" s="149" t="str">
        <f t="shared" si="122"/>
        <v>-</v>
      </c>
      <c r="AM122" s="149" t="str">
        <f t="shared" si="122"/>
        <v>-</v>
      </c>
      <c r="AN122" s="149" t="str">
        <f t="shared" si="123"/>
        <v>-</v>
      </c>
      <c r="AO122" s="149" t="str">
        <f t="shared" si="124"/>
        <v>-</v>
      </c>
      <c r="AP122" s="149" t="str">
        <f t="shared" si="125"/>
        <v>-</v>
      </c>
      <c r="AQ122" s="149" t="str">
        <f t="shared" si="126"/>
        <v>-</v>
      </c>
      <c r="AR122" s="149" t="str">
        <f t="shared" si="127"/>
        <v>-</v>
      </c>
      <c r="AS122" s="149" t="str">
        <f t="shared" si="128"/>
        <v>-</v>
      </c>
      <c r="AT122" s="149" t="str">
        <f t="shared" si="129"/>
        <v>-</v>
      </c>
      <c r="AU122" s="149" t="str">
        <f t="shared" si="130"/>
        <v>-</v>
      </c>
      <c r="AV122" s="149" t="str">
        <f t="shared" si="131"/>
        <v>-</v>
      </c>
      <c r="AW122" s="149" t="str">
        <f t="shared" si="132"/>
        <v>-</v>
      </c>
      <c r="AX122" s="149" t="str">
        <f t="shared" si="133"/>
        <v>-</v>
      </c>
      <c r="AY122" s="149" t="str">
        <f t="shared" si="134"/>
        <v>-</v>
      </c>
      <c r="AZ122" s="149" t="str">
        <f t="shared" si="135"/>
        <v>-</v>
      </c>
      <c r="BA122" s="149" t="str">
        <f t="shared" si="136"/>
        <v>-</v>
      </c>
      <c r="BB122" s="151" t="str">
        <f t="shared" si="118"/>
        <v>-</v>
      </c>
      <c r="BC122" s="151" t="str">
        <f t="shared" si="118"/>
        <v>-</v>
      </c>
      <c r="BD122" s="151" t="str">
        <f t="shared" si="118"/>
        <v>-</v>
      </c>
      <c r="BE122" s="151" t="str">
        <f t="shared" si="118"/>
        <v>-</v>
      </c>
      <c r="BF122" s="151" t="str">
        <f t="shared" si="118"/>
        <v>-</v>
      </c>
      <c r="BG122" s="151" t="str">
        <f t="shared" si="118"/>
        <v>-</v>
      </c>
      <c r="BH122" s="151" t="str">
        <f t="shared" si="118"/>
        <v>-</v>
      </c>
      <c r="BI122" s="151" t="str">
        <f t="shared" si="118"/>
        <v>-</v>
      </c>
      <c r="BJ122" s="151" t="str">
        <f t="shared" si="118"/>
        <v>-</v>
      </c>
      <c r="BK122" s="151" t="str">
        <f t="shared" si="118"/>
        <v>-</v>
      </c>
      <c r="BL122" s="151" t="str">
        <f t="shared" si="118"/>
        <v>-</v>
      </c>
      <c r="BM122" s="151" t="str">
        <f t="shared" si="118"/>
        <v>-</v>
      </c>
      <c r="BN122" s="151" t="str">
        <f t="shared" si="118"/>
        <v>-</v>
      </c>
      <c r="BO122" s="151" t="str">
        <f t="shared" si="118"/>
        <v>-</v>
      </c>
      <c r="BP122" s="149" t="str">
        <f t="shared" si="137"/>
        <v>-</v>
      </c>
      <c r="BQ122" s="149" t="str">
        <f t="shared" si="138"/>
        <v>-</v>
      </c>
      <c r="BR122" s="149" t="str">
        <f t="shared" si="91"/>
        <v>-</v>
      </c>
      <c r="BS122" s="149" t="str">
        <f t="shared" si="92"/>
        <v>-</v>
      </c>
      <c r="BT122" s="149" t="str">
        <f t="shared" si="93"/>
        <v>-</v>
      </c>
      <c r="BU122" s="149" t="str">
        <f t="shared" si="94"/>
        <v>-</v>
      </c>
      <c r="BV122" s="149" t="str">
        <f t="shared" si="95"/>
        <v>-</v>
      </c>
      <c r="BW122" s="149" t="str">
        <f t="shared" si="139"/>
        <v>-</v>
      </c>
      <c r="BX122" s="149" t="str">
        <f t="shared" si="140"/>
        <v>-</v>
      </c>
      <c r="BY122" s="149" t="str">
        <f t="shared" si="141"/>
        <v>-</v>
      </c>
      <c r="BZ122" s="149" t="str">
        <f t="shared" si="142"/>
        <v>-</v>
      </c>
      <c r="CA122" s="149" t="str">
        <f t="shared" si="143"/>
        <v>-</v>
      </c>
      <c r="CB122" s="149" t="str">
        <f t="shared" si="144"/>
        <v>-</v>
      </c>
      <c r="CC122" s="149" t="str">
        <f t="shared" si="145"/>
        <v>-</v>
      </c>
      <c r="CD122" s="149" t="str">
        <f t="shared" si="146"/>
        <v>-</v>
      </c>
      <c r="CE122" s="149" t="str">
        <f t="shared" si="147"/>
        <v>-</v>
      </c>
      <c r="CF122" s="149" t="str">
        <f t="shared" si="148"/>
        <v>-</v>
      </c>
      <c r="CG122" s="149" t="str">
        <f t="shared" si="149"/>
        <v>-</v>
      </c>
      <c r="CH122" s="149" t="str">
        <f t="shared" si="150"/>
        <v>-</v>
      </c>
      <c r="CI122" s="149" t="str">
        <f t="shared" si="151"/>
        <v>-</v>
      </c>
      <c r="CJ122" s="149" t="str">
        <f t="shared" si="152"/>
        <v>-</v>
      </c>
      <c r="CL122" s="17" t="s">
        <v>25</v>
      </c>
      <c r="CM122" s="17" t="s">
        <v>25</v>
      </c>
      <c r="CN122" s="17" t="s">
        <v>25</v>
      </c>
      <c r="CO122" s="17" t="s">
        <v>25</v>
      </c>
      <c r="CP122" s="17" t="s">
        <v>25</v>
      </c>
      <c r="CQ122" s="17" t="s">
        <v>25</v>
      </c>
      <c r="CR122" s="17" t="s">
        <v>25</v>
      </c>
      <c r="CS122" s="17" t="s">
        <v>25</v>
      </c>
      <c r="CT122" s="17" t="s">
        <v>25</v>
      </c>
      <c r="CU122" s="17" t="s">
        <v>25</v>
      </c>
      <c r="CV122" s="17" t="s">
        <v>25</v>
      </c>
      <c r="CW122" s="17" t="s">
        <v>25</v>
      </c>
      <c r="CX122" s="17" t="s">
        <v>25</v>
      </c>
      <c r="CY122" s="17" t="s">
        <v>25</v>
      </c>
      <c r="CZ122" s="17" t="s">
        <v>25</v>
      </c>
      <c r="DA122" s="17" t="s">
        <v>25</v>
      </c>
      <c r="DB122" s="17" t="s">
        <v>25</v>
      </c>
      <c r="DC122" s="17" t="s">
        <v>25</v>
      </c>
      <c r="DD122" s="17" t="s">
        <v>25</v>
      </c>
      <c r="DE122" s="17" t="s">
        <v>25</v>
      </c>
      <c r="DF122" s="17" t="s">
        <v>25</v>
      </c>
      <c r="DG122" s="17" t="s">
        <v>25</v>
      </c>
      <c r="DH122" s="17" t="s">
        <v>25</v>
      </c>
      <c r="DI122" s="17" t="s">
        <v>25</v>
      </c>
      <c r="DJ122" s="17" t="s">
        <v>25</v>
      </c>
      <c r="DK122" s="17" t="s">
        <v>25</v>
      </c>
      <c r="DL122" s="17" t="s">
        <v>25</v>
      </c>
      <c r="DM122" s="17" t="s">
        <v>25</v>
      </c>
      <c r="DN122" s="17" t="s">
        <v>25</v>
      </c>
      <c r="DO122" s="17" t="s">
        <v>25</v>
      </c>
      <c r="DP122" s="17" t="s">
        <v>25</v>
      </c>
      <c r="DQ122" s="17" t="s">
        <v>25</v>
      </c>
      <c r="DR122" s="17" t="s">
        <v>25</v>
      </c>
      <c r="DS122" s="17" t="s">
        <v>25</v>
      </c>
      <c r="DT122" s="17" t="s">
        <v>25</v>
      </c>
      <c r="DU122" s="17" t="s">
        <v>25</v>
      </c>
      <c r="DV122" s="17" t="s">
        <v>25</v>
      </c>
      <c r="DW122" s="17" t="s">
        <v>25</v>
      </c>
      <c r="DX122" s="17" t="s">
        <v>25</v>
      </c>
      <c r="DY122" s="17" t="s">
        <v>25</v>
      </c>
      <c r="DZ122" s="17" t="s">
        <v>25</v>
      </c>
      <c r="EA122" s="17" t="s">
        <v>25</v>
      </c>
      <c r="EB122" s="17" t="s">
        <v>25</v>
      </c>
      <c r="EC122" s="17" t="s">
        <v>25</v>
      </c>
      <c r="ED122" s="17" t="s">
        <v>25</v>
      </c>
      <c r="EE122" s="17" t="s">
        <v>25</v>
      </c>
      <c r="EF122" s="17" t="s">
        <v>25</v>
      </c>
      <c r="EG122" s="17" t="s">
        <v>25</v>
      </c>
      <c r="EH122" s="17" t="s">
        <v>25</v>
      </c>
      <c r="EI122" s="17" t="s">
        <v>25</v>
      </c>
      <c r="EJ122" s="17" t="s">
        <v>25</v>
      </c>
      <c r="EK122" s="17" t="s">
        <v>25</v>
      </c>
      <c r="EL122" s="17" t="s">
        <v>25</v>
      </c>
      <c r="EM122" s="17" t="s">
        <v>25</v>
      </c>
      <c r="EN122" s="17" t="s">
        <v>25</v>
      </c>
      <c r="EO122" s="17" t="s">
        <v>25</v>
      </c>
    </row>
    <row r="123" spans="1:145" hidden="1" outlineLevel="1">
      <c r="A123">
        <v>41</v>
      </c>
      <c r="B123" s="126" t="str">
        <f t="shared" si="119"/>
        <v>Medium BBT, Young ewes:Lamb, CFA:5.5yo, Wethers:Yearling</v>
      </c>
      <c r="C123">
        <f t="shared" si="64"/>
        <v>1</v>
      </c>
      <c r="D123" t="b">
        <f t="shared" si="65"/>
        <v>1</v>
      </c>
      <c r="E123">
        <f t="shared" si="66"/>
        <v>241</v>
      </c>
      <c r="F123">
        <f t="shared" si="67"/>
        <v>450</v>
      </c>
      <c r="G123">
        <f t="shared" si="68"/>
        <v>0</v>
      </c>
      <c r="H123">
        <f t="shared" si="69"/>
        <v>0</v>
      </c>
      <c r="K123" s="132">
        <f t="shared" si="110"/>
        <v>3</v>
      </c>
      <c r="L123" s="131">
        <f>MOD(INT(($A123-5)/PRODUCT(N$79:$Q$79)),L$79)+1</f>
        <v>3</v>
      </c>
      <c r="M123" s="132">
        <f t="shared" si="111"/>
        <v>2</v>
      </c>
      <c r="N123" s="131">
        <f>MOD(INT(($A123-5)/PRODUCT(O$79:$Q$79)),N$79)+1</f>
        <v>2</v>
      </c>
      <c r="O123" s="131">
        <f>MOD(INT(($A123-5)/PRODUCT(P$79:$Q$79)),O$79)+1</f>
        <v>1</v>
      </c>
      <c r="P123" s="131">
        <f>MOD(INT(($A123-5)/PRODUCT(Q$79:$Q$79)),P$79)+1</f>
        <v>1</v>
      </c>
      <c r="S123" s="151" t="str">
        <f t="shared" si="117"/>
        <v>-</v>
      </c>
      <c r="T123" s="151" t="str">
        <f t="shared" si="117"/>
        <v>-</v>
      </c>
      <c r="U123" s="151" t="str">
        <f t="shared" si="117"/>
        <v>-</v>
      </c>
      <c r="V123" s="151" t="str">
        <f t="shared" si="117"/>
        <v>-</v>
      </c>
      <c r="W123" s="151" t="str">
        <f t="shared" si="117"/>
        <v>-</v>
      </c>
      <c r="X123" s="151" t="str">
        <f t="shared" si="117"/>
        <v>-</v>
      </c>
      <c r="Y123" s="151" t="str">
        <f t="shared" si="117"/>
        <v>-</v>
      </c>
      <c r="Z123" s="151" t="str">
        <f t="shared" si="117"/>
        <v>-</v>
      </c>
      <c r="AA123" s="151" t="str">
        <f t="shared" si="117"/>
        <v>-</v>
      </c>
      <c r="AB123" s="151" t="str">
        <f t="shared" si="117"/>
        <v>-</v>
      </c>
      <c r="AC123" s="151" t="str">
        <f t="shared" si="117"/>
        <v>-</v>
      </c>
      <c r="AD123" s="151" t="str">
        <f t="shared" si="117"/>
        <v>-</v>
      </c>
      <c r="AE123" s="151" t="str">
        <f t="shared" si="117"/>
        <v>-</v>
      </c>
      <c r="AF123" s="151" t="str">
        <f t="shared" si="117"/>
        <v>-</v>
      </c>
      <c r="AG123" s="149" t="str">
        <f t="shared" si="120"/>
        <v>-</v>
      </c>
      <c r="AH123" s="149" t="str">
        <f t="shared" si="121"/>
        <v>-</v>
      </c>
      <c r="AI123" s="149" t="str">
        <f t="shared" si="122"/>
        <v>-</v>
      </c>
      <c r="AJ123" s="149" t="str">
        <f t="shared" si="122"/>
        <v>-</v>
      </c>
      <c r="AK123" s="149" t="str">
        <f t="shared" si="122"/>
        <v>-</v>
      </c>
      <c r="AL123" s="149" t="str">
        <f t="shared" si="122"/>
        <v>-</v>
      </c>
      <c r="AM123" s="149" t="str">
        <f t="shared" si="122"/>
        <v>-</v>
      </c>
      <c r="AN123" s="149" t="str">
        <f t="shared" si="123"/>
        <v>-</v>
      </c>
      <c r="AO123" s="149" t="str">
        <f t="shared" si="124"/>
        <v>-</v>
      </c>
      <c r="AP123" s="149" t="str">
        <f t="shared" si="125"/>
        <v>-</v>
      </c>
      <c r="AQ123" s="149" t="str">
        <f t="shared" si="126"/>
        <v>-</v>
      </c>
      <c r="AR123" s="149" t="str">
        <f t="shared" si="127"/>
        <v>-</v>
      </c>
      <c r="AS123" s="149" t="str">
        <f t="shared" si="128"/>
        <v>-</v>
      </c>
      <c r="AT123" s="149" t="str">
        <f t="shared" si="129"/>
        <v>-</v>
      </c>
      <c r="AU123" s="149" t="str">
        <f t="shared" si="130"/>
        <v>-</v>
      </c>
      <c r="AV123" s="149" t="str">
        <f t="shared" si="131"/>
        <v>-</v>
      </c>
      <c r="AW123" s="149" t="str">
        <f t="shared" si="132"/>
        <v>-</v>
      </c>
      <c r="AX123" s="149" t="str">
        <f t="shared" si="133"/>
        <v>-</v>
      </c>
      <c r="AY123" s="149" t="str">
        <f t="shared" si="134"/>
        <v>-</v>
      </c>
      <c r="AZ123" s="149" t="str">
        <f t="shared" si="135"/>
        <v>-</v>
      </c>
      <c r="BA123" s="149" t="str">
        <f t="shared" si="136"/>
        <v>-</v>
      </c>
      <c r="BB123" s="151" t="str">
        <f t="shared" si="118"/>
        <v>-</v>
      </c>
      <c r="BC123" s="151" t="str">
        <f t="shared" si="118"/>
        <v>-</v>
      </c>
      <c r="BD123" s="151" t="str">
        <f t="shared" si="118"/>
        <v>-</v>
      </c>
      <c r="BE123" s="151" t="str">
        <f t="shared" si="118"/>
        <v>-</v>
      </c>
      <c r="BF123" s="151" t="str">
        <f t="shared" si="118"/>
        <v>-</v>
      </c>
      <c r="BG123" s="151" t="str">
        <f t="shared" si="118"/>
        <v>-</v>
      </c>
      <c r="BH123" s="151" t="str">
        <f t="shared" si="118"/>
        <v>-</v>
      </c>
      <c r="BI123" s="151" t="str">
        <f t="shared" si="118"/>
        <v>-</v>
      </c>
      <c r="BJ123" s="151" t="str">
        <f t="shared" si="118"/>
        <v>-</v>
      </c>
      <c r="BK123" s="151" t="str">
        <f t="shared" si="118"/>
        <v>-</v>
      </c>
      <c r="BL123" s="151" t="str">
        <f t="shared" si="118"/>
        <v>-</v>
      </c>
      <c r="BM123" s="151" t="str">
        <f t="shared" si="118"/>
        <v>-</v>
      </c>
      <c r="BN123" s="151" t="str">
        <f t="shared" si="118"/>
        <v>-</v>
      </c>
      <c r="BO123" s="151" t="str">
        <f t="shared" si="118"/>
        <v>-</v>
      </c>
      <c r="BP123" s="149" t="str">
        <f t="shared" si="137"/>
        <v>-</v>
      </c>
      <c r="BQ123" s="149" t="str">
        <f t="shared" si="138"/>
        <v>-</v>
      </c>
      <c r="BR123" s="149" t="str">
        <f t="shared" si="91"/>
        <v>-</v>
      </c>
      <c r="BS123" s="149" t="str">
        <f t="shared" si="92"/>
        <v>-</v>
      </c>
      <c r="BT123" s="149" t="str">
        <f t="shared" si="93"/>
        <v>-</v>
      </c>
      <c r="BU123" s="149" t="str">
        <f t="shared" si="94"/>
        <v>-</v>
      </c>
      <c r="BV123" s="149" t="str">
        <f t="shared" si="95"/>
        <v>-</v>
      </c>
      <c r="BW123" s="149" t="str">
        <f t="shared" si="139"/>
        <v>-</v>
      </c>
      <c r="BX123" s="149" t="str">
        <f t="shared" si="140"/>
        <v>-</v>
      </c>
      <c r="BY123" s="149" t="str">
        <f t="shared" si="141"/>
        <v>-</v>
      </c>
      <c r="BZ123" s="149" t="str">
        <f t="shared" si="142"/>
        <v>-</v>
      </c>
      <c r="CA123" s="149" t="str">
        <f t="shared" si="143"/>
        <v>-</v>
      </c>
      <c r="CB123" s="149" t="str">
        <f t="shared" si="144"/>
        <v>-</v>
      </c>
      <c r="CC123" s="149" t="str">
        <f t="shared" si="145"/>
        <v>-</v>
      </c>
      <c r="CD123" s="149" t="str">
        <f t="shared" si="146"/>
        <v>-</v>
      </c>
      <c r="CE123" s="149" t="str">
        <f t="shared" si="147"/>
        <v>-</v>
      </c>
      <c r="CF123" s="149" t="str">
        <f t="shared" si="148"/>
        <v>-</v>
      </c>
      <c r="CG123" s="149" t="str">
        <f t="shared" si="149"/>
        <v>-</v>
      </c>
      <c r="CH123" s="149" t="str">
        <f t="shared" si="150"/>
        <v>-</v>
      </c>
      <c r="CI123" s="149" t="str">
        <f t="shared" si="151"/>
        <v>-</v>
      </c>
      <c r="CJ123" s="149" t="str">
        <f t="shared" si="152"/>
        <v>-</v>
      </c>
      <c r="CL123" s="17" t="s">
        <v>25</v>
      </c>
      <c r="CM123" s="17" t="s">
        <v>25</v>
      </c>
      <c r="CN123" s="17" t="s">
        <v>25</v>
      </c>
      <c r="CO123" s="17" t="s">
        <v>25</v>
      </c>
      <c r="CP123" s="17" t="s">
        <v>25</v>
      </c>
      <c r="CQ123" s="17" t="s">
        <v>25</v>
      </c>
      <c r="CR123" s="17" t="s">
        <v>25</v>
      </c>
      <c r="CS123" s="17" t="s">
        <v>25</v>
      </c>
      <c r="CT123" s="17" t="s">
        <v>25</v>
      </c>
      <c r="CU123" s="17" t="s">
        <v>25</v>
      </c>
      <c r="CV123" s="17" t="s">
        <v>25</v>
      </c>
      <c r="CW123" s="17" t="s">
        <v>25</v>
      </c>
      <c r="CX123" s="17" t="s">
        <v>25</v>
      </c>
      <c r="CY123" s="17" t="s">
        <v>25</v>
      </c>
      <c r="CZ123" s="17" t="s">
        <v>25</v>
      </c>
      <c r="DA123" s="17" t="s">
        <v>25</v>
      </c>
      <c r="DB123" s="17" t="s">
        <v>25</v>
      </c>
      <c r="DC123" s="17" t="s">
        <v>25</v>
      </c>
      <c r="DD123" s="17" t="s">
        <v>25</v>
      </c>
      <c r="DE123" s="17" t="s">
        <v>25</v>
      </c>
      <c r="DF123" s="17" t="s">
        <v>25</v>
      </c>
      <c r="DG123" s="17" t="s">
        <v>25</v>
      </c>
      <c r="DH123" s="17" t="s">
        <v>25</v>
      </c>
      <c r="DI123" s="17" t="s">
        <v>25</v>
      </c>
      <c r="DJ123" s="17" t="s">
        <v>25</v>
      </c>
      <c r="DK123" s="17" t="s">
        <v>25</v>
      </c>
      <c r="DL123" s="17" t="s">
        <v>25</v>
      </c>
      <c r="DM123" s="17" t="s">
        <v>25</v>
      </c>
      <c r="DN123" s="17" t="s">
        <v>25</v>
      </c>
      <c r="DO123" s="17" t="s">
        <v>25</v>
      </c>
      <c r="DP123" s="17" t="s">
        <v>25</v>
      </c>
      <c r="DQ123" s="17" t="s">
        <v>25</v>
      </c>
      <c r="DR123" s="17" t="s">
        <v>25</v>
      </c>
      <c r="DS123" s="17" t="s">
        <v>25</v>
      </c>
      <c r="DT123" s="17" t="s">
        <v>25</v>
      </c>
      <c r="DU123" s="17" t="s">
        <v>25</v>
      </c>
      <c r="DV123" s="17" t="s">
        <v>25</v>
      </c>
      <c r="DW123" s="17" t="s">
        <v>25</v>
      </c>
      <c r="DX123" s="17" t="s">
        <v>25</v>
      </c>
      <c r="DY123" s="17" t="s">
        <v>25</v>
      </c>
      <c r="DZ123" s="17" t="s">
        <v>25</v>
      </c>
      <c r="EA123" s="17" t="s">
        <v>25</v>
      </c>
      <c r="EB123" s="17" t="s">
        <v>25</v>
      </c>
      <c r="EC123" s="17" t="s">
        <v>25</v>
      </c>
      <c r="ED123" s="17" t="s">
        <v>25</v>
      </c>
      <c r="EE123" s="17" t="s">
        <v>25</v>
      </c>
      <c r="EF123" s="17" t="s">
        <v>25</v>
      </c>
      <c r="EG123" s="17" t="s">
        <v>25</v>
      </c>
      <c r="EH123" s="17" t="s">
        <v>25</v>
      </c>
      <c r="EI123" s="17" t="s">
        <v>25</v>
      </c>
      <c r="EJ123" s="17" t="s">
        <v>25</v>
      </c>
      <c r="EK123" s="17" t="s">
        <v>25</v>
      </c>
      <c r="EL123" s="17" t="s">
        <v>25</v>
      </c>
      <c r="EM123" s="17" t="s">
        <v>25</v>
      </c>
      <c r="EN123" s="17" t="s">
        <v>25</v>
      </c>
      <c r="EO123" s="17" t="s">
        <v>25</v>
      </c>
    </row>
    <row r="124" spans="1:145" hidden="1" outlineLevel="1">
      <c r="A124">
        <v>42</v>
      </c>
      <c r="B124" s="126" t="str">
        <f t="shared" si="119"/>
        <v>Medium BBT, Young ewes:Lamb, CFA:6.5yo, Wethers:Yearling</v>
      </c>
      <c r="C124">
        <f t="shared" si="64"/>
        <v>1</v>
      </c>
      <c r="D124" t="b">
        <f t="shared" si="65"/>
        <v>1</v>
      </c>
      <c r="E124">
        <f t="shared" si="66"/>
        <v>241</v>
      </c>
      <c r="F124">
        <f t="shared" si="67"/>
        <v>450</v>
      </c>
      <c r="G124">
        <f t="shared" si="68"/>
        <v>0</v>
      </c>
      <c r="H124">
        <f t="shared" si="69"/>
        <v>1</v>
      </c>
      <c r="K124" s="132">
        <f t="shared" si="110"/>
        <v>3</v>
      </c>
      <c r="L124" s="131">
        <f>MOD(INT(($A124-5)/PRODUCT(N$79:$Q$79)),L$79)+1</f>
        <v>3</v>
      </c>
      <c r="M124" s="132">
        <f t="shared" si="111"/>
        <v>2</v>
      </c>
      <c r="N124" s="131">
        <f>MOD(INT(($A124-5)/PRODUCT(O$79:$Q$79)),N$79)+1</f>
        <v>2</v>
      </c>
      <c r="O124" s="131">
        <f>MOD(INT(($A124-5)/PRODUCT(P$79:$Q$79)),O$79)+1</f>
        <v>1</v>
      </c>
      <c r="P124" s="131">
        <f>MOD(INT(($A124-5)/PRODUCT(Q$79:$Q$79)),P$79)+1</f>
        <v>2</v>
      </c>
      <c r="S124" s="151" t="str">
        <f t="shared" si="117"/>
        <v>-</v>
      </c>
      <c r="T124" s="151" t="str">
        <f t="shared" si="117"/>
        <v>-</v>
      </c>
      <c r="U124" s="151" t="str">
        <f t="shared" si="117"/>
        <v>-</v>
      </c>
      <c r="V124" s="151" t="str">
        <f t="shared" si="117"/>
        <v>-</v>
      </c>
      <c r="W124" s="151" t="str">
        <f t="shared" si="117"/>
        <v>-</v>
      </c>
      <c r="X124" s="151" t="str">
        <f t="shared" si="117"/>
        <v>-</v>
      </c>
      <c r="Y124" s="151" t="str">
        <f t="shared" si="117"/>
        <v>-</v>
      </c>
      <c r="Z124" s="151" t="str">
        <f t="shared" si="117"/>
        <v>-</v>
      </c>
      <c r="AA124" s="151" t="str">
        <f t="shared" si="117"/>
        <v>-</v>
      </c>
      <c r="AB124" s="151" t="str">
        <f t="shared" si="117"/>
        <v>-</v>
      </c>
      <c r="AC124" s="151" t="str">
        <f t="shared" si="117"/>
        <v>-</v>
      </c>
      <c r="AD124" s="151" t="str">
        <f t="shared" si="117"/>
        <v>-</v>
      </c>
      <c r="AE124" s="151" t="str">
        <f t="shared" si="117"/>
        <v>-</v>
      </c>
      <c r="AF124" s="151" t="str">
        <f t="shared" si="117"/>
        <v>-</v>
      </c>
      <c r="AG124" s="149" t="str">
        <f t="shared" si="120"/>
        <v>-</v>
      </c>
      <c r="AH124" s="149" t="str">
        <f t="shared" si="121"/>
        <v>-</v>
      </c>
      <c r="AI124" s="149" t="str">
        <f t="shared" si="122"/>
        <v>-</v>
      </c>
      <c r="AJ124" s="149" t="str">
        <f t="shared" si="122"/>
        <v>-</v>
      </c>
      <c r="AK124" s="149" t="str">
        <f t="shared" si="122"/>
        <v>-</v>
      </c>
      <c r="AL124" s="149" t="str">
        <f t="shared" si="122"/>
        <v>-</v>
      </c>
      <c r="AM124" s="149" t="str">
        <f t="shared" si="122"/>
        <v>-</v>
      </c>
      <c r="AN124" s="149" t="str">
        <f t="shared" si="123"/>
        <v>-</v>
      </c>
      <c r="AO124" s="149" t="str">
        <f t="shared" si="124"/>
        <v>-</v>
      </c>
      <c r="AP124" s="149" t="str">
        <f t="shared" si="125"/>
        <v>-</v>
      </c>
      <c r="AQ124" s="149" t="str">
        <f t="shared" si="126"/>
        <v>-</v>
      </c>
      <c r="AR124" s="149" t="str">
        <f t="shared" si="127"/>
        <v>-</v>
      </c>
      <c r="AS124" s="149" t="str">
        <f t="shared" si="128"/>
        <v>-</v>
      </c>
      <c r="AT124" s="149" t="str">
        <f t="shared" si="129"/>
        <v>-</v>
      </c>
      <c r="AU124" s="149" t="str">
        <f t="shared" si="130"/>
        <v>-</v>
      </c>
      <c r="AV124" s="149" t="str">
        <f t="shared" si="131"/>
        <v>-</v>
      </c>
      <c r="AW124" s="149" t="str">
        <f t="shared" si="132"/>
        <v>-</v>
      </c>
      <c r="AX124" s="149" t="str">
        <f t="shared" si="133"/>
        <v>-</v>
      </c>
      <c r="AY124" s="149" t="str">
        <f t="shared" si="134"/>
        <v>-</v>
      </c>
      <c r="AZ124" s="149" t="str">
        <f t="shared" si="135"/>
        <v>-</v>
      </c>
      <c r="BA124" s="149" t="str">
        <f t="shared" si="136"/>
        <v>-</v>
      </c>
      <c r="BB124" s="151" t="str">
        <f t="shared" si="118"/>
        <v>-</v>
      </c>
      <c r="BC124" s="151" t="str">
        <f t="shared" si="118"/>
        <v>-</v>
      </c>
      <c r="BD124" s="151" t="str">
        <f t="shared" si="118"/>
        <v>-</v>
      </c>
      <c r="BE124" s="151" t="str">
        <f t="shared" si="118"/>
        <v>-</v>
      </c>
      <c r="BF124" s="151" t="str">
        <f t="shared" si="118"/>
        <v>-</v>
      </c>
      <c r="BG124" s="151" t="str">
        <f t="shared" si="118"/>
        <v>-</v>
      </c>
      <c r="BH124" s="151" t="str">
        <f t="shared" si="118"/>
        <v>-</v>
      </c>
      <c r="BI124" s="151" t="str">
        <f t="shared" si="118"/>
        <v>-</v>
      </c>
      <c r="BJ124" s="151" t="str">
        <f t="shared" si="118"/>
        <v>-</v>
      </c>
      <c r="BK124" s="151" t="str">
        <f t="shared" si="118"/>
        <v>-</v>
      </c>
      <c r="BL124" s="151" t="str">
        <f t="shared" si="118"/>
        <v>-</v>
      </c>
      <c r="BM124" s="151" t="str">
        <f t="shared" si="118"/>
        <v>-</v>
      </c>
      <c r="BN124" s="151" t="str">
        <f t="shared" si="118"/>
        <v>-</v>
      </c>
      <c r="BO124" s="151" t="str">
        <f t="shared" si="118"/>
        <v>-</v>
      </c>
      <c r="BP124" s="149" t="str">
        <f t="shared" si="137"/>
        <v>-</v>
      </c>
      <c r="BQ124" s="149" t="str">
        <f t="shared" si="138"/>
        <v>-</v>
      </c>
      <c r="BR124" s="149" t="str">
        <f t="shared" si="91"/>
        <v>-</v>
      </c>
      <c r="BS124" s="149" t="str">
        <f t="shared" si="92"/>
        <v>-</v>
      </c>
      <c r="BT124" s="149" t="str">
        <f t="shared" si="93"/>
        <v>-</v>
      </c>
      <c r="BU124" s="149" t="str">
        <f t="shared" si="94"/>
        <v>-</v>
      </c>
      <c r="BV124" s="149" t="str">
        <f t="shared" si="95"/>
        <v>-</v>
      </c>
      <c r="BW124" s="149" t="str">
        <f t="shared" si="139"/>
        <v>-</v>
      </c>
      <c r="BX124" s="149" t="str">
        <f t="shared" si="140"/>
        <v>-</v>
      </c>
      <c r="BY124" s="149" t="str">
        <f t="shared" si="141"/>
        <v>-</v>
      </c>
      <c r="BZ124" s="149" t="str">
        <f t="shared" si="142"/>
        <v>-</v>
      </c>
      <c r="CA124" s="149" t="str">
        <f t="shared" si="143"/>
        <v>-</v>
      </c>
      <c r="CB124" s="149" t="str">
        <f t="shared" si="144"/>
        <v>-</v>
      </c>
      <c r="CC124" s="149" t="str">
        <f t="shared" si="145"/>
        <v>-</v>
      </c>
      <c r="CD124" s="149" t="str">
        <f t="shared" si="146"/>
        <v>-</v>
      </c>
      <c r="CE124" s="149" t="str">
        <f t="shared" si="147"/>
        <v>-</v>
      </c>
      <c r="CF124" s="149" t="str">
        <f t="shared" si="148"/>
        <v>-</v>
      </c>
      <c r="CG124" s="149" t="str">
        <f t="shared" si="149"/>
        <v>-</v>
      </c>
      <c r="CH124" s="149" t="str">
        <f t="shared" si="150"/>
        <v>-</v>
      </c>
      <c r="CI124" s="149" t="str">
        <f t="shared" si="151"/>
        <v>-</v>
      </c>
      <c r="CJ124" s="149" t="str">
        <f t="shared" si="152"/>
        <v>-</v>
      </c>
      <c r="CL124" s="17" t="s">
        <v>25</v>
      </c>
      <c r="CM124" s="17" t="s">
        <v>25</v>
      </c>
      <c r="CN124" s="17" t="s">
        <v>25</v>
      </c>
      <c r="CO124" s="17" t="s">
        <v>25</v>
      </c>
      <c r="CP124" s="17" t="s">
        <v>25</v>
      </c>
      <c r="CQ124" s="17" t="s">
        <v>25</v>
      </c>
      <c r="CR124" s="17" t="s">
        <v>25</v>
      </c>
      <c r="CS124" s="17" t="s">
        <v>25</v>
      </c>
      <c r="CT124" s="17" t="s">
        <v>25</v>
      </c>
      <c r="CU124" s="17" t="s">
        <v>25</v>
      </c>
      <c r="CV124" s="17" t="s">
        <v>25</v>
      </c>
      <c r="CW124" s="17" t="s">
        <v>25</v>
      </c>
      <c r="CX124" s="17" t="s">
        <v>25</v>
      </c>
      <c r="CY124" s="17" t="s">
        <v>25</v>
      </c>
      <c r="CZ124" s="17" t="s">
        <v>25</v>
      </c>
      <c r="DA124" s="17" t="s">
        <v>25</v>
      </c>
      <c r="DB124" s="17" t="s">
        <v>25</v>
      </c>
      <c r="DC124" s="17" t="s">
        <v>25</v>
      </c>
      <c r="DD124" s="17" t="s">
        <v>25</v>
      </c>
      <c r="DE124" s="17" t="s">
        <v>25</v>
      </c>
      <c r="DF124" s="17" t="s">
        <v>25</v>
      </c>
      <c r="DG124" s="17" t="s">
        <v>25</v>
      </c>
      <c r="DH124" s="17" t="s">
        <v>25</v>
      </c>
      <c r="DI124" s="17" t="s">
        <v>25</v>
      </c>
      <c r="DJ124" s="17" t="s">
        <v>25</v>
      </c>
      <c r="DK124" s="17" t="s">
        <v>25</v>
      </c>
      <c r="DL124" s="17" t="s">
        <v>25</v>
      </c>
      <c r="DM124" s="17" t="s">
        <v>25</v>
      </c>
      <c r="DN124" s="17" t="s">
        <v>25</v>
      </c>
      <c r="DO124" s="17" t="s">
        <v>25</v>
      </c>
      <c r="DP124" s="17" t="s">
        <v>25</v>
      </c>
      <c r="DQ124" s="17" t="s">
        <v>25</v>
      </c>
      <c r="DR124" s="17" t="s">
        <v>25</v>
      </c>
      <c r="DS124" s="17" t="s">
        <v>25</v>
      </c>
      <c r="DT124" s="17" t="s">
        <v>25</v>
      </c>
      <c r="DU124" s="17" t="s">
        <v>25</v>
      </c>
      <c r="DV124" s="17" t="s">
        <v>25</v>
      </c>
      <c r="DW124" s="17" t="s">
        <v>25</v>
      </c>
      <c r="DX124" s="17" t="s">
        <v>25</v>
      </c>
      <c r="DY124" s="17" t="s">
        <v>25</v>
      </c>
      <c r="DZ124" s="17" t="s">
        <v>25</v>
      </c>
      <c r="EA124" s="17" t="s">
        <v>25</v>
      </c>
      <c r="EB124" s="17" t="s">
        <v>25</v>
      </c>
      <c r="EC124" s="17" t="s">
        <v>25</v>
      </c>
      <c r="ED124" s="17" t="s">
        <v>25</v>
      </c>
      <c r="EE124" s="17" t="s">
        <v>25</v>
      </c>
      <c r="EF124" s="17" t="s">
        <v>25</v>
      </c>
      <c r="EG124" s="17" t="s">
        <v>25</v>
      </c>
      <c r="EH124" s="17" t="s">
        <v>25</v>
      </c>
      <c r="EI124" s="17" t="s">
        <v>25</v>
      </c>
      <c r="EJ124" s="17" t="s">
        <v>25</v>
      </c>
      <c r="EK124" s="17" t="s">
        <v>25</v>
      </c>
      <c r="EL124" s="17" t="s">
        <v>25</v>
      </c>
      <c r="EM124" s="17" t="s">
        <v>25</v>
      </c>
      <c r="EN124" s="17" t="s">
        <v>25</v>
      </c>
      <c r="EO124" s="17" t="s">
        <v>25</v>
      </c>
    </row>
    <row r="125" spans="1:145" hidden="1" outlineLevel="1">
      <c r="A125">
        <v>43</v>
      </c>
      <c r="B125" s="126" t="str">
        <f t="shared" si="119"/>
        <v>Medium BBT, Young ewes:Hgt, CFA:5.5yo, Wethers:Yearling</v>
      </c>
      <c r="C125">
        <f t="shared" si="64"/>
        <v>1</v>
      </c>
      <c r="D125" t="b">
        <f t="shared" si="65"/>
        <v>1</v>
      </c>
      <c r="E125">
        <f t="shared" si="66"/>
        <v>241</v>
      </c>
      <c r="F125">
        <f t="shared" si="67"/>
        <v>450</v>
      </c>
      <c r="G125">
        <f t="shared" si="68"/>
        <v>500</v>
      </c>
      <c r="H125">
        <f t="shared" si="69"/>
        <v>0</v>
      </c>
      <c r="K125" s="132">
        <f t="shared" si="110"/>
        <v>3</v>
      </c>
      <c r="L125" s="131">
        <f>MOD(INT(($A125-5)/PRODUCT(N$79:$Q$79)),L$79)+1</f>
        <v>3</v>
      </c>
      <c r="M125" s="132">
        <f t="shared" si="111"/>
        <v>2</v>
      </c>
      <c r="N125" s="131">
        <f>MOD(INT(($A125-5)/PRODUCT(O$79:$Q$79)),N$79)+1</f>
        <v>2</v>
      </c>
      <c r="O125" s="131">
        <f>MOD(INT(($A125-5)/PRODUCT(P$79:$Q$79)),O$79)+1</f>
        <v>2</v>
      </c>
      <c r="P125" s="131">
        <f>MOD(INT(($A125-5)/PRODUCT(Q$79:$Q$79)),P$79)+1</f>
        <v>1</v>
      </c>
      <c r="S125" s="151" t="str">
        <f t="shared" si="117"/>
        <v>-</v>
      </c>
      <c r="T125" s="151" t="str">
        <f t="shared" si="117"/>
        <v>-</v>
      </c>
      <c r="U125" s="151" t="str">
        <f t="shared" si="117"/>
        <v>-</v>
      </c>
      <c r="V125" s="151" t="str">
        <f t="shared" si="117"/>
        <v>-</v>
      </c>
      <c r="W125" s="151" t="str">
        <f t="shared" si="117"/>
        <v>-</v>
      </c>
      <c r="X125" s="151" t="str">
        <f t="shared" si="117"/>
        <v>-</v>
      </c>
      <c r="Y125" s="151" t="str">
        <f t="shared" si="117"/>
        <v>-</v>
      </c>
      <c r="Z125" s="151" t="str">
        <f t="shared" si="117"/>
        <v>-</v>
      </c>
      <c r="AA125" s="151" t="str">
        <f t="shared" si="117"/>
        <v>-</v>
      </c>
      <c r="AB125" s="151" t="str">
        <f t="shared" si="117"/>
        <v>-</v>
      </c>
      <c r="AC125" s="151" t="str">
        <f t="shared" si="117"/>
        <v>-</v>
      </c>
      <c r="AD125" s="151" t="str">
        <f t="shared" si="117"/>
        <v>-</v>
      </c>
      <c r="AE125" s="151" t="str">
        <f t="shared" si="117"/>
        <v>-</v>
      </c>
      <c r="AF125" s="151" t="str">
        <f t="shared" si="117"/>
        <v>-</v>
      </c>
      <c r="AG125" s="149" t="str">
        <f t="shared" si="120"/>
        <v>-</v>
      </c>
      <c r="AH125" s="149" t="str">
        <f t="shared" si="121"/>
        <v>-</v>
      </c>
      <c r="AI125" s="149" t="str">
        <f t="shared" si="122"/>
        <v>-</v>
      </c>
      <c r="AJ125" s="149" t="str">
        <f t="shared" si="122"/>
        <v>-</v>
      </c>
      <c r="AK125" s="149" t="str">
        <f t="shared" si="122"/>
        <v>-</v>
      </c>
      <c r="AL125" s="149" t="str">
        <f t="shared" si="122"/>
        <v>-</v>
      </c>
      <c r="AM125" s="149" t="str">
        <f t="shared" si="122"/>
        <v>-</v>
      </c>
      <c r="AN125" s="149" t="str">
        <f t="shared" si="123"/>
        <v>-</v>
      </c>
      <c r="AO125" s="149" t="str">
        <f t="shared" si="124"/>
        <v>-</v>
      </c>
      <c r="AP125" s="149" t="str">
        <f t="shared" si="125"/>
        <v>-</v>
      </c>
      <c r="AQ125" s="149" t="str">
        <f t="shared" si="126"/>
        <v>-</v>
      </c>
      <c r="AR125" s="149" t="str">
        <f t="shared" si="127"/>
        <v>-</v>
      </c>
      <c r="AS125" s="149" t="str">
        <f t="shared" si="128"/>
        <v>-</v>
      </c>
      <c r="AT125" s="149" t="str">
        <f t="shared" si="129"/>
        <v>-</v>
      </c>
      <c r="AU125" s="149" t="str">
        <f t="shared" si="130"/>
        <v>-</v>
      </c>
      <c r="AV125" s="149" t="str">
        <f t="shared" si="131"/>
        <v>-</v>
      </c>
      <c r="AW125" s="149" t="str">
        <f t="shared" si="132"/>
        <v>-</v>
      </c>
      <c r="AX125" s="149" t="str">
        <f t="shared" si="133"/>
        <v>-</v>
      </c>
      <c r="AY125" s="149" t="str">
        <f t="shared" si="134"/>
        <v>-</v>
      </c>
      <c r="AZ125" s="149" t="str">
        <f t="shared" si="135"/>
        <v>-</v>
      </c>
      <c r="BA125" s="149" t="str">
        <f t="shared" si="136"/>
        <v>-</v>
      </c>
      <c r="BB125" s="151" t="str">
        <f t="shared" si="118"/>
        <v>-</v>
      </c>
      <c r="BC125" s="151" t="str">
        <f t="shared" si="118"/>
        <v>-</v>
      </c>
      <c r="BD125" s="151" t="str">
        <f t="shared" si="118"/>
        <v>-</v>
      </c>
      <c r="BE125" s="151" t="str">
        <f t="shared" si="118"/>
        <v>-</v>
      </c>
      <c r="BF125" s="151" t="str">
        <f t="shared" si="118"/>
        <v>-</v>
      </c>
      <c r="BG125" s="151" t="str">
        <f t="shared" si="118"/>
        <v>-</v>
      </c>
      <c r="BH125" s="151" t="str">
        <f t="shared" si="118"/>
        <v>-</v>
      </c>
      <c r="BI125" s="151" t="str">
        <f t="shared" si="118"/>
        <v>-</v>
      </c>
      <c r="BJ125" s="151" t="str">
        <f t="shared" si="118"/>
        <v>-</v>
      </c>
      <c r="BK125" s="151" t="str">
        <f t="shared" si="118"/>
        <v>-</v>
      </c>
      <c r="BL125" s="151" t="str">
        <f t="shared" si="118"/>
        <v>-</v>
      </c>
      <c r="BM125" s="151" t="str">
        <f t="shared" si="118"/>
        <v>-</v>
      </c>
      <c r="BN125" s="151" t="str">
        <f t="shared" si="118"/>
        <v>-</v>
      </c>
      <c r="BO125" s="151" t="str">
        <f t="shared" si="118"/>
        <v>-</v>
      </c>
      <c r="BP125" s="149" t="str">
        <f t="shared" si="137"/>
        <v>-</v>
      </c>
      <c r="BQ125" s="149" t="str">
        <f t="shared" si="138"/>
        <v>-</v>
      </c>
      <c r="BR125" s="149" t="str">
        <f t="shared" si="91"/>
        <v>-</v>
      </c>
      <c r="BS125" s="149" t="str">
        <f t="shared" si="92"/>
        <v>-</v>
      </c>
      <c r="BT125" s="149" t="str">
        <f t="shared" si="93"/>
        <v>-</v>
      </c>
      <c r="BU125" s="149" t="str">
        <f t="shared" si="94"/>
        <v>-</v>
      </c>
      <c r="BV125" s="149" t="str">
        <f t="shared" si="95"/>
        <v>-</v>
      </c>
      <c r="BW125" s="149" t="str">
        <f t="shared" si="139"/>
        <v>-</v>
      </c>
      <c r="BX125" s="149" t="str">
        <f t="shared" si="140"/>
        <v>-</v>
      </c>
      <c r="BY125" s="149" t="str">
        <f t="shared" si="141"/>
        <v>-</v>
      </c>
      <c r="BZ125" s="149" t="str">
        <f t="shared" si="142"/>
        <v>-</v>
      </c>
      <c r="CA125" s="149" t="str">
        <f t="shared" si="143"/>
        <v>-</v>
      </c>
      <c r="CB125" s="149" t="str">
        <f t="shared" si="144"/>
        <v>-</v>
      </c>
      <c r="CC125" s="149" t="str">
        <f t="shared" si="145"/>
        <v>-</v>
      </c>
      <c r="CD125" s="149" t="str">
        <f t="shared" si="146"/>
        <v>-</v>
      </c>
      <c r="CE125" s="149" t="str">
        <f t="shared" si="147"/>
        <v>-</v>
      </c>
      <c r="CF125" s="149" t="str">
        <f t="shared" si="148"/>
        <v>-</v>
      </c>
      <c r="CG125" s="149" t="str">
        <f t="shared" si="149"/>
        <v>-</v>
      </c>
      <c r="CH125" s="149" t="str">
        <f t="shared" si="150"/>
        <v>-</v>
      </c>
      <c r="CI125" s="149" t="str">
        <f t="shared" si="151"/>
        <v>-</v>
      </c>
      <c r="CJ125" s="149" t="str">
        <f t="shared" si="152"/>
        <v>-</v>
      </c>
      <c r="CL125" s="17" t="s">
        <v>25</v>
      </c>
      <c r="CM125" s="17" t="s">
        <v>25</v>
      </c>
      <c r="CN125" s="17" t="s">
        <v>25</v>
      </c>
      <c r="CO125" s="17" t="s">
        <v>25</v>
      </c>
      <c r="CP125" s="17" t="s">
        <v>25</v>
      </c>
      <c r="CQ125" s="17" t="s">
        <v>25</v>
      </c>
      <c r="CR125" s="17" t="s">
        <v>25</v>
      </c>
      <c r="CS125" s="17" t="s">
        <v>25</v>
      </c>
      <c r="CT125" s="17" t="s">
        <v>25</v>
      </c>
      <c r="CU125" s="17" t="s">
        <v>25</v>
      </c>
      <c r="CV125" s="17" t="s">
        <v>25</v>
      </c>
      <c r="CW125" s="17" t="s">
        <v>25</v>
      </c>
      <c r="CX125" s="17" t="s">
        <v>25</v>
      </c>
      <c r="CY125" s="17" t="s">
        <v>25</v>
      </c>
      <c r="CZ125" s="17" t="s">
        <v>25</v>
      </c>
      <c r="DA125" s="17" t="s">
        <v>25</v>
      </c>
      <c r="DB125" s="17" t="s">
        <v>25</v>
      </c>
      <c r="DC125" s="17" t="s">
        <v>25</v>
      </c>
      <c r="DD125" s="17" t="s">
        <v>25</v>
      </c>
      <c r="DE125" s="17" t="s">
        <v>25</v>
      </c>
      <c r="DF125" s="17" t="s">
        <v>25</v>
      </c>
      <c r="DG125" s="17" t="s">
        <v>25</v>
      </c>
      <c r="DH125" s="17" t="s">
        <v>25</v>
      </c>
      <c r="DI125" s="17" t="s">
        <v>25</v>
      </c>
      <c r="DJ125" s="17" t="s">
        <v>25</v>
      </c>
      <c r="DK125" s="17" t="s">
        <v>25</v>
      </c>
      <c r="DL125" s="17" t="s">
        <v>25</v>
      </c>
      <c r="DM125" s="17" t="s">
        <v>25</v>
      </c>
      <c r="DN125" s="17" t="s">
        <v>25</v>
      </c>
      <c r="DO125" s="17" t="s">
        <v>25</v>
      </c>
      <c r="DP125" s="17" t="s">
        <v>25</v>
      </c>
      <c r="DQ125" s="17" t="s">
        <v>25</v>
      </c>
      <c r="DR125" s="17" t="s">
        <v>25</v>
      </c>
      <c r="DS125" s="17" t="s">
        <v>25</v>
      </c>
      <c r="DT125" s="17" t="s">
        <v>25</v>
      </c>
      <c r="DU125" s="17" t="s">
        <v>25</v>
      </c>
      <c r="DV125" s="17" t="s">
        <v>25</v>
      </c>
      <c r="DW125" s="17" t="s">
        <v>25</v>
      </c>
      <c r="DX125" s="17" t="s">
        <v>25</v>
      </c>
      <c r="DY125" s="17" t="s">
        <v>25</v>
      </c>
      <c r="DZ125" s="17" t="s">
        <v>25</v>
      </c>
      <c r="EA125" s="17" t="s">
        <v>25</v>
      </c>
      <c r="EB125" s="17" t="s">
        <v>25</v>
      </c>
      <c r="EC125" s="17" t="s">
        <v>25</v>
      </c>
      <c r="ED125" s="17" t="s">
        <v>25</v>
      </c>
      <c r="EE125" s="17" t="s">
        <v>25</v>
      </c>
      <c r="EF125" s="17" t="s">
        <v>25</v>
      </c>
      <c r="EG125" s="17" t="s">
        <v>25</v>
      </c>
      <c r="EH125" s="17" t="s">
        <v>25</v>
      </c>
      <c r="EI125" s="17" t="s">
        <v>25</v>
      </c>
      <c r="EJ125" s="17" t="s">
        <v>25</v>
      </c>
      <c r="EK125" s="17" t="s">
        <v>25</v>
      </c>
      <c r="EL125" s="17" t="s">
        <v>25</v>
      </c>
      <c r="EM125" s="17" t="s">
        <v>25</v>
      </c>
      <c r="EN125" s="17" t="s">
        <v>25</v>
      </c>
      <c r="EO125" s="17" t="s">
        <v>25</v>
      </c>
    </row>
    <row r="126" spans="1:145" hidden="1" outlineLevel="1">
      <c r="A126">
        <v>44</v>
      </c>
      <c r="B126" s="126" t="str">
        <f t="shared" si="119"/>
        <v>Medium BBT, Young ewes:Hgt, CFA:6.5yo, Wethers:Yearling</v>
      </c>
      <c r="C126">
        <f t="shared" si="64"/>
        <v>1</v>
      </c>
      <c r="D126" t="b">
        <f t="shared" si="65"/>
        <v>1</v>
      </c>
      <c r="E126">
        <f t="shared" si="66"/>
        <v>241</v>
      </c>
      <c r="F126">
        <f t="shared" si="67"/>
        <v>450</v>
      </c>
      <c r="G126">
        <f t="shared" si="68"/>
        <v>500</v>
      </c>
      <c r="H126">
        <f t="shared" si="69"/>
        <v>1</v>
      </c>
      <c r="K126" s="132">
        <f t="shared" si="110"/>
        <v>3</v>
      </c>
      <c r="L126" s="131">
        <f>MOD(INT(($A126-5)/PRODUCT(N$79:$Q$79)),L$79)+1</f>
        <v>3</v>
      </c>
      <c r="M126" s="132">
        <f t="shared" si="111"/>
        <v>2</v>
      </c>
      <c r="N126" s="131">
        <f>MOD(INT(($A126-5)/PRODUCT(O$79:$Q$79)),N$79)+1</f>
        <v>2</v>
      </c>
      <c r="O126" s="131">
        <f>MOD(INT(($A126-5)/PRODUCT(P$79:$Q$79)),O$79)+1</f>
        <v>2</v>
      </c>
      <c r="P126" s="131">
        <f>MOD(INT(($A126-5)/PRODUCT(Q$79:$Q$79)),P$79)+1</f>
        <v>2</v>
      </c>
      <c r="S126" s="151" t="str">
        <f t="shared" si="117"/>
        <v>-</v>
      </c>
      <c r="T126" s="151" t="str">
        <f t="shared" si="117"/>
        <v>-</v>
      </c>
      <c r="U126" s="151" t="str">
        <f t="shared" si="117"/>
        <v>-</v>
      </c>
      <c r="V126" s="151" t="str">
        <f t="shared" si="117"/>
        <v>-</v>
      </c>
      <c r="W126" s="151" t="str">
        <f t="shared" si="117"/>
        <v>-</v>
      </c>
      <c r="X126" s="151" t="str">
        <f t="shared" si="117"/>
        <v>-</v>
      </c>
      <c r="Y126" s="151" t="str">
        <f t="shared" si="117"/>
        <v>-</v>
      </c>
      <c r="Z126" s="151" t="str">
        <f t="shared" si="117"/>
        <v>-</v>
      </c>
      <c r="AA126" s="151" t="str">
        <f t="shared" si="117"/>
        <v>-</v>
      </c>
      <c r="AB126" s="151" t="str">
        <f t="shared" si="117"/>
        <v>-</v>
      </c>
      <c r="AC126" s="151" t="str">
        <f t="shared" si="117"/>
        <v>-</v>
      </c>
      <c r="AD126" s="151" t="str">
        <f t="shared" si="117"/>
        <v>-</v>
      </c>
      <c r="AE126" s="151" t="str">
        <f t="shared" si="117"/>
        <v>-</v>
      </c>
      <c r="AF126" s="151" t="str">
        <f t="shared" si="117"/>
        <v>-</v>
      </c>
      <c r="AG126" s="149" t="str">
        <f t="shared" si="120"/>
        <v>-</v>
      </c>
      <c r="AH126" s="149" t="str">
        <f t="shared" si="121"/>
        <v>-</v>
      </c>
      <c r="AI126" s="149" t="str">
        <f t="shared" si="122"/>
        <v>-</v>
      </c>
      <c r="AJ126" s="149" t="str">
        <f t="shared" si="122"/>
        <v>-</v>
      </c>
      <c r="AK126" s="149" t="str">
        <f t="shared" si="122"/>
        <v>-</v>
      </c>
      <c r="AL126" s="149" t="str">
        <f t="shared" si="122"/>
        <v>-</v>
      </c>
      <c r="AM126" s="149" t="str">
        <f t="shared" si="122"/>
        <v>-</v>
      </c>
      <c r="AN126" s="149" t="str">
        <f t="shared" si="123"/>
        <v>-</v>
      </c>
      <c r="AO126" s="149" t="str">
        <f t="shared" si="124"/>
        <v>-</v>
      </c>
      <c r="AP126" s="149" t="str">
        <f t="shared" si="125"/>
        <v>-</v>
      </c>
      <c r="AQ126" s="149" t="str">
        <f t="shared" si="126"/>
        <v>-</v>
      </c>
      <c r="AR126" s="149" t="str">
        <f t="shared" si="127"/>
        <v>-</v>
      </c>
      <c r="AS126" s="149" t="str">
        <f t="shared" si="128"/>
        <v>-</v>
      </c>
      <c r="AT126" s="149" t="str">
        <f t="shared" si="129"/>
        <v>-</v>
      </c>
      <c r="AU126" s="149" t="str">
        <f t="shared" si="130"/>
        <v>-</v>
      </c>
      <c r="AV126" s="149" t="str">
        <f t="shared" si="131"/>
        <v>-</v>
      </c>
      <c r="AW126" s="149" t="str">
        <f t="shared" si="132"/>
        <v>-</v>
      </c>
      <c r="AX126" s="149" t="str">
        <f t="shared" si="133"/>
        <v>-</v>
      </c>
      <c r="AY126" s="149" t="str">
        <f t="shared" si="134"/>
        <v>-</v>
      </c>
      <c r="AZ126" s="149" t="str">
        <f t="shared" si="135"/>
        <v>-</v>
      </c>
      <c r="BA126" s="149" t="str">
        <f t="shared" si="136"/>
        <v>-</v>
      </c>
      <c r="BB126" s="151" t="str">
        <f t="shared" si="118"/>
        <v>-</v>
      </c>
      <c r="BC126" s="151" t="str">
        <f t="shared" si="118"/>
        <v>-</v>
      </c>
      <c r="BD126" s="151" t="str">
        <f t="shared" si="118"/>
        <v>-</v>
      </c>
      <c r="BE126" s="151" t="str">
        <f t="shared" si="118"/>
        <v>-</v>
      </c>
      <c r="BF126" s="151" t="str">
        <f t="shared" si="118"/>
        <v>-</v>
      </c>
      <c r="BG126" s="151" t="str">
        <f t="shared" si="118"/>
        <v>-</v>
      </c>
      <c r="BH126" s="151" t="str">
        <f t="shared" si="118"/>
        <v>-</v>
      </c>
      <c r="BI126" s="151" t="str">
        <f t="shared" si="118"/>
        <v>-</v>
      </c>
      <c r="BJ126" s="151" t="str">
        <f t="shared" si="118"/>
        <v>-</v>
      </c>
      <c r="BK126" s="151" t="str">
        <f t="shared" si="118"/>
        <v>-</v>
      </c>
      <c r="BL126" s="151" t="str">
        <f t="shared" si="118"/>
        <v>-</v>
      </c>
      <c r="BM126" s="151" t="str">
        <f t="shared" si="118"/>
        <v>-</v>
      </c>
      <c r="BN126" s="151" t="str">
        <f t="shared" si="118"/>
        <v>-</v>
      </c>
      <c r="BO126" s="151" t="str">
        <f t="shared" si="118"/>
        <v>-</v>
      </c>
      <c r="BP126" s="149" t="str">
        <f t="shared" si="137"/>
        <v>-</v>
      </c>
      <c r="BQ126" s="149" t="str">
        <f t="shared" si="138"/>
        <v>-</v>
      </c>
      <c r="BR126" s="149" t="str">
        <f t="shared" si="91"/>
        <v>-</v>
      </c>
      <c r="BS126" s="149" t="str">
        <f t="shared" si="92"/>
        <v>-</v>
      </c>
      <c r="BT126" s="149" t="str">
        <f t="shared" si="93"/>
        <v>-</v>
      </c>
      <c r="BU126" s="149" t="str">
        <f t="shared" si="94"/>
        <v>-</v>
      </c>
      <c r="BV126" s="149" t="str">
        <f t="shared" si="95"/>
        <v>-</v>
      </c>
      <c r="BW126" s="149" t="str">
        <f t="shared" si="139"/>
        <v>-</v>
      </c>
      <c r="BX126" s="149" t="str">
        <f t="shared" si="140"/>
        <v>-</v>
      </c>
      <c r="BY126" s="149" t="str">
        <f t="shared" si="141"/>
        <v>-</v>
      </c>
      <c r="BZ126" s="149" t="str">
        <f t="shared" si="142"/>
        <v>-</v>
      </c>
      <c r="CA126" s="149" t="str">
        <f t="shared" si="143"/>
        <v>-</v>
      </c>
      <c r="CB126" s="149" t="str">
        <f t="shared" si="144"/>
        <v>-</v>
      </c>
      <c r="CC126" s="149" t="str">
        <f t="shared" si="145"/>
        <v>-</v>
      </c>
      <c r="CD126" s="149" t="str">
        <f t="shared" si="146"/>
        <v>-</v>
      </c>
      <c r="CE126" s="149" t="str">
        <f t="shared" si="147"/>
        <v>-</v>
      </c>
      <c r="CF126" s="149" t="str">
        <f t="shared" si="148"/>
        <v>-</v>
      </c>
      <c r="CG126" s="149" t="str">
        <f t="shared" si="149"/>
        <v>-</v>
      </c>
      <c r="CH126" s="149" t="str">
        <f t="shared" si="150"/>
        <v>-</v>
      </c>
      <c r="CI126" s="149" t="str">
        <f t="shared" si="151"/>
        <v>-</v>
      </c>
      <c r="CJ126" s="149" t="str">
        <f t="shared" si="152"/>
        <v>-</v>
      </c>
      <c r="CL126" s="17" t="s">
        <v>25</v>
      </c>
      <c r="CM126" s="17" t="s">
        <v>25</v>
      </c>
      <c r="CN126" s="17" t="s">
        <v>25</v>
      </c>
      <c r="CO126" s="17" t="s">
        <v>25</v>
      </c>
      <c r="CP126" s="17" t="s">
        <v>25</v>
      </c>
      <c r="CQ126" s="17" t="s">
        <v>25</v>
      </c>
      <c r="CR126" s="17" t="s">
        <v>25</v>
      </c>
      <c r="CS126" s="17" t="s">
        <v>25</v>
      </c>
      <c r="CT126" s="17" t="s">
        <v>25</v>
      </c>
      <c r="CU126" s="17" t="s">
        <v>25</v>
      </c>
      <c r="CV126" s="17" t="s">
        <v>25</v>
      </c>
      <c r="CW126" s="17" t="s">
        <v>25</v>
      </c>
      <c r="CX126" s="17" t="s">
        <v>25</v>
      </c>
      <c r="CY126" s="17" t="s">
        <v>25</v>
      </c>
      <c r="CZ126" s="17" t="s">
        <v>25</v>
      </c>
      <c r="DA126" s="17" t="s">
        <v>25</v>
      </c>
      <c r="DB126" s="17" t="s">
        <v>25</v>
      </c>
      <c r="DC126" s="17" t="s">
        <v>25</v>
      </c>
      <c r="DD126" s="17" t="s">
        <v>25</v>
      </c>
      <c r="DE126" s="17" t="s">
        <v>25</v>
      </c>
      <c r="DF126" s="17" t="s">
        <v>25</v>
      </c>
      <c r="DG126" s="17" t="s">
        <v>25</v>
      </c>
      <c r="DH126" s="17" t="s">
        <v>25</v>
      </c>
      <c r="DI126" s="17" t="s">
        <v>25</v>
      </c>
      <c r="DJ126" s="17" t="s">
        <v>25</v>
      </c>
      <c r="DK126" s="17" t="s">
        <v>25</v>
      </c>
      <c r="DL126" s="17" t="s">
        <v>25</v>
      </c>
      <c r="DM126" s="17" t="s">
        <v>25</v>
      </c>
      <c r="DN126" s="17" t="s">
        <v>25</v>
      </c>
      <c r="DO126" s="17" t="s">
        <v>25</v>
      </c>
      <c r="DP126" s="17" t="s">
        <v>25</v>
      </c>
      <c r="DQ126" s="17" t="s">
        <v>25</v>
      </c>
      <c r="DR126" s="17" t="s">
        <v>25</v>
      </c>
      <c r="DS126" s="17" t="s">
        <v>25</v>
      </c>
      <c r="DT126" s="17" t="s">
        <v>25</v>
      </c>
      <c r="DU126" s="17" t="s">
        <v>25</v>
      </c>
      <c r="DV126" s="17" t="s">
        <v>25</v>
      </c>
      <c r="DW126" s="17" t="s">
        <v>25</v>
      </c>
      <c r="DX126" s="17" t="s">
        <v>25</v>
      </c>
      <c r="DY126" s="17" t="s">
        <v>25</v>
      </c>
      <c r="DZ126" s="17" t="s">
        <v>25</v>
      </c>
      <c r="EA126" s="17" t="s">
        <v>25</v>
      </c>
      <c r="EB126" s="17" t="s">
        <v>25</v>
      </c>
      <c r="EC126" s="17" t="s">
        <v>25</v>
      </c>
      <c r="ED126" s="17" t="s">
        <v>25</v>
      </c>
      <c r="EE126" s="17" t="s">
        <v>25</v>
      </c>
      <c r="EF126" s="17" t="s">
        <v>25</v>
      </c>
      <c r="EG126" s="17" t="s">
        <v>25</v>
      </c>
      <c r="EH126" s="17" t="s">
        <v>25</v>
      </c>
      <c r="EI126" s="17" t="s">
        <v>25</v>
      </c>
      <c r="EJ126" s="17" t="s">
        <v>25</v>
      </c>
      <c r="EK126" s="17" t="s">
        <v>25</v>
      </c>
      <c r="EL126" s="17" t="s">
        <v>25</v>
      </c>
      <c r="EM126" s="17" t="s">
        <v>25</v>
      </c>
      <c r="EN126" s="17" t="s">
        <v>25</v>
      </c>
      <c r="EO126" s="17" t="s">
        <v>25</v>
      </c>
    </row>
    <row r="127" spans="1:145" hidden="1" outlineLevel="1">
      <c r="A127">
        <v>45</v>
      </c>
      <c r="B127" s="126" t="str">
        <f t="shared" si="119"/>
        <v>Medium BBT, Young ewes:Lamb, CFA:5.5yo, Wethers:Hgt</v>
      </c>
      <c r="C127">
        <f t="shared" si="64"/>
        <v>1</v>
      </c>
      <c r="D127" t="b">
        <f t="shared" si="65"/>
        <v>1</v>
      </c>
      <c r="E127">
        <f t="shared" si="66"/>
        <v>451</v>
      </c>
      <c r="F127">
        <f t="shared" si="67"/>
        <v>630</v>
      </c>
      <c r="G127">
        <f t="shared" si="68"/>
        <v>0</v>
      </c>
      <c r="H127">
        <f t="shared" si="69"/>
        <v>0</v>
      </c>
      <c r="K127" s="132">
        <f t="shared" si="110"/>
        <v>3</v>
      </c>
      <c r="L127" s="131">
        <f>MOD(INT(($A127-5)/PRODUCT(N$79:$Q$79)),L$79)+1</f>
        <v>3</v>
      </c>
      <c r="M127" s="132">
        <f t="shared" si="111"/>
        <v>3</v>
      </c>
      <c r="N127" s="131">
        <f>MOD(INT(($A127-5)/PRODUCT(O$79:$Q$79)),N$79)+1</f>
        <v>3</v>
      </c>
      <c r="O127" s="131">
        <f>MOD(INT(($A127-5)/PRODUCT(P$79:$Q$79)),O$79)+1</f>
        <v>1</v>
      </c>
      <c r="P127" s="131">
        <f>MOD(INT(($A127-5)/PRODUCT(Q$79:$Q$79)),P$79)+1</f>
        <v>1</v>
      </c>
      <c r="S127" s="151" t="str">
        <f t="shared" ref="S127:AF136" si="153">INDEX($CL127:$EP127,1,S$82+(d.Region-1)*28)</f>
        <v>-</v>
      </c>
      <c r="T127" s="151" t="str">
        <f t="shared" si="153"/>
        <v>-</v>
      </c>
      <c r="U127" s="151" t="str">
        <f t="shared" si="153"/>
        <v>-</v>
      </c>
      <c r="V127" s="151" t="str">
        <f t="shared" si="153"/>
        <v>-</v>
      </c>
      <c r="W127" s="151" t="str">
        <f t="shared" si="153"/>
        <v>-</v>
      </c>
      <c r="X127" s="151" t="str">
        <f t="shared" si="153"/>
        <v>-</v>
      </c>
      <c r="Y127" s="151" t="str">
        <f t="shared" si="153"/>
        <v>-</v>
      </c>
      <c r="Z127" s="151" t="str">
        <f t="shared" si="153"/>
        <v>-</v>
      </c>
      <c r="AA127" s="151" t="str">
        <f t="shared" si="153"/>
        <v>-</v>
      </c>
      <c r="AB127" s="151" t="str">
        <f t="shared" si="153"/>
        <v>-</v>
      </c>
      <c r="AC127" s="151" t="str">
        <f t="shared" si="153"/>
        <v>-</v>
      </c>
      <c r="AD127" s="151" t="str">
        <f t="shared" si="153"/>
        <v>-</v>
      </c>
      <c r="AE127" s="151" t="str">
        <f t="shared" si="153"/>
        <v>-</v>
      </c>
      <c r="AF127" s="151" t="str">
        <f t="shared" si="153"/>
        <v>-</v>
      </c>
      <c r="AG127" s="149" t="str">
        <f t="shared" si="120"/>
        <v>-</v>
      </c>
      <c r="AH127" s="149" t="str">
        <f t="shared" si="121"/>
        <v>-</v>
      </c>
      <c r="AI127" s="149" t="str">
        <f t="shared" si="122"/>
        <v>-</v>
      </c>
      <c r="AJ127" s="149" t="str">
        <f t="shared" si="122"/>
        <v>-</v>
      </c>
      <c r="AK127" s="149" t="str">
        <f t="shared" si="122"/>
        <v>-</v>
      </c>
      <c r="AL127" s="149" t="str">
        <f t="shared" si="122"/>
        <v>-</v>
      </c>
      <c r="AM127" s="149" t="str">
        <f t="shared" si="122"/>
        <v>-</v>
      </c>
      <c r="AN127" s="149" t="str">
        <f t="shared" si="123"/>
        <v>-</v>
      </c>
      <c r="AO127" s="149" t="str">
        <f t="shared" si="124"/>
        <v>-</v>
      </c>
      <c r="AP127" s="149" t="str">
        <f t="shared" si="125"/>
        <v>-</v>
      </c>
      <c r="AQ127" s="149" t="str">
        <f t="shared" si="126"/>
        <v>-</v>
      </c>
      <c r="AR127" s="149" t="str">
        <f t="shared" si="127"/>
        <v>-</v>
      </c>
      <c r="AS127" s="149" t="str">
        <f t="shared" si="128"/>
        <v>-</v>
      </c>
      <c r="AT127" s="149" t="str">
        <f t="shared" si="129"/>
        <v>-</v>
      </c>
      <c r="AU127" s="149" t="str">
        <f t="shared" si="130"/>
        <v>-</v>
      </c>
      <c r="AV127" s="149" t="str">
        <f t="shared" si="131"/>
        <v>-</v>
      </c>
      <c r="AW127" s="149" t="str">
        <f t="shared" si="132"/>
        <v>-</v>
      </c>
      <c r="AX127" s="149" t="str">
        <f t="shared" si="133"/>
        <v>-</v>
      </c>
      <c r="AY127" s="149" t="str">
        <f t="shared" si="134"/>
        <v>-</v>
      </c>
      <c r="AZ127" s="149" t="str">
        <f t="shared" si="135"/>
        <v>-</v>
      </c>
      <c r="BA127" s="149" t="str">
        <f t="shared" si="136"/>
        <v>-</v>
      </c>
      <c r="BB127" s="151" t="str">
        <f t="shared" ref="BB127:BO136" si="154">INDEX($CL127:$EP127,1,BB$82+(d.Region-1)*28)</f>
        <v>-</v>
      </c>
      <c r="BC127" s="151" t="str">
        <f t="shared" si="154"/>
        <v>-</v>
      </c>
      <c r="BD127" s="151" t="str">
        <f t="shared" si="154"/>
        <v>-</v>
      </c>
      <c r="BE127" s="151" t="str">
        <f t="shared" si="154"/>
        <v>-</v>
      </c>
      <c r="BF127" s="151" t="str">
        <f t="shared" si="154"/>
        <v>-</v>
      </c>
      <c r="BG127" s="151" t="str">
        <f t="shared" si="154"/>
        <v>-</v>
      </c>
      <c r="BH127" s="151" t="str">
        <f t="shared" si="154"/>
        <v>-</v>
      </c>
      <c r="BI127" s="151" t="str">
        <f t="shared" si="154"/>
        <v>-</v>
      </c>
      <c r="BJ127" s="151" t="str">
        <f t="shared" si="154"/>
        <v>-</v>
      </c>
      <c r="BK127" s="151" t="str">
        <f t="shared" si="154"/>
        <v>-</v>
      </c>
      <c r="BL127" s="151" t="str">
        <f t="shared" si="154"/>
        <v>-</v>
      </c>
      <c r="BM127" s="151" t="str">
        <f t="shared" si="154"/>
        <v>-</v>
      </c>
      <c r="BN127" s="151" t="str">
        <f t="shared" si="154"/>
        <v>-</v>
      </c>
      <c r="BO127" s="151" t="str">
        <f t="shared" si="154"/>
        <v>-</v>
      </c>
      <c r="BP127" s="149" t="str">
        <f t="shared" si="137"/>
        <v>-</v>
      </c>
      <c r="BQ127" s="149" t="str">
        <f t="shared" si="138"/>
        <v>-</v>
      </c>
      <c r="BR127" s="149" t="str">
        <f t="shared" si="91"/>
        <v>-</v>
      </c>
      <c r="BS127" s="149" t="str">
        <f t="shared" si="92"/>
        <v>-</v>
      </c>
      <c r="BT127" s="149" t="str">
        <f t="shared" si="93"/>
        <v>-</v>
      </c>
      <c r="BU127" s="149" t="str">
        <f t="shared" si="94"/>
        <v>-</v>
      </c>
      <c r="BV127" s="149" t="str">
        <f t="shared" si="95"/>
        <v>-</v>
      </c>
      <c r="BW127" s="149" t="str">
        <f t="shared" si="139"/>
        <v>-</v>
      </c>
      <c r="BX127" s="149" t="str">
        <f t="shared" si="140"/>
        <v>-</v>
      </c>
      <c r="BY127" s="149" t="str">
        <f t="shared" si="141"/>
        <v>-</v>
      </c>
      <c r="BZ127" s="149" t="str">
        <f t="shared" si="142"/>
        <v>-</v>
      </c>
      <c r="CA127" s="149" t="str">
        <f t="shared" si="143"/>
        <v>-</v>
      </c>
      <c r="CB127" s="149" t="str">
        <f t="shared" si="144"/>
        <v>-</v>
      </c>
      <c r="CC127" s="149" t="str">
        <f t="shared" si="145"/>
        <v>-</v>
      </c>
      <c r="CD127" s="149" t="str">
        <f t="shared" si="146"/>
        <v>-</v>
      </c>
      <c r="CE127" s="149" t="str">
        <f t="shared" si="147"/>
        <v>-</v>
      </c>
      <c r="CF127" s="149" t="str">
        <f t="shared" si="148"/>
        <v>-</v>
      </c>
      <c r="CG127" s="149" t="str">
        <f t="shared" si="149"/>
        <v>-</v>
      </c>
      <c r="CH127" s="149" t="str">
        <f t="shared" si="150"/>
        <v>-</v>
      </c>
      <c r="CI127" s="149" t="str">
        <f t="shared" si="151"/>
        <v>-</v>
      </c>
      <c r="CJ127" s="149" t="str">
        <f t="shared" si="152"/>
        <v>-</v>
      </c>
      <c r="CL127" s="17" t="s">
        <v>25</v>
      </c>
      <c r="CM127" s="17" t="s">
        <v>25</v>
      </c>
      <c r="CN127" s="17" t="s">
        <v>25</v>
      </c>
      <c r="CO127" s="17" t="s">
        <v>25</v>
      </c>
      <c r="CP127" s="17" t="s">
        <v>25</v>
      </c>
      <c r="CQ127" s="17" t="s">
        <v>25</v>
      </c>
      <c r="CR127" s="17" t="s">
        <v>25</v>
      </c>
      <c r="CS127" s="17" t="s">
        <v>25</v>
      </c>
      <c r="CT127" s="17" t="s">
        <v>25</v>
      </c>
      <c r="CU127" s="17" t="s">
        <v>25</v>
      </c>
      <c r="CV127" s="17" t="s">
        <v>25</v>
      </c>
      <c r="CW127" s="17" t="s">
        <v>25</v>
      </c>
      <c r="CX127" s="17" t="s">
        <v>25</v>
      </c>
      <c r="CY127" s="17" t="s">
        <v>25</v>
      </c>
      <c r="CZ127" s="17" t="s">
        <v>25</v>
      </c>
      <c r="DA127" s="17" t="s">
        <v>25</v>
      </c>
      <c r="DB127" s="17" t="s">
        <v>25</v>
      </c>
      <c r="DC127" s="17" t="s">
        <v>25</v>
      </c>
      <c r="DD127" s="17" t="s">
        <v>25</v>
      </c>
      <c r="DE127" s="17" t="s">
        <v>25</v>
      </c>
      <c r="DF127" s="17" t="s">
        <v>25</v>
      </c>
      <c r="DG127" s="17" t="s">
        <v>25</v>
      </c>
      <c r="DH127" s="17" t="s">
        <v>25</v>
      </c>
      <c r="DI127" s="17" t="s">
        <v>25</v>
      </c>
      <c r="DJ127" s="17" t="s">
        <v>25</v>
      </c>
      <c r="DK127" s="17" t="s">
        <v>25</v>
      </c>
      <c r="DL127" s="17" t="s">
        <v>25</v>
      </c>
      <c r="DM127" s="17" t="s">
        <v>25</v>
      </c>
      <c r="DN127" s="17" t="s">
        <v>25</v>
      </c>
      <c r="DO127" s="17" t="s">
        <v>25</v>
      </c>
      <c r="DP127" s="17" t="s">
        <v>25</v>
      </c>
      <c r="DQ127" s="17" t="s">
        <v>25</v>
      </c>
      <c r="DR127" s="17" t="s">
        <v>25</v>
      </c>
      <c r="DS127" s="17" t="s">
        <v>25</v>
      </c>
      <c r="DT127" s="17" t="s">
        <v>25</v>
      </c>
      <c r="DU127" s="17" t="s">
        <v>25</v>
      </c>
      <c r="DV127" s="17" t="s">
        <v>25</v>
      </c>
      <c r="DW127" s="17" t="s">
        <v>25</v>
      </c>
      <c r="DX127" s="17" t="s">
        <v>25</v>
      </c>
      <c r="DY127" s="17" t="s">
        <v>25</v>
      </c>
      <c r="DZ127" s="17" t="s">
        <v>25</v>
      </c>
      <c r="EA127" s="17" t="s">
        <v>25</v>
      </c>
      <c r="EB127" s="17" t="s">
        <v>25</v>
      </c>
      <c r="EC127" s="17" t="s">
        <v>25</v>
      </c>
      <c r="ED127" s="17" t="s">
        <v>25</v>
      </c>
      <c r="EE127" s="17" t="s">
        <v>25</v>
      </c>
      <c r="EF127" s="17" t="s">
        <v>25</v>
      </c>
      <c r="EG127" s="17" t="s">
        <v>25</v>
      </c>
      <c r="EH127" s="17" t="s">
        <v>25</v>
      </c>
      <c r="EI127" s="17" t="s">
        <v>25</v>
      </c>
      <c r="EJ127" s="17" t="s">
        <v>25</v>
      </c>
      <c r="EK127" s="17" t="s">
        <v>25</v>
      </c>
      <c r="EL127" s="17" t="s">
        <v>25</v>
      </c>
      <c r="EM127" s="17" t="s">
        <v>25</v>
      </c>
      <c r="EN127" s="17" t="s">
        <v>25</v>
      </c>
      <c r="EO127" s="17" t="s">
        <v>25</v>
      </c>
    </row>
    <row r="128" spans="1:145" hidden="1" outlineLevel="1">
      <c r="A128">
        <v>46</v>
      </c>
      <c r="B128" s="126" t="str">
        <f t="shared" si="119"/>
        <v>Medium BBT, Young ewes:Lamb, CFA:6.5yo, Wethers:Hgt</v>
      </c>
      <c r="C128">
        <f t="shared" si="64"/>
        <v>1</v>
      </c>
      <c r="D128" t="b">
        <f t="shared" si="65"/>
        <v>1</v>
      </c>
      <c r="E128">
        <f t="shared" si="66"/>
        <v>451</v>
      </c>
      <c r="F128">
        <f t="shared" si="67"/>
        <v>630</v>
      </c>
      <c r="G128">
        <f t="shared" si="68"/>
        <v>0</v>
      </c>
      <c r="H128">
        <f t="shared" si="69"/>
        <v>1</v>
      </c>
      <c r="K128" s="132">
        <f t="shared" si="110"/>
        <v>3</v>
      </c>
      <c r="L128" s="131">
        <f>MOD(INT(($A128-5)/PRODUCT(N$79:$Q$79)),L$79)+1</f>
        <v>3</v>
      </c>
      <c r="M128" s="132">
        <f t="shared" si="111"/>
        <v>3</v>
      </c>
      <c r="N128" s="131">
        <f>MOD(INT(($A128-5)/PRODUCT(O$79:$Q$79)),N$79)+1</f>
        <v>3</v>
      </c>
      <c r="O128" s="131">
        <f>MOD(INT(($A128-5)/PRODUCT(P$79:$Q$79)),O$79)+1</f>
        <v>1</v>
      </c>
      <c r="P128" s="131">
        <f>MOD(INT(($A128-5)/PRODUCT(Q$79:$Q$79)),P$79)+1</f>
        <v>2</v>
      </c>
      <c r="S128" s="151" t="str">
        <f t="shared" si="153"/>
        <v>-</v>
      </c>
      <c r="T128" s="151" t="str">
        <f t="shared" si="153"/>
        <v>-</v>
      </c>
      <c r="U128" s="151" t="str">
        <f t="shared" si="153"/>
        <v>-</v>
      </c>
      <c r="V128" s="151" t="str">
        <f t="shared" si="153"/>
        <v>-</v>
      </c>
      <c r="W128" s="151" t="str">
        <f t="shared" si="153"/>
        <v>-</v>
      </c>
      <c r="X128" s="151" t="str">
        <f t="shared" si="153"/>
        <v>-</v>
      </c>
      <c r="Y128" s="151" t="str">
        <f t="shared" si="153"/>
        <v>-</v>
      </c>
      <c r="Z128" s="151" t="str">
        <f t="shared" si="153"/>
        <v>-</v>
      </c>
      <c r="AA128" s="151" t="str">
        <f t="shared" si="153"/>
        <v>-</v>
      </c>
      <c r="AB128" s="151" t="str">
        <f t="shared" si="153"/>
        <v>-</v>
      </c>
      <c r="AC128" s="151" t="str">
        <f t="shared" si="153"/>
        <v>-</v>
      </c>
      <c r="AD128" s="151" t="str">
        <f t="shared" si="153"/>
        <v>-</v>
      </c>
      <c r="AE128" s="151" t="str">
        <f t="shared" si="153"/>
        <v>-</v>
      </c>
      <c r="AF128" s="151" t="str">
        <f t="shared" si="153"/>
        <v>-</v>
      </c>
      <c r="AG128" s="149" t="str">
        <f t="shared" si="120"/>
        <v>-</v>
      </c>
      <c r="AH128" s="149" t="str">
        <f t="shared" si="121"/>
        <v>-</v>
      </c>
      <c r="AI128" s="149" t="str">
        <f t="shared" si="122"/>
        <v>-</v>
      </c>
      <c r="AJ128" s="149" t="str">
        <f t="shared" si="122"/>
        <v>-</v>
      </c>
      <c r="AK128" s="149" t="str">
        <f t="shared" si="122"/>
        <v>-</v>
      </c>
      <c r="AL128" s="149" t="str">
        <f t="shared" si="122"/>
        <v>-</v>
      </c>
      <c r="AM128" s="149" t="str">
        <f t="shared" si="122"/>
        <v>-</v>
      </c>
      <c r="AN128" s="149" t="str">
        <f t="shared" si="123"/>
        <v>-</v>
      </c>
      <c r="AO128" s="149" t="str">
        <f t="shared" si="124"/>
        <v>-</v>
      </c>
      <c r="AP128" s="149" t="str">
        <f t="shared" si="125"/>
        <v>-</v>
      </c>
      <c r="AQ128" s="149" t="str">
        <f t="shared" si="126"/>
        <v>-</v>
      </c>
      <c r="AR128" s="149" t="str">
        <f t="shared" si="127"/>
        <v>-</v>
      </c>
      <c r="AS128" s="149" t="str">
        <f t="shared" si="128"/>
        <v>-</v>
      </c>
      <c r="AT128" s="149" t="str">
        <f t="shared" si="129"/>
        <v>-</v>
      </c>
      <c r="AU128" s="149" t="str">
        <f t="shared" si="130"/>
        <v>-</v>
      </c>
      <c r="AV128" s="149" t="str">
        <f t="shared" si="131"/>
        <v>-</v>
      </c>
      <c r="AW128" s="149" t="str">
        <f t="shared" si="132"/>
        <v>-</v>
      </c>
      <c r="AX128" s="149" t="str">
        <f t="shared" si="133"/>
        <v>-</v>
      </c>
      <c r="AY128" s="149" t="str">
        <f t="shared" si="134"/>
        <v>-</v>
      </c>
      <c r="AZ128" s="149" t="str">
        <f t="shared" si="135"/>
        <v>-</v>
      </c>
      <c r="BA128" s="149" t="str">
        <f t="shared" si="136"/>
        <v>-</v>
      </c>
      <c r="BB128" s="151" t="str">
        <f t="shared" si="154"/>
        <v>-</v>
      </c>
      <c r="BC128" s="151" t="str">
        <f t="shared" si="154"/>
        <v>-</v>
      </c>
      <c r="BD128" s="151" t="str">
        <f t="shared" si="154"/>
        <v>-</v>
      </c>
      <c r="BE128" s="151" t="str">
        <f t="shared" si="154"/>
        <v>-</v>
      </c>
      <c r="BF128" s="151" t="str">
        <f t="shared" si="154"/>
        <v>-</v>
      </c>
      <c r="BG128" s="151" t="str">
        <f t="shared" si="154"/>
        <v>-</v>
      </c>
      <c r="BH128" s="151" t="str">
        <f t="shared" si="154"/>
        <v>-</v>
      </c>
      <c r="BI128" s="151" t="str">
        <f t="shared" si="154"/>
        <v>-</v>
      </c>
      <c r="BJ128" s="151" t="str">
        <f t="shared" si="154"/>
        <v>-</v>
      </c>
      <c r="BK128" s="151" t="str">
        <f t="shared" si="154"/>
        <v>-</v>
      </c>
      <c r="BL128" s="151" t="str">
        <f t="shared" si="154"/>
        <v>-</v>
      </c>
      <c r="BM128" s="151" t="str">
        <f t="shared" si="154"/>
        <v>-</v>
      </c>
      <c r="BN128" s="151" t="str">
        <f t="shared" si="154"/>
        <v>-</v>
      </c>
      <c r="BO128" s="151" t="str">
        <f t="shared" si="154"/>
        <v>-</v>
      </c>
      <c r="BP128" s="149" t="str">
        <f t="shared" si="137"/>
        <v>-</v>
      </c>
      <c r="BQ128" s="149" t="str">
        <f t="shared" si="138"/>
        <v>-</v>
      </c>
      <c r="BR128" s="149" t="str">
        <f t="shared" si="91"/>
        <v>-</v>
      </c>
      <c r="BS128" s="149" t="str">
        <f t="shared" si="92"/>
        <v>-</v>
      </c>
      <c r="BT128" s="149" t="str">
        <f t="shared" si="93"/>
        <v>-</v>
      </c>
      <c r="BU128" s="149" t="str">
        <f t="shared" si="94"/>
        <v>-</v>
      </c>
      <c r="BV128" s="149" t="str">
        <f t="shared" si="95"/>
        <v>-</v>
      </c>
      <c r="BW128" s="149" t="str">
        <f t="shared" si="139"/>
        <v>-</v>
      </c>
      <c r="BX128" s="149" t="str">
        <f t="shared" si="140"/>
        <v>-</v>
      </c>
      <c r="BY128" s="149" t="str">
        <f t="shared" si="141"/>
        <v>-</v>
      </c>
      <c r="BZ128" s="149" t="str">
        <f t="shared" si="142"/>
        <v>-</v>
      </c>
      <c r="CA128" s="149" t="str">
        <f t="shared" si="143"/>
        <v>-</v>
      </c>
      <c r="CB128" s="149" t="str">
        <f t="shared" si="144"/>
        <v>-</v>
      </c>
      <c r="CC128" s="149" t="str">
        <f t="shared" si="145"/>
        <v>-</v>
      </c>
      <c r="CD128" s="149" t="str">
        <f t="shared" si="146"/>
        <v>-</v>
      </c>
      <c r="CE128" s="149" t="str">
        <f t="shared" si="147"/>
        <v>-</v>
      </c>
      <c r="CF128" s="149" t="str">
        <f t="shared" si="148"/>
        <v>-</v>
      </c>
      <c r="CG128" s="149" t="str">
        <f t="shared" si="149"/>
        <v>-</v>
      </c>
      <c r="CH128" s="149" t="str">
        <f t="shared" si="150"/>
        <v>-</v>
      </c>
      <c r="CI128" s="149" t="str">
        <f t="shared" si="151"/>
        <v>-</v>
      </c>
      <c r="CJ128" s="149" t="str">
        <f t="shared" si="152"/>
        <v>-</v>
      </c>
      <c r="CL128" s="17" t="s">
        <v>25</v>
      </c>
      <c r="CM128" s="17" t="s">
        <v>25</v>
      </c>
      <c r="CN128" s="17" t="s">
        <v>25</v>
      </c>
      <c r="CO128" s="17" t="s">
        <v>25</v>
      </c>
      <c r="CP128" s="17" t="s">
        <v>25</v>
      </c>
      <c r="CQ128" s="17" t="s">
        <v>25</v>
      </c>
      <c r="CR128" s="17" t="s">
        <v>25</v>
      </c>
      <c r="CS128" s="17" t="s">
        <v>25</v>
      </c>
      <c r="CT128" s="17" t="s">
        <v>25</v>
      </c>
      <c r="CU128" s="17" t="s">
        <v>25</v>
      </c>
      <c r="CV128" s="17" t="s">
        <v>25</v>
      </c>
      <c r="CW128" s="17" t="s">
        <v>25</v>
      </c>
      <c r="CX128" s="17" t="s">
        <v>25</v>
      </c>
      <c r="CY128" s="17" t="s">
        <v>25</v>
      </c>
      <c r="CZ128" s="17" t="s">
        <v>25</v>
      </c>
      <c r="DA128" s="17" t="s">
        <v>25</v>
      </c>
      <c r="DB128" s="17" t="s">
        <v>25</v>
      </c>
      <c r="DC128" s="17" t="s">
        <v>25</v>
      </c>
      <c r="DD128" s="17" t="s">
        <v>25</v>
      </c>
      <c r="DE128" s="17" t="s">
        <v>25</v>
      </c>
      <c r="DF128" s="17" t="s">
        <v>25</v>
      </c>
      <c r="DG128" s="17" t="s">
        <v>25</v>
      </c>
      <c r="DH128" s="17" t="s">
        <v>25</v>
      </c>
      <c r="DI128" s="17" t="s">
        <v>25</v>
      </c>
      <c r="DJ128" s="17" t="s">
        <v>25</v>
      </c>
      <c r="DK128" s="17" t="s">
        <v>25</v>
      </c>
      <c r="DL128" s="17" t="s">
        <v>25</v>
      </c>
      <c r="DM128" s="17" t="s">
        <v>25</v>
      </c>
      <c r="DN128" s="17" t="s">
        <v>25</v>
      </c>
      <c r="DO128" s="17" t="s">
        <v>25</v>
      </c>
      <c r="DP128" s="17" t="s">
        <v>25</v>
      </c>
      <c r="DQ128" s="17" t="s">
        <v>25</v>
      </c>
      <c r="DR128" s="17" t="s">
        <v>25</v>
      </c>
      <c r="DS128" s="17" t="s">
        <v>25</v>
      </c>
      <c r="DT128" s="17" t="s">
        <v>25</v>
      </c>
      <c r="DU128" s="17" t="s">
        <v>25</v>
      </c>
      <c r="DV128" s="17" t="s">
        <v>25</v>
      </c>
      <c r="DW128" s="17" t="s">
        <v>25</v>
      </c>
      <c r="DX128" s="17" t="s">
        <v>25</v>
      </c>
      <c r="DY128" s="17" t="s">
        <v>25</v>
      </c>
      <c r="DZ128" s="17" t="s">
        <v>25</v>
      </c>
      <c r="EA128" s="17" t="s">
        <v>25</v>
      </c>
      <c r="EB128" s="17" t="s">
        <v>25</v>
      </c>
      <c r="EC128" s="17" t="s">
        <v>25</v>
      </c>
      <c r="ED128" s="17" t="s">
        <v>25</v>
      </c>
      <c r="EE128" s="17" t="s">
        <v>25</v>
      </c>
      <c r="EF128" s="17" t="s">
        <v>25</v>
      </c>
      <c r="EG128" s="17" t="s">
        <v>25</v>
      </c>
      <c r="EH128" s="17" t="s">
        <v>25</v>
      </c>
      <c r="EI128" s="17" t="s">
        <v>25</v>
      </c>
      <c r="EJ128" s="17" t="s">
        <v>25</v>
      </c>
      <c r="EK128" s="17" t="s">
        <v>25</v>
      </c>
      <c r="EL128" s="17" t="s">
        <v>25</v>
      </c>
      <c r="EM128" s="17" t="s">
        <v>25</v>
      </c>
      <c r="EN128" s="17" t="s">
        <v>25</v>
      </c>
      <c r="EO128" s="17" t="s">
        <v>25</v>
      </c>
    </row>
    <row r="129" spans="1:145" hidden="1" outlineLevel="1">
      <c r="A129">
        <v>47</v>
      </c>
      <c r="B129" s="126" t="str">
        <f t="shared" si="119"/>
        <v>Medium BBT, Young ewes:Hgt, CFA:5.5yo, Wethers:Hgt</v>
      </c>
      <c r="C129">
        <f t="shared" si="64"/>
        <v>1</v>
      </c>
      <c r="D129" t="b">
        <f t="shared" si="65"/>
        <v>1</v>
      </c>
      <c r="E129">
        <f t="shared" si="66"/>
        <v>451</v>
      </c>
      <c r="F129">
        <f t="shared" si="67"/>
        <v>630</v>
      </c>
      <c r="G129">
        <f t="shared" si="68"/>
        <v>500</v>
      </c>
      <c r="H129">
        <f t="shared" si="69"/>
        <v>0</v>
      </c>
      <c r="K129" s="132">
        <f t="shared" si="110"/>
        <v>3</v>
      </c>
      <c r="L129" s="131">
        <f>MOD(INT(($A129-5)/PRODUCT(N$79:$Q$79)),L$79)+1</f>
        <v>3</v>
      </c>
      <c r="M129" s="132">
        <f t="shared" si="111"/>
        <v>3</v>
      </c>
      <c r="N129" s="131">
        <f>MOD(INT(($A129-5)/PRODUCT(O$79:$Q$79)),N$79)+1</f>
        <v>3</v>
      </c>
      <c r="O129" s="131">
        <f>MOD(INT(($A129-5)/PRODUCT(P$79:$Q$79)),O$79)+1</f>
        <v>2</v>
      </c>
      <c r="P129" s="131">
        <f>MOD(INT(($A129-5)/PRODUCT(Q$79:$Q$79)),P$79)+1</f>
        <v>1</v>
      </c>
      <c r="S129" s="151" t="str">
        <f t="shared" si="153"/>
        <v>-</v>
      </c>
      <c r="T129" s="151" t="str">
        <f t="shared" si="153"/>
        <v>-</v>
      </c>
      <c r="U129" s="151" t="str">
        <f t="shared" si="153"/>
        <v>-</v>
      </c>
      <c r="V129" s="151" t="str">
        <f t="shared" si="153"/>
        <v>-</v>
      </c>
      <c r="W129" s="151" t="str">
        <f t="shared" si="153"/>
        <v>-</v>
      </c>
      <c r="X129" s="151" t="str">
        <f t="shared" si="153"/>
        <v>-</v>
      </c>
      <c r="Y129" s="151" t="str">
        <f t="shared" si="153"/>
        <v>-</v>
      </c>
      <c r="Z129" s="151" t="str">
        <f t="shared" si="153"/>
        <v>-</v>
      </c>
      <c r="AA129" s="151" t="str">
        <f t="shared" si="153"/>
        <v>-</v>
      </c>
      <c r="AB129" s="151" t="str">
        <f t="shared" si="153"/>
        <v>-</v>
      </c>
      <c r="AC129" s="151" t="str">
        <f t="shared" si="153"/>
        <v>-</v>
      </c>
      <c r="AD129" s="151" t="str">
        <f t="shared" si="153"/>
        <v>-</v>
      </c>
      <c r="AE129" s="151" t="str">
        <f t="shared" si="153"/>
        <v>-</v>
      </c>
      <c r="AF129" s="151" t="str">
        <f t="shared" si="153"/>
        <v>-</v>
      </c>
      <c r="AG129" s="149" t="str">
        <f t="shared" si="120"/>
        <v>-</v>
      </c>
      <c r="AH129" s="149" t="str">
        <f t="shared" si="121"/>
        <v>-</v>
      </c>
      <c r="AI129" s="149" t="str">
        <f t="shared" si="122"/>
        <v>-</v>
      </c>
      <c r="AJ129" s="149" t="str">
        <f t="shared" si="122"/>
        <v>-</v>
      </c>
      <c r="AK129" s="149" t="str">
        <f t="shared" si="122"/>
        <v>-</v>
      </c>
      <c r="AL129" s="149" t="str">
        <f t="shared" si="122"/>
        <v>-</v>
      </c>
      <c r="AM129" s="149" t="str">
        <f t="shared" si="122"/>
        <v>-</v>
      </c>
      <c r="AN129" s="149" t="str">
        <f t="shared" si="123"/>
        <v>-</v>
      </c>
      <c r="AO129" s="149" t="str">
        <f t="shared" si="124"/>
        <v>-</v>
      </c>
      <c r="AP129" s="149" t="str">
        <f t="shared" si="125"/>
        <v>-</v>
      </c>
      <c r="AQ129" s="149" t="str">
        <f t="shared" si="126"/>
        <v>-</v>
      </c>
      <c r="AR129" s="149" t="str">
        <f t="shared" si="127"/>
        <v>-</v>
      </c>
      <c r="AS129" s="149" t="str">
        <f t="shared" si="128"/>
        <v>-</v>
      </c>
      <c r="AT129" s="149" t="str">
        <f t="shared" si="129"/>
        <v>-</v>
      </c>
      <c r="AU129" s="149" t="str">
        <f t="shared" si="130"/>
        <v>-</v>
      </c>
      <c r="AV129" s="149" t="str">
        <f t="shared" si="131"/>
        <v>-</v>
      </c>
      <c r="AW129" s="149" t="str">
        <f t="shared" si="132"/>
        <v>-</v>
      </c>
      <c r="AX129" s="149" t="str">
        <f t="shared" si="133"/>
        <v>-</v>
      </c>
      <c r="AY129" s="149" t="str">
        <f t="shared" si="134"/>
        <v>-</v>
      </c>
      <c r="AZ129" s="149" t="str">
        <f t="shared" si="135"/>
        <v>-</v>
      </c>
      <c r="BA129" s="149" t="str">
        <f t="shared" si="136"/>
        <v>-</v>
      </c>
      <c r="BB129" s="151" t="str">
        <f t="shared" si="154"/>
        <v>-</v>
      </c>
      <c r="BC129" s="151" t="str">
        <f t="shared" si="154"/>
        <v>-</v>
      </c>
      <c r="BD129" s="151" t="str">
        <f t="shared" si="154"/>
        <v>-</v>
      </c>
      <c r="BE129" s="151" t="str">
        <f t="shared" si="154"/>
        <v>-</v>
      </c>
      <c r="BF129" s="151" t="str">
        <f t="shared" si="154"/>
        <v>-</v>
      </c>
      <c r="BG129" s="151" t="str">
        <f t="shared" si="154"/>
        <v>-</v>
      </c>
      <c r="BH129" s="151" t="str">
        <f t="shared" si="154"/>
        <v>-</v>
      </c>
      <c r="BI129" s="151" t="str">
        <f t="shared" si="154"/>
        <v>-</v>
      </c>
      <c r="BJ129" s="151" t="str">
        <f t="shared" si="154"/>
        <v>-</v>
      </c>
      <c r="BK129" s="151" t="str">
        <f t="shared" si="154"/>
        <v>-</v>
      </c>
      <c r="BL129" s="151" t="str">
        <f t="shared" si="154"/>
        <v>-</v>
      </c>
      <c r="BM129" s="151" t="str">
        <f t="shared" si="154"/>
        <v>-</v>
      </c>
      <c r="BN129" s="151" t="str">
        <f t="shared" si="154"/>
        <v>-</v>
      </c>
      <c r="BO129" s="151" t="str">
        <f t="shared" si="154"/>
        <v>-</v>
      </c>
      <c r="BP129" s="149" t="str">
        <f t="shared" si="137"/>
        <v>-</v>
      </c>
      <c r="BQ129" s="149" t="str">
        <f t="shared" si="138"/>
        <v>-</v>
      </c>
      <c r="BR129" s="149" t="str">
        <f t="shared" si="91"/>
        <v>-</v>
      </c>
      <c r="BS129" s="149" t="str">
        <f t="shared" si="92"/>
        <v>-</v>
      </c>
      <c r="BT129" s="149" t="str">
        <f t="shared" si="93"/>
        <v>-</v>
      </c>
      <c r="BU129" s="149" t="str">
        <f t="shared" si="94"/>
        <v>-</v>
      </c>
      <c r="BV129" s="149" t="str">
        <f t="shared" si="95"/>
        <v>-</v>
      </c>
      <c r="BW129" s="149" t="str">
        <f t="shared" si="139"/>
        <v>-</v>
      </c>
      <c r="BX129" s="149" t="str">
        <f t="shared" si="140"/>
        <v>-</v>
      </c>
      <c r="BY129" s="149" t="str">
        <f t="shared" si="141"/>
        <v>-</v>
      </c>
      <c r="BZ129" s="149" t="str">
        <f t="shared" si="142"/>
        <v>-</v>
      </c>
      <c r="CA129" s="149" t="str">
        <f t="shared" si="143"/>
        <v>-</v>
      </c>
      <c r="CB129" s="149" t="str">
        <f t="shared" si="144"/>
        <v>-</v>
      </c>
      <c r="CC129" s="149" t="str">
        <f t="shared" si="145"/>
        <v>-</v>
      </c>
      <c r="CD129" s="149" t="str">
        <f t="shared" si="146"/>
        <v>-</v>
      </c>
      <c r="CE129" s="149" t="str">
        <f t="shared" si="147"/>
        <v>-</v>
      </c>
      <c r="CF129" s="149" t="str">
        <f t="shared" si="148"/>
        <v>-</v>
      </c>
      <c r="CG129" s="149" t="str">
        <f t="shared" si="149"/>
        <v>-</v>
      </c>
      <c r="CH129" s="149" t="str">
        <f t="shared" si="150"/>
        <v>-</v>
      </c>
      <c r="CI129" s="149" t="str">
        <f t="shared" si="151"/>
        <v>-</v>
      </c>
      <c r="CJ129" s="149" t="str">
        <f t="shared" si="152"/>
        <v>-</v>
      </c>
      <c r="CL129" s="17" t="s">
        <v>25</v>
      </c>
      <c r="CM129" s="17" t="s">
        <v>25</v>
      </c>
      <c r="CN129" s="17" t="s">
        <v>25</v>
      </c>
      <c r="CO129" s="17" t="s">
        <v>25</v>
      </c>
      <c r="CP129" s="17" t="s">
        <v>25</v>
      </c>
      <c r="CQ129" s="17" t="s">
        <v>25</v>
      </c>
      <c r="CR129" s="17" t="s">
        <v>25</v>
      </c>
      <c r="CS129" s="17" t="s">
        <v>25</v>
      </c>
      <c r="CT129" s="17" t="s">
        <v>25</v>
      </c>
      <c r="CU129" s="17" t="s">
        <v>25</v>
      </c>
      <c r="CV129" s="17" t="s">
        <v>25</v>
      </c>
      <c r="CW129" s="17" t="s">
        <v>25</v>
      </c>
      <c r="CX129" s="17" t="s">
        <v>25</v>
      </c>
      <c r="CY129" s="17" t="s">
        <v>25</v>
      </c>
      <c r="CZ129" s="17" t="s">
        <v>25</v>
      </c>
      <c r="DA129" s="17" t="s">
        <v>25</v>
      </c>
      <c r="DB129" s="17" t="s">
        <v>25</v>
      </c>
      <c r="DC129" s="17" t="s">
        <v>25</v>
      </c>
      <c r="DD129" s="17" t="s">
        <v>25</v>
      </c>
      <c r="DE129" s="17" t="s">
        <v>25</v>
      </c>
      <c r="DF129" s="17" t="s">
        <v>25</v>
      </c>
      <c r="DG129" s="17" t="s">
        <v>25</v>
      </c>
      <c r="DH129" s="17" t="s">
        <v>25</v>
      </c>
      <c r="DI129" s="17" t="s">
        <v>25</v>
      </c>
      <c r="DJ129" s="17" t="s">
        <v>25</v>
      </c>
      <c r="DK129" s="17" t="s">
        <v>25</v>
      </c>
      <c r="DL129" s="17" t="s">
        <v>25</v>
      </c>
      <c r="DM129" s="17" t="s">
        <v>25</v>
      </c>
      <c r="DN129" s="17" t="s">
        <v>25</v>
      </c>
      <c r="DO129" s="17" t="s">
        <v>25</v>
      </c>
      <c r="DP129" s="17" t="s">
        <v>25</v>
      </c>
      <c r="DQ129" s="17" t="s">
        <v>25</v>
      </c>
      <c r="DR129" s="17" t="s">
        <v>25</v>
      </c>
      <c r="DS129" s="17" t="s">
        <v>25</v>
      </c>
      <c r="DT129" s="17" t="s">
        <v>25</v>
      </c>
      <c r="DU129" s="17" t="s">
        <v>25</v>
      </c>
      <c r="DV129" s="17" t="s">
        <v>25</v>
      </c>
      <c r="DW129" s="17" t="s">
        <v>25</v>
      </c>
      <c r="DX129" s="17" t="s">
        <v>25</v>
      </c>
      <c r="DY129" s="17" t="s">
        <v>25</v>
      </c>
      <c r="DZ129" s="17" t="s">
        <v>25</v>
      </c>
      <c r="EA129" s="17" t="s">
        <v>25</v>
      </c>
      <c r="EB129" s="17" t="s">
        <v>25</v>
      </c>
      <c r="EC129" s="17" t="s">
        <v>25</v>
      </c>
      <c r="ED129" s="17" t="s">
        <v>25</v>
      </c>
      <c r="EE129" s="17" t="s">
        <v>25</v>
      </c>
      <c r="EF129" s="17" t="s">
        <v>25</v>
      </c>
      <c r="EG129" s="17" t="s">
        <v>25</v>
      </c>
      <c r="EH129" s="17" t="s">
        <v>25</v>
      </c>
      <c r="EI129" s="17" t="s">
        <v>25</v>
      </c>
      <c r="EJ129" s="17" t="s">
        <v>25</v>
      </c>
      <c r="EK129" s="17" t="s">
        <v>25</v>
      </c>
      <c r="EL129" s="17" t="s">
        <v>25</v>
      </c>
      <c r="EM129" s="17" t="s">
        <v>25</v>
      </c>
      <c r="EN129" s="17" t="s">
        <v>25</v>
      </c>
      <c r="EO129" s="17" t="s">
        <v>25</v>
      </c>
    </row>
    <row r="130" spans="1:145" hidden="1" outlineLevel="1">
      <c r="A130">
        <v>48</v>
      </c>
      <c r="B130" s="126" t="str">
        <f t="shared" si="119"/>
        <v>Medium BBT, Young ewes:Hgt, CFA:6.5yo, Wethers:Hgt</v>
      </c>
      <c r="C130">
        <f t="shared" si="64"/>
        <v>1</v>
      </c>
      <c r="D130" t="b">
        <f t="shared" si="65"/>
        <v>1</v>
      </c>
      <c r="E130">
        <f t="shared" si="66"/>
        <v>451</v>
      </c>
      <c r="F130">
        <f t="shared" si="67"/>
        <v>630</v>
      </c>
      <c r="G130">
        <f t="shared" si="68"/>
        <v>500</v>
      </c>
      <c r="H130">
        <f t="shared" si="69"/>
        <v>1</v>
      </c>
      <c r="K130" s="132">
        <f t="shared" si="110"/>
        <v>3</v>
      </c>
      <c r="L130" s="131">
        <f>MOD(INT(($A130-5)/PRODUCT(N$79:$Q$79)),L$79)+1</f>
        <v>3</v>
      </c>
      <c r="M130" s="132">
        <f t="shared" si="111"/>
        <v>3</v>
      </c>
      <c r="N130" s="131">
        <f>MOD(INT(($A130-5)/PRODUCT(O$79:$Q$79)),N$79)+1</f>
        <v>3</v>
      </c>
      <c r="O130" s="131">
        <f>MOD(INT(($A130-5)/PRODUCT(P$79:$Q$79)),O$79)+1</f>
        <v>2</v>
      </c>
      <c r="P130" s="131">
        <f>MOD(INT(($A130-5)/PRODUCT(Q$79:$Q$79)),P$79)+1</f>
        <v>2</v>
      </c>
      <c r="S130" s="151" t="str">
        <f t="shared" si="153"/>
        <v>-</v>
      </c>
      <c r="T130" s="151" t="str">
        <f t="shared" si="153"/>
        <v>-</v>
      </c>
      <c r="U130" s="151" t="str">
        <f t="shared" si="153"/>
        <v>-</v>
      </c>
      <c r="V130" s="151" t="str">
        <f t="shared" si="153"/>
        <v>-</v>
      </c>
      <c r="W130" s="151" t="str">
        <f t="shared" si="153"/>
        <v>-</v>
      </c>
      <c r="X130" s="151" t="str">
        <f t="shared" si="153"/>
        <v>-</v>
      </c>
      <c r="Y130" s="151" t="str">
        <f t="shared" si="153"/>
        <v>-</v>
      </c>
      <c r="Z130" s="151" t="str">
        <f t="shared" si="153"/>
        <v>-</v>
      </c>
      <c r="AA130" s="151" t="str">
        <f t="shared" si="153"/>
        <v>-</v>
      </c>
      <c r="AB130" s="151" t="str">
        <f t="shared" si="153"/>
        <v>-</v>
      </c>
      <c r="AC130" s="151" t="str">
        <f t="shared" si="153"/>
        <v>-</v>
      </c>
      <c r="AD130" s="151" t="str">
        <f t="shared" si="153"/>
        <v>-</v>
      </c>
      <c r="AE130" s="151" t="str">
        <f t="shared" si="153"/>
        <v>-</v>
      </c>
      <c r="AF130" s="151" t="str">
        <f t="shared" si="153"/>
        <v>-</v>
      </c>
      <c r="AG130" s="149" t="str">
        <f t="shared" si="120"/>
        <v>-</v>
      </c>
      <c r="AH130" s="149" t="str">
        <f t="shared" si="121"/>
        <v>-</v>
      </c>
      <c r="AI130" s="149" t="str">
        <f t="shared" si="122"/>
        <v>-</v>
      </c>
      <c r="AJ130" s="149" t="str">
        <f t="shared" si="122"/>
        <v>-</v>
      </c>
      <c r="AK130" s="149" t="str">
        <f t="shared" si="122"/>
        <v>-</v>
      </c>
      <c r="AL130" s="149" t="str">
        <f t="shared" si="122"/>
        <v>-</v>
      </c>
      <c r="AM130" s="149" t="str">
        <f t="shared" si="122"/>
        <v>-</v>
      </c>
      <c r="AN130" s="149" t="str">
        <f t="shared" si="123"/>
        <v>-</v>
      </c>
      <c r="AO130" s="149" t="str">
        <f t="shared" si="124"/>
        <v>-</v>
      </c>
      <c r="AP130" s="149" t="str">
        <f t="shared" si="125"/>
        <v>-</v>
      </c>
      <c r="AQ130" s="149" t="str">
        <f t="shared" si="126"/>
        <v>-</v>
      </c>
      <c r="AR130" s="149" t="str">
        <f t="shared" si="127"/>
        <v>-</v>
      </c>
      <c r="AS130" s="149" t="str">
        <f t="shared" si="128"/>
        <v>-</v>
      </c>
      <c r="AT130" s="149" t="str">
        <f t="shared" si="129"/>
        <v>-</v>
      </c>
      <c r="AU130" s="149" t="str">
        <f t="shared" si="130"/>
        <v>-</v>
      </c>
      <c r="AV130" s="149" t="str">
        <f t="shared" si="131"/>
        <v>-</v>
      </c>
      <c r="AW130" s="149" t="str">
        <f t="shared" si="132"/>
        <v>-</v>
      </c>
      <c r="AX130" s="149" t="str">
        <f t="shared" si="133"/>
        <v>-</v>
      </c>
      <c r="AY130" s="149" t="str">
        <f t="shared" si="134"/>
        <v>-</v>
      </c>
      <c r="AZ130" s="149" t="str">
        <f t="shared" si="135"/>
        <v>-</v>
      </c>
      <c r="BA130" s="149" t="str">
        <f t="shared" si="136"/>
        <v>-</v>
      </c>
      <c r="BB130" s="151" t="str">
        <f t="shared" si="154"/>
        <v>-</v>
      </c>
      <c r="BC130" s="151" t="str">
        <f t="shared" si="154"/>
        <v>-</v>
      </c>
      <c r="BD130" s="151" t="str">
        <f t="shared" si="154"/>
        <v>-</v>
      </c>
      <c r="BE130" s="151" t="str">
        <f t="shared" si="154"/>
        <v>-</v>
      </c>
      <c r="BF130" s="151" t="str">
        <f t="shared" si="154"/>
        <v>-</v>
      </c>
      <c r="BG130" s="151" t="str">
        <f t="shared" si="154"/>
        <v>-</v>
      </c>
      <c r="BH130" s="151" t="str">
        <f t="shared" si="154"/>
        <v>-</v>
      </c>
      <c r="BI130" s="151" t="str">
        <f t="shared" si="154"/>
        <v>-</v>
      </c>
      <c r="BJ130" s="151" t="str">
        <f t="shared" si="154"/>
        <v>-</v>
      </c>
      <c r="BK130" s="151" t="str">
        <f t="shared" si="154"/>
        <v>-</v>
      </c>
      <c r="BL130" s="151" t="str">
        <f t="shared" si="154"/>
        <v>-</v>
      </c>
      <c r="BM130" s="151" t="str">
        <f t="shared" si="154"/>
        <v>-</v>
      </c>
      <c r="BN130" s="151" t="str">
        <f t="shared" si="154"/>
        <v>-</v>
      </c>
      <c r="BO130" s="151" t="str">
        <f t="shared" si="154"/>
        <v>-</v>
      </c>
      <c r="BP130" s="149" t="str">
        <f t="shared" si="137"/>
        <v>-</v>
      </c>
      <c r="BQ130" s="149" t="str">
        <f t="shared" si="138"/>
        <v>-</v>
      </c>
      <c r="BR130" s="149" t="str">
        <f t="shared" si="91"/>
        <v>-</v>
      </c>
      <c r="BS130" s="149" t="str">
        <f t="shared" si="92"/>
        <v>-</v>
      </c>
      <c r="BT130" s="149" t="str">
        <f t="shared" si="93"/>
        <v>-</v>
      </c>
      <c r="BU130" s="149" t="str">
        <f t="shared" si="94"/>
        <v>-</v>
      </c>
      <c r="BV130" s="149" t="str">
        <f t="shared" si="95"/>
        <v>-</v>
      </c>
      <c r="BW130" s="149" t="str">
        <f t="shared" si="139"/>
        <v>-</v>
      </c>
      <c r="BX130" s="149" t="str">
        <f t="shared" si="140"/>
        <v>-</v>
      </c>
      <c r="BY130" s="149" t="str">
        <f t="shared" si="141"/>
        <v>-</v>
      </c>
      <c r="BZ130" s="149" t="str">
        <f t="shared" si="142"/>
        <v>-</v>
      </c>
      <c r="CA130" s="149" t="str">
        <f t="shared" si="143"/>
        <v>-</v>
      </c>
      <c r="CB130" s="149" t="str">
        <f t="shared" si="144"/>
        <v>-</v>
      </c>
      <c r="CC130" s="149" t="str">
        <f t="shared" si="145"/>
        <v>-</v>
      </c>
      <c r="CD130" s="149" t="str">
        <f t="shared" si="146"/>
        <v>-</v>
      </c>
      <c r="CE130" s="149" t="str">
        <f t="shared" si="147"/>
        <v>-</v>
      </c>
      <c r="CF130" s="149" t="str">
        <f t="shared" si="148"/>
        <v>-</v>
      </c>
      <c r="CG130" s="149" t="str">
        <f t="shared" si="149"/>
        <v>-</v>
      </c>
      <c r="CH130" s="149" t="str">
        <f t="shared" si="150"/>
        <v>-</v>
      </c>
      <c r="CI130" s="149" t="str">
        <f t="shared" si="151"/>
        <v>-</v>
      </c>
      <c r="CJ130" s="149" t="str">
        <f t="shared" si="152"/>
        <v>-</v>
      </c>
      <c r="CL130" s="17" t="s">
        <v>25</v>
      </c>
      <c r="CM130" s="17" t="s">
        <v>25</v>
      </c>
      <c r="CN130" s="17" t="s">
        <v>25</v>
      </c>
      <c r="CO130" s="17" t="s">
        <v>25</v>
      </c>
      <c r="CP130" s="17" t="s">
        <v>25</v>
      </c>
      <c r="CQ130" s="17" t="s">
        <v>25</v>
      </c>
      <c r="CR130" s="17" t="s">
        <v>25</v>
      </c>
      <c r="CS130" s="17" t="s">
        <v>25</v>
      </c>
      <c r="CT130" s="17" t="s">
        <v>25</v>
      </c>
      <c r="CU130" s="17" t="s">
        <v>25</v>
      </c>
      <c r="CV130" s="17" t="s">
        <v>25</v>
      </c>
      <c r="CW130" s="17" t="s">
        <v>25</v>
      </c>
      <c r="CX130" s="17" t="s">
        <v>25</v>
      </c>
      <c r="CY130" s="17" t="s">
        <v>25</v>
      </c>
      <c r="CZ130" s="17" t="s">
        <v>25</v>
      </c>
      <c r="DA130" s="17" t="s">
        <v>25</v>
      </c>
      <c r="DB130" s="17" t="s">
        <v>25</v>
      </c>
      <c r="DC130" s="17" t="s">
        <v>25</v>
      </c>
      <c r="DD130" s="17" t="s">
        <v>25</v>
      </c>
      <c r="DE130" s="17" t="s">
        <v>25</v>
      </c>
      <c r="DF130" s="17" t="s">
        <v>25</v>
      </c>
      <c r="DG130" s="17" t="s">
        <v>25</v>
      </c>
      <c r="DH130" s="17" t="s">
        <v>25</v>
      </c>
      <c r="DI130" s="17" t="s">
        <v>25</v>
      </c>
      <c r="DJ130" s="17" t="s">
        <v>25</v>
      </c>
      <c r="DK130" s="17" t="s">
        <v>25</v>
      </c>
      <c r="DL130" s="17" t="s">
        <v>25</v>
      </c>
      <c r="DM130" s="17" t="s">
        <v>25</v>
      </c>
      <c r="DN130" s="17" t="s">
        <v>25</v>
      </c>
      <c r="DO130" s="17" t="s">
        <v>25</v>
      </c>
      <c r="DP130" s="17" t="s">
        <v>25</v>
      </c>
      <c r="DQ130" s="17" t="s">
        <v>25</v>
      </c>
      <c r="DR130" s="17" t="s">
        <v>25</v>
      </c>
      <c r="DS130" s="17" t="s">
        <v>25</v>
      </c>
      <c r="DT130" s="17" t="s">
        <v>25</v>
      </c>
      <c r="DU130" s="17" t="s">
        <v>25</v>
      </c>
      <c r="DV130" s="17" t="s">
        <v>25</v>
      </c>
      <c r="DW130" s="17" t="s">
        <v>25</v>
      </c>
      <c r="DX130" s="17" t="s">
        <v>25</v>
      </c>
      <c r="DY130" s="17" t="s">
        <v>25</v>
      </c>
      <c r="DZ130" s="17" t="s">
        <v>25</v>
      </c>
      <c r="EA130" s="17" t="s">
        <v>25</v>
      </c>
      <c r="EB130" s="17" t="s">
        <v>25</v>
      </c>
      <c r="EC130" s="17" t="s">
        <v>25</v>
      </c>
      <c r="ED130" s="17" t="s">
        <v>25</v>
      </c>
      <c r="EE130" s="17" t="s">
        <v>25</v>
      </c>
      <c r="EF130" s="17" t="s">
        <v>25</v>
      </c>
      <c r="EG130" s="17" t="s">
        <v>25</v>
      </c>
      <c r="EH130" s="17" t="s">
        <v>25</v>
      </c>
      <c r="EI130" s="17" t="s">
        <v>25</v>
      </c>
      <c r="EJ130" s="17" t="s">
        <v>25</v>
      </c>
      <c r="EK130" s="17" t="s">
        <v>25</v>
      </c>
      <c r="EL130" s="17" t="s">
        <v>25</v>
      </c>
      <c r="EM130" s="17" t="s">
        <v>25</v>
      </c>
      <c r="EN130" s="17" t="s">
        <v>25</v>
      </c>
      <c r="EO130" s="17" t="s">
        <v>25</v>
      </c>
    </row>
    <row r="131" spans="1:145" hidden="1" outlineLevel="1">
      <c r="A131">
        <v>49</v>
      </c>
      <c r="B131" s="126" t="str">
        <f t="shared" si="119"/>
        <v>Medium BBT, Young ewes:Lamb, CFA:5.5yo, Wethers:Older</v>
      </c>
      <c r="C131">
        <f t="shared" si="64"/>
        <v>1</v>
      </c>
      <c r="D131" t="b">
        <f t="shared" si="65"/>
        <v>1</v>
      </c>
      <c r="E131">
        <f t="shared" si="66"/>
        <v>601</v>
      </c>
      <c r="F131" t="str">
        <f t="shared" si="67"/>
        <v>-</v>
      </c>
      <c r="G131">
        <f t="shared" si="68"/>
        <v>0</v>
      </c>
      <c r="H131">
        <f t="shared" si="69"/>
        <v>0</v>
      </c>
      <c r="K131" s="132">
        <f t="shared" si="110"/>
        <v>3</v>
      </c>
      <c r="L131" s="131">
        <f>MOD(INT(($A131-5)/PRODUCT(N$79:$Q$79)),L$79)+1</f>
        <v>3</v>
      </c>
      <c r="M131" s="132">
        <f t="shared" si="111"/>
        <v>4</v>
      </c>
      <c r="N131" s="131">
        <f>MOD(INT(($A131-5)/PRODUCT(O$79:$Q$79)),N$79)+1</f>
        <v>4</v>
      </c>
      <c r="O131" s="131">
        <f>MOD(INT(($A131-5)/PRODUCT(P$79:$Q$79)),O$79)+1</f>
        <v>1</v>
      </c>
      <c r="P131" s="131">
        <f>MOD(INT(($A131-5)/PRODUCT(Q$79:$Q$79)),P$79)+1</f>
        <v>1</v>
      </c>
      <c r="S131" s="151" t="str">
        <f t="shared" si="153"/>
        <v>-</v>
      </c>
      <c r="T131" s="151" t="str">
        <f t="shared" si="153"/>
        <v>-</v>
      </c>
      <c r="U131" s="151" t="str">
        <f t="shared" si="153"/>
        <v>-</v>
      </c>
      <c r="V131" s="151" t="str">
        <f t="shared" si="153"/>
        <v>-</v>
      </c>
      <c r="W131" s="151" t="str">
        <f t="shared" si="153"/>
        <v>-</v>
      </c>
      <c r="X131" s="151" t="str">
        <f t="shared" si="153"/>
        <v>-</v>
      </c>
      <c r="Y131" s="151" t="str">
        <f t="shared" si="153"/>
        <v>-</v>
      </c>
      <c r="Z131" s="151" t="str">
        <f t="shared" si="153"/>
        <v>-</v>
      </c>
      <c r="AA131" s="151" t="str">
        <f t="shared" si="153"/>
        <v>-</v>
      </c>
      <c r="AB131" s="151" t="str">
        <f t="shared" si="153"/>
        <v>-</v>
      </c>
      <c r="AC131" s="151" t="str">
        <f t="shared" si="153"/>
        <v>-</v>
      </c>
      <c r="AD131" s="151" t="str">
        <f t="shared" si="153"/>
        <v>-</v>
      </c>
      <c r="AE131" s="151" t="str">
        <f t="shared" si="153"/>
        <v>-</v>
      </c>
      <c r="AF131" s="151" t="str">
        <f t="shared" si="153"/>
        <v>-</v>
      </c>
      <c r="AG131" s="149" t="str">
        <f t="shared" si="120"/>
        <v>-</v>
      </c>
      <c r="AH131" s="149" t="str">
        <f t="shared" si="121"/>
        <v>-</v>
      </c>
      <c r="AI131" s="149" t="str">
        <f t="shared" si="122"/>
        <v>-</v>
      </c>
      <c r="AJ131" s="149" t="str">
        <f t="shared" si="122"/>
        <v>-</v>
      </c>
      <c r="AK131" s="149" t="str">
        <f t="shared" si="122"/>
        <v>-</v>
      </c>
      <c r="AL131" s="149" t="str">
        <f t="shared" si="122"/>
        <v>-</v>
      </c>
      <c r="AM131" s="149" t="str">
        <f t="shared" si="122"/>
        <v>-</v>
      </c>
      <c r="AN131" s="149" t="str">
        <f t="shared" si="123"/>
        <v>-</v>
      </c>
      <c r="AO131" s="149" t="str">
        <f t="shared" si="124"/>
        <v>-</v>
      </c>
      <c r="AP131" s="149" t="str">
        <f t="shared" si="125"/>
        <v>-</v>
      </c>
      <c r="AQ131" s="149" t="str">
        <f t="shared" si="126"/>
        <v>-</v>
      </c>
      <c r="AR131" s="149" t="str">
        <f t="shared" si="127"/>
        <v>-</v>
      </c>
      <c r="AS131" s="149" t="str">
        <f t="shared" si="128"/>
        <v>-</v>
      </c>
      <c r="AT131" s="149" t="str">
        <f t="shared" si="129"/>
        <v>-</v>
      </c>
      <c r="AU131" s="149" t="str">
        <f t="shared" si="130"/>
        <v>-</v>
      </c>
      <c r="AV131" s="149" t="str">
        <f t="shared" si="131"/>
        <v>-</v>
      </c>
      <c r="AW131" s="149" t="str">
        <f t="shared" si="132"/>
        <v>-</v>
      </c>
      <c r="AX131" s="149" t="str">
        <f t="shared" si="133"/>
        <v>-</v>
      </c>
      <c r="AY131" s="149" t="str">
        <f t="shared" si="134"/>
        <v>-</v>
      </c>
      <c r="AZ131" s="149" t="str">
        <f t="shared" si="135"/>
        <v>-</v>
      </c>
      <c r="BA131" s="149" t="str">
        <f t="shared" si="136"/>
        <v>-</v>
      </c>
      <c r="BB131" s="151" t="str">
        <f t="shared" si="154"/>
        <v>-</v>
      </c>
      <c r="BC131" s="151" t="str">
        <f t="shared" si="154"/>
        <v>-</v>
      </c>
      <c r="BD131" s="151" t="str">
        <f t="shared" si="154"/>
        <v>-</v>
      </c>
      <c r="BE131" s="151" t="str">
        <f t="shared" si="154"/>
        <v>-</v>
      </c>
      <c r="BF131" s="151" t="str">
        <f t="shared" si="154"/>
        <v>-</v>
      </c>
      <c r="BG131" s="151" t="str">
        <f t="shared" si="154"/>
        <v>-</v>
      </c>
      <c r="BH131" s="151" t="str">
        <f t="shared" si="154"/>
        <v>-</v>
      </c>
      <c r="BI131" s="151" t="str">
        <f t="shared" si="154"/>
        <v>-</v>
      </c>
      <c r="BJ131" s="151" t="str">
        <f t="shared" si="154"/>
        <v>-</v>
      </c>
      <c r="BK131" s="151" t="str">
        <f t="shared" si="154"/>
        <v>-</v>
      </c>
      <c r="BL131" s="151" t="str">
        <f t="shared" si="154"/>
        <v>-</v>
      </c>
      <c r="BM131" s="151" t="str">
        <f t="shared" si="154"/>
        <v>-</v>
      </c>
      <c r="BN131" s="151" t="str">
        <f t="shared" si="154"/>
        <v>-</v>
      </c>
      <c r="BO131" s="151" t="str">
        <f t="shared" si="154"/>
        <v>-</v>
      </c>
      <c r="BP131" s="149" t="str">
        <f t="shared" si="137"/>
        <v>-</v>
      </c>
      <c r="BQ131" s="149" t="str">
        <f t="shared" si="138"/>
        <v>-</v>
      </c>
      <c r="BR131" s="149" t="str">
        <f t="shared" si="91"/>
        <v>-</v>
      </c>
      <c r="BS131" s="149" t="str">
        <f t="shared" si="92"/>
        <v>-</v>
      </c>
      <c r="BT131" s="149" t="str">
        <f t="shared" si="93"/>
        <v>-</v>
      </c>
      <c r="BU131" s="149" t="str">
        <f t="shared" si="94"/>
        <v>-</v>
      </c>
      <c r="BV131" s="149" t="str">
        <f t="shared" si="95"/>
        <v>-</v>
      </c>
      <c r="BW131" s="149" t="str">
        <f t="shared" si="139"/>
        <v>-</v>
      </c>
      <c r="BX131" s="149" t="str">
        <f t="shared" si="140"/>
        <v>-</v>
      </c>
      <c r="BY131" s="149" t="str">
        <f t="shared" si="141"/>
        <v>-</v>
      </c>
      <c r="BZ131" s="149" t="str">
        <f t="shared" si="142"/>
        <v>-</v>
      </c>
      <c r="CA131" s="149" t="str">
        <f t="shared" si="143"/>
        <v>-</v>
      </c>
      <c r="CB131" s="149" t="str">
        <f t="shared" si="144"/>
        <v>-</v>
      </c>
      <c r="CC131" s="149" t="str">
        <f t="shared" si="145"/>
        <v>-</v>
      </c>
      <c r="CD131" s="149" t="str">
        <f t="shared" si="146"/>
        <v>-</v>
      </c>
      <c r="CE131" s="149" t="str">
        <f t="shared" si="147"/>
        <v>-</v>
      </c>
      <c r="CF131" s="149" t="str">
        <f t="shared" si="148"/>
        <v>-</v>
      </c>
      <c r="CG131" s="149" t="str">
        <f t="shared" si="149"/>
        <v>-</v>
      </c>
      <c r="CH131" s="149" t="str">
        <f t="shared" si="150"/>
        <v>-</v>
      </c>
      <c r="CI131" s="149" t="str">
        <f t="shared" si="151"/>
        <v>-</v>
      </c>
      <c r="CJ131" s="149" t="str">
        <f t="shared" si="152"/>
        <v>-</v>
      </c>
      <c r="CL131" s="17" t="s">
        <v>25</v>
      </c>
      <c r="CM131" s="17" t="s">
        <v>25</v>
      </c>
      <c r="CN131" s="17" t="s">
        <v>25</v>
      </c>
      <c r="CO131" s="17" t="s">
        <v>25</v>
      </c>
      <c r="CP131" s="17" t="s">
        <v>25</v>
      </c>
      <c r="CQ131" s="17" t="s">
        <v>25</v>
      </c>
      <c r="CR131" s="17" t="s">
        <v>25</v>
      </c>
      <c r="CS131" s="17" t="s">
        <v>25</v>
      </c>
      <c r="CT131" s="17" t="s">
        <v>25</v>
      </c>
      <c r="CU131" s="17" t="s">
        <v>25</v>
      </c>
      <c r="CV131" s="17" t="s">
        <v>25</v>
      </c>
      <c r="CW131" s="17" t="s">
        <v>25</v>
      </c>
      <c r="CX131" s="17" t="s">
        <v>25</v>
      </c>
      <c r="CY131" s="17" t="s">
        <v>25</v>
      </c>
      <c r="CZ131" s="17" t="s">
        <v>25</v>
      </c>
      <c r="DA131" s="17" t="s">
        <v>25</v>
      </c>
      <c r="DB131" s="17" t="s">
        <v>25</v>
      </c>
      <c r="DC131" s="17" t="s">
        <v>25</v>
      </c>
      <c r="DD131" s="17" t="s">
        <v>25</v>
      </c>
      <c r="DE131" s="17" t="s">
        <v>25</v>
      </c>
      <c r="DF131" s="17" t="s">
        <v>25</v>
      </c>
      <c r="DG131" s="17" t="s">
        <v>25</v>
      </c>
      <c r="DH131" s="17" t="s">
        <v>25</v>
      </c>
      <c r="DI131" s="17" t="s">
        <v>25</v>
      </c>
      <c r="DJ131" s="17" t="s">
        <v>25</v>
      </c>
      <c r="DK131" s="17" t="s">
        <v>25</v>
      </c>
      <c r="DL131" s="17" t="s">
        <v>25</v>
      </c>
      <c r="DM131" s="17" t="s">
        <v>25</v>
      </c>
      <c r="DN131" s="17" t="s">
        <v>25</v>
      </c>
      <c r="DO131" s="17" t="s">
        <v>25</v>
      </c>
      <c r="DP131" s="17" t="s">
        <v>25</v>
      </c>
      <c r="DQ131" s="17" t="s">
        <v>25</v>
      </c>
      <c r="DR131" s="17" t="s">
        <v>25</v>
      </c>
      <c r="DS131" s="17" t="s">
        <v>25</v>
      </c>
      <c r="DT131" s="17" t="s">
        <v>25</v>
      </c>
      <c r="DU131" s="17" t="s">
        <v>25</v>
      </c>
      <c r="DV131" s="17" t="s">
        <v>25</v>
      </c>
      <c r="DW131" s="17" t="s">
        <v>25</v>
      </c>
      <c r="DX131" s="17" t="s">
        <v>25</v>
      </c>
      <c r="DY131" s="17" t="s">
        <v>25</v>
      </c>
      <c r="DZ131" s="17" t="s">
        <v>25</v>
      </c>
      <c r="EA131" s="17" t="s">
        <v>25</v>
      </c>
      <c r="EB131" s="17" t="s">
        <v>25</v>
      </c>
      <c r="EC131" s="17" t="s">
        <v>25</v>
      </c>
      <c r="ED131" s="17" t="s">
        <v>25</v>
      </c>
      <c r="EE131" s="17" t="s">
        <v>25</v>
      </c>
      <c r="EF131" s="17" t="s">
        <v>25</v>
      </c>
      <c r="EG131" s="17" t="s">
        <v>25</v>
      </c>
      <c r="EH131" s="17" t="s">
        <v>25</v>
      </c>
      <c r="EI131" s="17" t="s">
        <v>25</v>
      </c>
      <c r="EJ131" s="17" t="s">
        <v>25</v>
      </c>
      <c r="EK131" s="17" t="s">
        <v>25</v>
      </c>
      <c r="EL131" s="17" t="s">
        <v>25</v>
      </c>
      <c r="EM131" s="17" t="s">
        <v>25</v>
      </c>
      <c r="EN131" s="17" t="s">
        <v>25</v>
      </c>
      <c r="EO131" s="17" t="s">
        <v>25</v>
      </c>
    </row>
    <row r="132" spans="1:145" hidden="1" outlineLevel="1">
      <c r="A132">
        <v>50</v>
      </c>
      <c r="B132" s="126" t="str">
        <f t="shared" si="119"/>
        <v>Medium BBT, Young ewes:Lamb, CFA:6.5yo, Wethers:Older</v>
      </c>
      <c r="C132">
        <f t="shared" si="64"/>
        <v>1</v>
      </c>
      <c r="D132" t="b">
        <f t="shared" si="65"/>
        <v>1</v>
      </c>
      <c r="E132">
        <f t="shared" si="66"/>
        <v>601</v>
      </c>
      <c r="F132" t="str">
        <f t="shared" si="67"/>
        <v>-</v>
      </c>
      <c r="G132">
        <f t="shared" si="68"/>
        <v>0</v>
      </c>
      <c r="H132">
        <f t="shared" si="69"/>
        <v>1</v>
      </c>
      <c r="K132" s="132">
        <f t="shared" si="110"/>
        <v>3</v>
      </c>
      <c r="L132" s="131">
        <f>MOD(INT(($A132-5)/PRODUCT(N$79:$Q$79)),L$79)+1</f>
        <v>3</v>
      </c>
      <c r="M132" s="132">
        <f t="shared" si="111"/>
        <v>4</v>
      </c>
      <c r="N132" s="131">
        <f>MOD(INT(($A132-5)/PRODUCT(O$79:$Q$79)),N$79)+1</f>
        <v>4</v>
      </c>
      <c r="O132" s="131">
        <f>MOD(INT(($A132-5)/PRODUCT(P$79:$Q$79)),O$79)+1</f>
        <v>1</v>
      </c>
      <c r="P132" s="131">
        <f>MOD(INT(($A132-5)/PRODUCT(Q$79:$Q$79)),P$79)+1</f>
        <v>2</v>
      </c>
      <c r="S132" s="151" t="str">
        <f t="shared" si="153"/>
        <v>-</v>
      </c>
      <c r="T132" s="151" t="str">
        <f t="shared" si="153"/>
        <v>-</v>
      </c>
      <c r="U132" s="151" t="str">
        <f t="shared" si="153"/>
        <v>-</v>
      </c>
      <c r="V132" s="151" t="str">
        <f t="shared" si="153"/>
        <v>-</v>
      </c>
      <c r="W132" s="151" t="str">
        <f t="shared" si="153"/>
        <v>-</v>
      </c>
      <c r="X132" s="151" t="str">
        <f t="shared" si="153"/>
        <v>-</v>
      </c>
      <c r="Y132" s="151" t="str">
        <f t="shared" si="153"/>
        <v>-</v>
      </c>
      <c r="Z132" s="151" t="str">
        <f t="shared" si="153"/>
        <v>-</v>
      </c>
      <c r="AA132" s="151" t="str">
        <f t="shared" si="153"/>
        <v>-</v>
      </c>
      <c r="AB132" s="151" t="str">
        <f t="shared" si="153"/>
        <v>-</v>
      </c>
      <c r="AC132" s="151" t="str">
        <f t="shared" si="153"/>
        <v>-</v>
      </c>
      <c r="AD132" s="151" t="str">
        <f t="shared" si="153"/>
        <v>-</v>
      </c>
      <c r="AE132" s="151" t="str">
        <f t="shared" si="153"/>
        <v>-</v>
      </c>
      <c r="AF132" s="151" t="str">
        <f t="shared" si="153"/>
        <v>-</v>
      </c>
      <c r="AG132" s="149" t="str">
        <f t="shared" si="120"/>
        <v>-</v>
      </c>
      <c r="AH132" s="149" t="str">
        <f t="shared" si="121"/>
        <v>-</v>
      </c>
      <c r="AI132" s="149" t="str">
        <f t="shared" si="122"/>
        <v>-</v>
      </c>
      <c r="AJ132" s="149" t="str">
        <f t="shared" si="122"/>
        <v>-</v>
      </c>
      <c r="AK132" s="149" t="str">
        <f t="shared" si="122"/>
        <v>-</v>
      </c>
      <c r="AL132" s="149" t="str">
        <f t="shared" si="122"/>
        <v>-</v>
      </c>
      <c r="AM132" s="149" t="str">
        <f t="shared" si="122"/>
        <v>-</v>
      </c>
      <c r="AN132" s="149" t="str">
        <f t="shared" si="123"/>
        <v>-</v>
      </c>
      <c r="AO132" s="149" t="str">
        <f t="shared" si="124"/>
        <v>-</v>
      </c>
      <c r="AP132" s="149" t="str">
        <f t="shared" si="125"/>
        <v>-</v>
      </c>
      <c r="AQ132" s="149" t="str">
        <f t="shared" si="126"/>
        <v>-</v>
      </c>
      <c r="AR132" s="149" t="str">
        <f t="shared" si="127"/>
        <v>-</v>
      </c>
      <c r="AS132" s="149" t="str">
        <f t="shared" si="128"/>
        <v>-</v>
      </c>
      <c r="AT132" s="149" t="str">
        <f t="shared" si="129"/>
        <v>-</v>
      </c>
      <c r="AU132" s="149" t="str">
        <f t="shared" si="130"/>
        <v>-</v>
      </c>
      <c r="AV132" s="149" t="str">
        <f t="shared" si="131"/>
        <v>-</v>
      </c>
      <c r="AW132" s="149" t="str">
        <f t="shared" si="132"/>
        <v>-</v>
      </c>
      <c r="AX132" s="149" t="str">
        <f t="shared" si="133"/>
        <v>-</v>
      </c>
      <c r="AY132" s="149" t="str">
        <f t="shared" si="134"/>
        <v>-</v>
      </c>
      <c r="AZ132" s="149" t="str">
        <f t="shared" si="135"/>
        <v>-</v>
      </c>
      <c r="BA132" s="149" t="str">
        <f t="shared" si="136"/>
        <v>-</v>
      </c>
      <c r="BB132" s="151" t="str">
        <f t="shared" si="154"/>
        <v>-</v>
      </c>
      <c r="BC132" s="151" t="str">
        <f t="shared" si="154"/>
        <v>-</v>
      </c>
      <c r="BD132" s="151" t="str">
        <f t="shared" si="154"/>
        <v>-</v>
      </c>
      <c r="BE132" s="151" t="str">
        <f t="shared" si="154"/>
        <v>-</v>
      </c>
      <c r="BF132" s="151" t="str">
        <f t="shared" si="154"/>
        <v>-</v>
      </c>
      <c r="BG132" s="151" t="str">
        <f t="shared" si="154"/>
        <v>-</v>
      </c>
      <c r="BH132" s="151" t="str">
        <f t="shared" si="154"/>
        <v>-</v>
      </c>
      <c r="BI132" s="151" t="str">
        <f t="shared" si="154"/>
        <v>-</v>
      </c>
      <c r="BJ132" s="151" t="str">
        <f t="shared" si="154"/>
        <v>-</v>
      </c>
      <c r="BK132" s="151" t="str">
        <f t="shared" si="154"/>
        <v>-</v>
      </c>
      <c r="BL132" s="151" t="str">
        <f t="shared" si="154"/>
        <v>-</v>
      </c>
      <c r="BM132" s="151" t="str">
        <f t="shared" si="154"/>
        <v>-</v>
      </c>
      <c r="BN132" s="151" t="str">
        <f t="shared" si="154"/>
        <v>-</v>
      </c>
      <c r="BO132" s="151" t="str">
        <f t="shared" si="154"/>
        <v>-</v>
      </c>
      <c r="BP132" s="149" t="str">
        <f t="shared" si="137"/>
        <v>-</v>
      </c>
      <c r="BQ132" s="149" t="str">
        <f t="shared" si="138"/>
        <v>-</v>
      </c>
      <c r="BR132" s="149" t="str">
        <f t="shared" si="91"/>
        <v>-</v>
      </c>
      <c r="BS132" s="149" t="str">
        <f t="shared" si="92"/>
        <v>-</v>
      </c>
      <c r="BT132" s="149" t="str">
        <f t="shared" si="93"/>
        <v>-</v>
      </c>
      <c r="BU132" s="149" t="str">
        <f t="shared" si="94"/>
        <v>-</v>
      </c>
      <c r="BV132" s="149" t="str">
        <f t="shared" si="95"/>
        <v>-</v>
      </c>
      <c r="BW132" s="149" t="str">
        <f t="shared" si="139"/>
        <v>-</v>
      </c>
      <c r="BX132" s="149" t="str">
        <f t="shared" si="140"/>
        <v>-</v>
      </c>
      <c r="BY132" s="149" t="str">
        <f t="shared" si="141"/>
        <v>-</v>
      </c>
      <c r="BZ132" s="149" t="str">
        <f t="shared" si="142"/>
        <v>-</v>
      </c>
      <c r="CA132" s="149" t="str">
        <f t="shared" si="143"/>
        <v>-</v>
      </c>
      <c r="CB132" s="149" t="str">
        <f t="shared" si="144"/>
        <v>-</v>
      </c>
      <c r="CC132" s="149" t="str">
        <f t="shared" si="145"/>
        <v>-</v>
      </c>
      <c r="CD132" s="149" t="str">
        <f t="shared" si="146"/>
        <v>-</v>
      </c>
      <c r="CE132" s="149" t="str">
        <f t="shared" si="147"/>
        <v>-</v>
      </c>
      <c r="CF132" s="149" t="str">
        <f t="shared" si="148"/>
        <v>-</v>
      </c>
      <c r="CG132" s="149" t="str">
        <f t="shared" si="149"/>
        <v>-</v>
      </c>
      <c r="CH132" s="149" t="str">
        <f t="shared" si="150"/>
        <v>-</v>
      </c>
      <c r="CI132" s="149" t="str">
        <f t="shared" si="151"/>
        <v>-</v>
      </c>
      <c r="CJ132" s="149" t="str">
        <f t="shared" si="152"/>
        <v>-</v>
      </c>
      <c r="CL132" s="17" t="s">
        <v>25</v>
      </c>
      <c r="CM132" s="17" t="s">
        <v>25</v>
      </c>
      <c r="CN132" s="17" t="s">
        <v>25</v>
      </c>
      <c r="CO132" s="17" t="s">
        <v>25</v>
      </c>
      <c r="CP132" s="17" t="s">
        <v>25</v>
      </c>
      <c r="CQ132" s="17" t="s">
        <v>25</v>
      </c>
      <c r="CR132" s="17" t="s">
        <v>25</v>
      </c>
      <c r="CS132" s="17" t="s">
        <v>25</v>
      </c>
      <c r="CT132" s="17" t="s">
        <v>25</v>
      </c>
      <c r="CU132" s="17" t="s">
        <v>25</v>
      </c>
      <c r="CV132" s="17" t="s">
        <v>25</v>
      </c>
      <c r="CW132" s="17" t="s">
        <v>25</v>
      </c>
      <c r="CX132" s="17" t="s">
        <v>25</v>
      </c>
      <c r="CY132" s="17" t="s">
        <v>25</v>
      </c>
      <c r="CZ132" s="17" t="s">
        <v>25</v>
      </c>
      <c r="DA132" s="17" t="s">
        <v>25</v>
      </c>
      <c r="DB132" s="17" t="s">
        <v>25</v>
      </c>
      <c r="DC132" s="17" t="s">
        <v>25</v>
      </c>
      <c r="DD132" s="17" t="s">
        <v>25</v>
      </c>
      <c r="DE132" s="17" t="s">
        <v>25</v>
      </c>
      <c r="DF132" s="17" t="s">
        <v>25</v>
      </c>
      <c r="DG132" s="17" t="s">
        <v>25</v>
      </c>
      <c r="DH132" s="17" t="s">
        <v>25</v>
      </c>
      <c r="DI132" s="17" t="s">
        <v>25</v>
      </c>
      <c r="DJ132" s="17" t="s">
        <v>25</v>
      </c>
      <c r="DK132" s="17" t="s">
        <v>25</v>
      </c>
      <c r="DL132" s="17" t="s">
        <v>25</v>
      </c>
      <c r="DM132" s="17" t="s">
        <v>25</v>
      </c>
      <c r="DN132" s="17" t="s">
        <v>25</v>
      </c>
      <c r="DO132" s="17" t="s">
        <v>25</v>
      </c>
      <c r="DP132" s="17" t="s">
        <v>25</v>
      </c>
      <c r="DQ132" s="17" t="s">
        <v>25</v>
      </c>
      <c r="DR132" s="17" t="s">
        <v>25</v>
      </c>
      <c r="DS132" s="17" t="s">
        <v>25</v>
      </c>
      <c r="DT132" s="17" t="s">
        <v>25</v>
      </c>
      <c r="DU132" s="17" t="s">
        <v>25</v>
      </c>
      <c r="DV132" s="17" t="s">
        <v>25</v>
      </c>
      <c r="DW132" s="17" t="s">
        <v>25</v>
      </c>
      <c r="DX132" s="17" t="s">
        <v>25</v>
      </c>
      <c r="DY132" s="17" t="s">
        <v>25</v>
      </c>
      <c r="DZ132" s="17" t="s">
        <v>25</v>
      </c>
      <c r="EA132" s="17" t="s">
        <v>25</v>
      </c>
      <c r="EB132" s="17" t="s">
        <v>25</v>
      </c>
      <c r="EC132" s="17" t="s">
        <v>25</v>
      </c>
      <c r="ED132" s="17" t="s">
        <v>25</v>
      </c>
      <c r="EE132" s="17" t="s">
        <v>25</v>
      </c>
      <c r="EF132" s="17" t="s">
        <v>25</v>
      </c>
      <c r="EG132" s="17" t="s">
        <v>25</v>
      </c>
      <c r="EH132" s="17" t="s">
        <v>25</v>
      </c>
      <c r="EI132" s="17" t="s">
        <v>25</v>
      </c>
      <c r="EJ132" s="17" t="s">
        <v>25</v>
      </c>
      <c r="EK132" s="17" t="s">
        <v>25</v>
      </c>
      <c r="EL132" s="17" t="s">
        <v>25</v>
      </c>
      <c r="EM132" s="17" t="s">
        <v>25</v>
      </c>
      <c r="EN132" s="17" t="s">
        <v>25</v>
      </c>
      <c r="EO132" s="17" t="s">
        <v>25</v>
      </c>
    </row>
    <row r="133" spans="1:145" hidden="1" outlineLevel="1">
      <c r="A133">
        <v>51</v>
      </c>
      <c r="B133" s="126" t="str">
        <f t="shared" si="119"/>
        <v>Medium BBT, Young ewes:Hgt, CFA:5.5yo, Wethers:Older</v>
      </c>
      <c r="C133">
        <f t="shared" si="64"/>
        <v>1</v>
      </c>
      <c r="D133" t="b">
        <f t="shared" si="65"/>
        <v>1</v>
      </c>
      <c r="E133">
        <f t="shared" si="66"/>
        <v>601</v>
      </c>
      <c r="F133" t="str">
        <f t="shared" si="67"/>
        <v>-</v>
      </c>
      <c r="G133">
        <f t="shared" si="68"/>
        <v>500</v>
      </c>
      <c r="H133">
        <f t="shared" si="69"/>
        <v>0</v>
      </c>
      <c r="K133" s="132">
        <f t="shared" si="110"/>
        <v>3</v>
      </c>
      <c r="L133" s="131">
        <f>MOD(INT(($A133-5)/PRODUCT(N$79:$Q$79)),L$79)+1</f>
        <v>3</v>
      </c>
      <c r="M133" s="132">
        <f t="shared" si="111"/>
        <v>4</v>
      </c>
      <c r="N133" s="131">
        <f>MOD(INT(($A133-5)/PRODUCT(O$79:$Q$79)),N$79)+1</f>
        <v>4</v>
      </c>
      <c r="O133" s="131">
        <f>MOD(INT(($A133-5)/PRODUCT(P$79:$Q$79)),O$79)+1</f>
        <v>2</v>
      </c>
      <c r="P133" s="131">
        <f>MOD(INT(($A133-5)/PRODUCT(Q$79:$Q$79)),P$79)+1</f>
        <v>1</v>
      </c>
      <c r="S133" s="151" t="str">
        <f t="shared" si="153"/>
        <v>-</v>
      </c>
      <c r="T133" s="151" t="str">
        <f t="shared" si="153"/>
        <v>-</v>
      </c>
      <c r="U133" s="151" t="str">
        <f t="shared" si="153"/>
        <v>-</v>
      </c>
      <c r="V133" s="151" t="str">
        <f t="shared" si="153"/>
        <v>-</v>
      </c>
      <c r="W133" s="151" t="str">
        <f t="shared" si="153"/>
        <v>-</v>
      </c>
      <c r="X133" s="151" t="str">
        <f t="shared" si="153"/>
        <v>-</v>
      </c>
      <c r="Y133" s="151" t="str">
        <f t="shared" si="153"/>
        <v>-</v>
      </c>
      <c r="Z133" s="151" t="str">
        <f t="shared" si="153"/>
        <v>-</v>
      </c>
      <c r="AA133" s="151" t="str">
        <f t="shared" si="153"/>
        <v>-</v>
      </c>
      <c r="AB133" s="151" t="str">
        <f t="shared" si="153"/>
        <v>-</v>
      </c>
      <c r="AC133" s="151" t="str">
        <f t="shared" si="153"/>
        <v>-</v>
      </c>
      <c r="AD133" s="151" t="str">
        <f t="shared" si="153"/>
        <v>-</v>
      </c>
      <c r="AE133" s="151" t="str">
        <f t="shared" si="153"/>
        <v>-</v>
      </c>
      <c r="AF133" s="151" t="str">
        <f t="shared" si="153"/>
        <v>-</v>
      </c>
      <c r="AG133" s="149" t="str">
        <f t="shared" si="120"/>
        <v>-</v>
      </c>
      <c r="AH133" s="149" t="str">
        <f t="shared" si="121"/>
        <v>-</v>
      </c>
      <c r="AI133" s="149" t="str">
        <f t="shared" si="122"/>
        <v>-</v>
      </c>
      <c r="AJ133" s="149" t="str">
        <f t="shared" si="122"/>
        <v>-</v>
      </c>
      <c r="AK133" s="149" t="str">
        <f t="shared" si="122"/>
        <v>-</v>
      </c>
      <c r="AL133" s="149" t="str">
        <f t="shared" si="122"/>
        <v>-</v>
      </c>
      <c r="AM133" s="149" t="str">
        <f t="shared" si="122"/>
        <v>-</v>
      </c>
      <c r="AN133" s="149" t="str">
        <f t="shared" si="123"/>
        <v>-</v>
      </c>
      <c r="AO133" s="149" t="str">
        <f t="shared" si="124"/>
        <v>-</v>
      </c>
      <c r="AP133" s="149" t="str">
        <f t="shared" si="125"/>
        <v>-</v>
      </c>
      <c r="AQ133" s="149" t="str">
        <f t="shared" si="126"/>
        <v>-</v>
      </c>
      <c r="AR133" s="149" t="str">
        <f t="shared" si="127"/>
        <v>-</v>
      </c>
      <c r="AS133" s="149" t="str">
        <f t="shared" si="128"/>
        <v>-</v>
      </c>
      <c r="AT133" s="149" t="str">
        <f t="shared" si="129"/>
        <v>-</v>
      </c>
      <c r="AU133" s="149" t="str">
        <f t="shared" si="130"/>
        <v>-</v>
      </c>
      <c r="AV133" s="149" t="str">
        <f t="shared" si="131"/>
        <v>-</v>
      </c>
      <c r="AW133" s="149" t="str">
        <f t="shared" si="132"/>
        <v>-</v>
      </c>
      <c r="AX133" s="149" t="str">
        <f t="shared" si="133"/>
        <v>-</v>
      </c>
      <c r="AY133" s="149" t="str">
        <f t="shared" si="134"/>
        <v>-</v>
      </c>
      <c r="AZ133" s="149" t="str">
        <f t="shared" si="135"/>
        <v>-</v>
      </c>
      <c r="BA133" s="149" t="str">
        <f t="shared" si="136"/>
        <v>-</v>
      </c>
      <c r="BB133" s="151" t="str">
        <f t="shared" si="154"/>
        <v>-</v>
      </c>
      <c r="BC133" s="151" t="str">
        <f t="shared" si="154"/>
        <v>-</v>
      </c>
      <c r="BD133" s="151" t="str">
        <f t="shared" si="154"/>
        <v>-</v>
      </c>
      <c r="BE133" s="151" t="str">
        <f t="shared" si="154"/>
        <v>-</v>
      </c>
      <c r="BF133" s="151" t="str">
        <f t="shared" si="154"/>
        <v>-</v>
      </c>
      <c r="BG133" s="151" t="str">
        <f t="shared" si="154"/>
        <v>-</v>
      </c>
      <c r="BH133" s="151" t="str">
        <f t="shared" si="154"/>
        <v>-</v>
      </c>
      <c r="BI133" s="151" t="str">
        <f t="shared" si="154"/>
        <v>-</v>
      </c>
      <c r="BJ133" s="151" t="str">
        <f t="shared" si="154"/>
        <v>-</v>
      </c>
      <c r="BK133" s="151" t="str">
        <f t="shared" si="154"/>
        <v>-</v>
      </c>
      <c r="BL133" s="151" t="str">
        <f t="shared" si="154"/>
        <v>-</v>
      </c>
      <c r="BM133" s="151" t="str">
        <f t="shared" si="154"/>
        <v>-</v>
      </c>
      <c r="BN133" s="151" t="str">
        <f t="shared" si="154"/>
        <v>-</v>
      </c>
      <c r="BO133" s="151" t="str">
        <f t="shared" si="154"/>
        <v>-</v>
      </c>
      <c r="BP133" s="149" t="str">
        <f t="shared" si="137"/>
        <v>-</v>
      </c>
      <c r="BQ133" s="149" t="str">
        <f t="shared" si="138"/>
        <v>-</v>
      </c>
      <c r="BR133" s="149" t="str">
        <f t="shared" si="91"/>
        <v>-</v>
      </c>
      <c r="BS133" s="149" t="str">
        <f t="shared" si="92"/>
        <v>-</v>
      </c>
      <c r="BT133" s="149" t="str">
        <f t="shared" si="93"/>
        <v>-</v>
      </c>
      <c r="BU133" s="149" t="str">
        <f t="shared" si="94"/>
        <v>-</v>
      </c>
      <c r="BV133" s="149" t="str">
        <f t="shared" si="95"/>
        <v>-</v>
      </c>
      <c r="BW133" s="149" t="str">
        <f t="shared" si="139"/>
        <v>-</v>
      </c>
      <c r="BX133" s="149" t="str">
        <f t="shared" si="140"/>
        <v>-</v>
      </c>
      <c r="BY133" s="149" t="str">
        <f t="shared" si="141"/>
        <v>-</v>
      </c>
      <c r="BZ133" s="149" t="str">
        <f t="shared" si="142"/>
        <v>-</v>
      </c>
      <c r="CA133" s="149" t="str">
        <f t="shared" si="143"/>
        <v>-</v>
      </c>
      <c r="CB133" s="149" t="str">
        <f t="shared" si="144"/>
        <v>-</v>
      </c>
      <c r="CC133" s="149" t="str">
        <f t="shared" si="145"/>
        <v>-</v>
      </c>
      <c r="CD133" s="149" t="str">
        <f t="shared" si="146"/>
        <v>-</v>
      </c>
      <c r="CE133" s="149" t="str">
        <f t="shared" si="147"/>
        <v>-</v>
      </c>
      <c r="CF133" s="149" t="str">
        <f t="shared" si="148"/>
        <v>-</v>
      </c>
      <c r="CG133" s="149" t="str">
        <f t="shared" si="149"/>
        <v>-</v>
      </c>
      <c r="CH133" s="149" t="str">
        <f t="shared" si="150"/>
        <v>-</v>
      </c>
      <c r="CI133" s="149" t="str">
        <f t="shared" si="151"/>
        <v>-</v>
      </c>
      <c r="CJ133" s="149" t="str">
        <f t="shared" si="152"/>
        <v>-</v>
      </c>
      <c r="CL133" s="17" t="s">
        <v>25</v>
      </c>
      <c r="CM133" s="17" t="s">
        <v>25</v>
      </c>
      <c r="CN133" s="17" t="s">
        <v>25</v>
      </c>
      <c r="CO133" s="17" t="s">
        <v>25</v>
      </c>
      <c r="CP133" s="17" t="s">
        <v>25</v>
      </c>
      <c r="CQ133" s="17" t="s">
        <v>25</v>
      </c>
      <c r="CR133" s="17" t="s">
        <v>25</v>
      </c>
      <c r="CS133" s="17" t="s">
        <v>25</v>
      </c>
      <c r="CT133" s="17" t="s">
        <v>25</v>
      </c>
      <c r="CU133" s="17" t="s">
        <v>25</v>
      </c>
      <c r="CV133" s="17" t="s">
        <v>25</v>
      </c>
      <c r="CW133" s="17" t="s">
        <v>25</v>
      </c>
      <c r="CX133" s="17" t="s">
        <v>25</v>
      </c>
      <c r="CY133" s="17" t="s">
        <v>25</v>
      </c>
      <c r="CZ133" s="17" t="s">
        <v>25</v>
      </c>
      <c r="DA133" s="17" t="s">
        <v>25</v>
      </c>
      <c r="DB133" s="17" t="s">
        <v>25</v>
      </c>
      <c r="DC133" s="17" t="s">
        <v>25</v>
      </c>
      <c r="DD133" s="17" t="s">
        <v>25</v>
      </c>
      <c r="DE133" s="17" t="s">
        <v>25</v>
      </c>
      <c r="DF133" s="17" t="s">
        <v>25</v>
      </c>
      <c r="DG133" s="17" t="s">
        <v>25</v>
      </c>
      <c r="DH133" s="17" t="s">
        <v>25</v>
      </c>
      <c r="DI133" s="17" t="s">
        <v>25</v>
      </c>
      <c r="DJ133" s="17" t="s">
        <v>25</v>
      </c>
      <c r="DK133" s="17" t="s">
        <v>25</v>
      </c>
      <c r="DL133" s="17" t="s">
        <v>25</v>
      </c>
      <c r="DM133" s="17" t="s">
        <v>25</v>
      </c>
      <c r="DN133" s="17" t="s">
        <v>25</v>
      </c>
      <c r="DO133" s="17" t="s">
        <v>25</v>
      </c>
      <c r="DP133" s="17" t="s">
        <v>25</v>
      </c>
      <c r="DQ133" s="17" t="s">
        <v>25</v>
      </c>
      <c r="DR133" s="17" t="s">
        <v>25</v>
      </c>
      <c r="DS133" s="17" t="s">
        <v>25</v>
      </c>
      <c r="DT133" s="17" t="s">
        <v>25</v>
      </c>
      <c r="DU133" s="17" t="s">
        <v>25</v>
      </c>
      <c r="DV133" s="17" t="s">
        <v>25</v>
      </c>
      <c r="DW133" s="17" t="s">
        <v>25</v>
      </c>
      <c r="DX133" s="17" t="s">
        <v>25</v>
      </c>
      <c r="DY133" s="17" t="s">
        <v>25</v>
      </c>
      <c r="DZ133" s="17" t="s">
        <v>25</v>
      </c>
      <c r="EA133" s="17" t="s">
        <v>25</v>
      </c>
      <c r="EB133" s="17" t="s">
        <v>25</v>
      </c>
      <c r="EC133" s="17" t="s">
        <v>25</v>
      </c>
      <c r="ED133" s="17" t="s">
        <v>25</v>
      </c>
      <c r="EE133" s="17" t="s">
        <v>25</v>
      </c>
      <c r="EF133" s="17" t="s">
        <v>25</v>
      </c>
      <c r="EG133" s="17" t="s">
        <v>25</v>
      </c>
      <c r="EH133" s="17" t="s">
        <v>25</v>
      </c>
      <c r="EI133" s="17" t="s">
        <v>25</v>
      </c>
      <c r="EJ133" s="17" t="s">
        <v>25</v>
      </c>
      <c r="EK133" s="17" t="s">
        <v>25</v>
      </c>
      <c r="EL133" s="17" t="s">
        <v>25</v>
      </c>
      <c r="EM133" s="17" t="s">
        <v>25</v>
      </c>
      <c r="EN133" s="17" t="s">
        <v>25</v>
      </c>
      <c r="EO133" s="17" t="s">
        <v>25</v>
      </c>
    </row>
    <row r="134" spans="1:145" hidden="1" outlineLevel="1">
      <c r="A134">
        <v>52</v>
      </c>
      <c r="B134" s="126" t="str">
        <f t="shared" si="119"/>
        <v>Medium BBT, Young ewes:Hgt, CFA:6.5yo, Wethers:Older</v>
      </c>
      <c r="C134">
        <f t="shared" si="64"/>
        <v>1</v>
      </c>
      <c r="D134" t="b">
        <f t="shared" si="65"/>
        <v>1</v>
      </c>
      <c r="E134">
        <f t="shared" si="66"/>
        <v>601</v>
      </c>
      <c r="F134" t="str">
        <f t="shared" si="67"/>
        <v>-</v>
      </c>
      <c r="G134">
        <f t="shared" si="68"/>
        <v>500</v>
      </c>
      <c r="H134">
        <f t="shared" si="69"/>
        <v>1</v>
      </c>
      <c r="K134" s="132">
        <f t="shared" si="110"/>
        <v>3</v>
      </c>
      <c r="L134" s="131">
        <f>MOD(INT(($A134-5)/PRODUCT(N$79:$Q$79)),L$79)+1</f>
        <v>3</v>
      </c>
      <c r="M134" s="132">
        <f t="shared" si="111"/>
        <v>4</v>
      </c>
      <c r="N134" s="131">
        <f>MOD(INT(($A134-5)/PRODUCT(O$79:$Q$79)),N$79)+1</f>
        <v>4</v>
      </c>
      <c r="O134" s="131">
        <f>MOD(INT(($A134-5)/PRODUCT(P$79:$Q$79)),O$79)+1</f>
        <v>2</v>
      </c>
      <c r="P134" s="131">
        <f>MOD(INT(($A134-5)/PRODUCT(Q$79:$Q$79)),P$79)+1</f>
        <v>2</v>
      </c>
      <c r="S134" s="151" t="str">
        <f t="shared" si="153"/>
        <v>-</v>
      </c>
      <c r="T134" s="151" t="str">
        <f t="shared" si="153"/>
        <v>-</v>
      </c>
      <c r="U134" s="151" t="str">
        <f t="shared" si="153"/>
        <v>-</v>
      </c>
      <c r="V134" s="151" t="str">
        <f t="shared" si="153"/>
        <v>-</v>
      </c>
      <c r="W134" s="151" t="str">
        <f t="shared" si="153"/>
        <v>-</v>
      </c>
      <c r="X134" s="151" t="str">
        <f t="shared" si="153"/>
        <v>-</v>
      </c>
      <c r="Y134" s="151" t="str">
        <f t="shared" si="153"/>
        <v>-</v>
      </c>
      <c r="Z134" s="151" t="str">
        <f t="shared" si="153"/>
        <v>-</v>
      </c>
      <c r="AA134" s="151" t="str">
        <f t="shared" si="153"/>
        <v>-</v>
      </c>
      <c r="AB134" s="151" t="str">
        <f t="shared" si="153"/>
        <v>-</v>
      </c>
      <c r="AC134" s="151" t="str">
        <f t="shared" si="153"/>
        <v>-</v>
      </c>
      <c r="AD134" s="151" t="str">
        <f t="shared" si="153"/>
        <v>-</v>
      </c>
      <c r="AE134" s="151" t="str">
        <f t="shared" si="153"/>
        <v>-</v>
      </c>
      <c r="AF134" s="151" t="str">
        <f t="shared" si="153"/>
        <v>-</v>
      </c>
      <c r="AG134" s="149" t="str">
        <f t="shared" si="120"/>
        <v>-</v>
      </c>
      <c r="AH134" s="149" t="str">
        <f t="shared" si="121"/>
        <v>-</v>
      </c>
      <c r="AI134" s="149" t="str">
        <f t="shared" si="122"/>
        <v>-</v>
      </c>
      <c r="AJ134" s="149" t="str">
        <f t="shared" si="122"/>
        <v>-</v>
      </c>
      <c r="AK134" s="149" t="str">
        <f t="shared" si="122"/>
        <v>-</v>
      </c>
      <c r="AL134" s="149" t="str">
        <f t="shared" si="122"/>
        <v>-</v>
      </c>
      <c r="AM134" s="149" t="str">
        <f t="shared" si="122"/>
        <v>-</v>
      </c>
      <c r="AN134" s="149" t="str">
        <f t="shared" si="123"/>
        <v>-</v>
      </c>
      <c r="AO134" s="149" t="str">
        <f t="shared" si="124"/>
        <v>-</v>
      </c>
      <c r="AP134" s="149" t="str">
        <f t="shared" si="125"/>
        <v>-</v>
      </c>
      <c r="AQ134" s="149" t="str">
        <f t="shared" si="126"/>
        <v>-</v>
      </c>
      <c r="AR134" s="149" t="str">
        <f t="shared" si="127"/>
        <v>-</v>
      </c>
      <c r="AS134" s="149" t="str">
        <f t="shared" si="128"/>
        <v>-</v>
      </c>
      <c r="AT134" s="149" t="str">
        <f t="shared" si="129"/>
        <v>-</v>
      </c>
      <c r="AU134" s="149" t="str">
        <f t="shared" si="130"/>
        <v>-</v>
      </c>
      <c r="AV134" s="149" t="str">
        <f t="shared" si="131"/>
        <v>-</v>
      </c>
      <c r="AW134" s="149" t="str">
        <f t="shared" si="132"/>
        <v>-</v>
      </c>
      <c r="AX134" s="149" t="str">
        <f t="shared" si="133"/>
        <v>-</v>
      </c>
      <c r="AY134" s="149" t="str">
        <f t="shared" si="134"/>
        <v>-</v>
      </c>
      <c r="AZ134" s="149" t="str">
        <f t="shared" si="135"/>
        <v>-</v>
      </c>
      <c r="BA134" s="149" t="str">
        <f t="shared" si="136"/>
        <v>-</v>
      </c>
      <c r="BB134" s="151" t="str">
        <f t="shared" si="154"/>
        <v>-</v>
      </c>
      <c r="BC134" s="151" t="str">
        <f t="shared" si="154"/>
        <v>-</v>
      </c>
      <c r="BD134" s="151" t="str">
        <f t="shared" si="154"/>
        <v>-</v>
      </c>
      <c r="BE134" s="151" t="str">
        <f t="shared" si="154"/>
        <v>-</v>
      </c>
      <c r="BF134" s="151" t="str">
        <f t="shared" si="154"/>
        <v>-</v>
      </c>
      <c r="BG134" s="151" t="str">
        <f t="shared" si="154"/>
        <v>-</v>
      </c>
      <c r="BH134" s="151" t="str">
        <f t="shared" si="154"/>
        <v>-</v>
      </c>
      <c r="BI134" s="151" t="str">
        <f t="shared" si="154"/>
        <v>-</v>
      </c>
      <c r="BJ134" s="151" t="str">
        <f t="shared" si="154"/>
        <v>-</v>
      </c>
      <c r="BK134" s="151" t="str">
        <f t="shared" si="154"/>
        <v>-</v>
      </c>
      <c r="BL134" s="151" t="str">
        <f t="shared" si="154"/>
        <v>-</v>
      </c>
      <c r="BM134" s="151" t="str">
        <f t="shared" si="154"/>
        <v>-</v>
      </c>
      <c r="BN134" s="151" t="str">
        <f t="shared" si="154"/>
        <v>-</v>
      </c>
      <c r="BO134" s="151" t="str">
        <f t="shared" si="154"/>
        <v>-</v>
      </c>
      <c r="BP134" s="149" t="str">
        <f t="shared" si="137"/>
        <v>-</v>
      </c>
      <c r="BQ134" s="149" t="str">
        <f t="shared" si="138"/>
        <v>-</v>
      </c>
      <c r="BR134" s="149" t="str">
        <f t="shared" si="91"/>
        <v>-</v>
      </c>
      <c r="BS134" s="149" t="str">
        <f t="shared" si="92"/>
        <v>-</v>
      </c>
      <c r="BT134" s="149" t="str">
        <f t="shared" si="93"/>
        <v>-</v>
      </c>
      <c r="BU134" s="149" t="str">
        <f t="shared" si="94"/>
        <v>-</v>
      </c>
      <c r="BV134" s="149" t="str">
        <f t="shared" si="95"/>
        <v>-</v>
      </c>
      <c r="BW134" s="149" t="str">
        <f t="shared" si="139"/>
        <v>-</v>
      </c>
      <c r="BX134" s="149" t="str">
        <f t="shared" si="140"/>
        <v>-</v>
      </c>
      <c r="BY134" s="149" t="str">
        <f t="shared" si="141"/>
        <v>-</v>
      </c>
      <c r="BZ134" s="149" t="str">
        <f t="shared" si="142"/>
        <v>-</v>
      </c>
      <c r="CA134" s="149" t="str">
        <f t="shared" si="143"/>
        <v>-</v>
      </c>
      <c r="CB134" s="149" t="str">
        <f t="shared" si="144"/>
        <v>-</v>
      </c>
      <c r="CC134" s="149" t="str">
        <f t="shared" si="145"/>
        <v>-</v>
      </c>
      <c r="CD134" s="149" t="str">
        <f t="shared" si="146"/>
        <v>-</v>
      </c>
      <c r="CE134" s="149" t="str">
        <f t="shared" si="147"/>
        <v>-</v>
      </c>
      <c r="CF134" s="149" t="str">
        <f t="shared" si="148"/>
        <v>-</v>
      </c>
      <c r="CG134" s="149" t="str">
        <f t="shared" si="149"/>
        <v>-</v>
      </c>
      <c r="CH134" s="149" t="str">
        <f t="shared" si="150"/>
        <v>-</v>
      </c>
      <c r="CI134" s="149" t="str">
        <f t="shared" si="151"/>
        <v>-</v>
      </c>
      <c r="CJ134" s="149" t="str">
        <f t="shared" si="152"/>
        <v>-</v>
      </c>
      <c r="CL134" s="17" t="s">
        <v>25</v>
      </c>
      <c r="CM134" s="17" t="s">
        <v>25</v>
      </c>
      <c r="CN134" s="17" t="s">
        <v>25</v>
      </c>
      <c r="CO134" s="17" t="s">
        <v>25</v>
      </c>
      <c r="CP134" s="17" t="s">
        <v>25</v>
      </c>
      <c r="CQ134" s="17" t="s">
        <v>25</v>
      </c>
      <c r="CR134" s="17" t="s">
        <v>25</v>
      </c>
      <c r="CS134" s="17" t="s">
        <v>25</v>
      </c>
      <c r="CT134" s="17" t="s">
        <v>25</v>
      </c>
      <c r="CU134" s="17" t="s">
        <v>25</v>
      </c>
      <c r="CV134" s="17" t="s">
        <v>25</v>
      </c>
      <c r="CW134" s="17" t="s">
        <v>25</v>
      </c>
      <c r="CX134" s="17" t="s">
        <v>25</v>
      </c>
      <c r="CY134" s="17" t="s">
        <v>25</v>
      </c>
      <c r="CZ134" s="17" t="s">
        <v>25</v>
      </c>
      <c r="DA134" s="17" t="s">
        <v>25</v>
      </c>
      <c r="DB134" s="17" t="s">
        <v>25</v>
      </c>
      <c r="DC134" s="17" t="s">
        <v>25</v>
      </c>
      <c r="DD134" s="17" t="s">
        <v>25</v>
      </c>
      <c r="DE134" s="17" t="s">
        <v>25</v>
      </c>
      <c r="DF134" s="17" t="s">
        <v>25</v>
      </c>
      <c r="DG134" s="17" t="s">
        <v>25</v>
      </c>
      <c r="DH134" s="17" t="s">
        <v>25</v>
      </c>
      <c r="DI134" s="17" t="s">
        <v>25</v>
      </c>
      <c r="DJ134" s="17" t="s">
        <v>25</v>
      </c>
      <c r="DK134" s="17" t="s">
        <v>25</v>
      </c>
      <c r="DL134" s="17" t="s">
        <v>25</v>
      </c>
      <c r="DM134" s="17" t="s">
        <v>25</v>
      </c>
      <c r="DN134" s="17" t="s">
        <v>25</v>
      </c>
      <c r="DO134" s="17" t="s">
        <v>25</v>
      </c>
      <c r="DP134" s="17" t="s">
        <v>25</v>
      </c>
      <c r="DQ134" s="17" t="s">
        <v>25</v>
      </c>
      <c r="DR134" s="17" t="s">
        <v>25</v>
      </c>
      <c r="DS134" s="17" t="s">
        <v>25</v>
      </c>
      <c r="DT134" s="17" t="s">
        <v>25</v>
      </c>
      <c r="DU134" s="17" t="s">
        <v>25</v>
      </c>
      <c r="DV134" s="17" t="s">
        <v>25</v>
      </c>
      <c r="DW134" s="17" t="s">
        <v>25</v>
      </c>
      <c r="DX134" s="17" t="s">
        <v>25</v>
      </c>
      <c r="DY134" s="17" t="s">
        <v>25</v>
      </c>
      <c r="DZ134" s="17" t="s">
        <v>25</v>
      </c>
      <c r="EA134" s="17" t="s">
        <v>25</v>
      </c>
      <c r="EB134" s="17" t="s">
        <v>25</v>
      </c>
      <c r="EC134" s="17" t="s">
        <v>25</v>
      </c>
      <c r="ED134" s="17" t="s">
        <v>25</v>
      </c>
      <c r="EE134" s="17" t="s">
        <v>25</v>
      </c>
      <c r="EF134" s="17" t="s">
        <v>25</v>
      </c>
      <c r="EG134" s="17" t="s">
        <v>25</v>
      </c>
      <c r="EH134" s="17" t="s">
        <v>25</v>
      </c>
      <c r="EI134" s="17" t="s">
        <v>25</v>
      </c>
      <c r="EJ134" s="17" t="s">
        <v>25</v>
      </c>
      <c r="EK134" s="17" t="s">
        <v>25</v>
      </c>
      <c r="EL134" s="17" t="s">
        <v>25</v>
      </c>
      <c r="EM134" s="17" t="s">
        <v>25</v>
      </c>
      <c r="EN134" s="17" t="s">
        <v>25</v>
      </c>
      <c r="EO134" s="17" t="s">
        <v>25</v>
      </c>
    </row>
    <row r="135" spans="1:145" hidden="1" outlineLevel="1">
      <c r="A135">
        <v>53</v>
      </c>
      <c r="B135" s="126" t="str">
        <f t="shared" si="119"/>
        <v>Maternal BBB, Young ewes:Lamb, CFA:5.5yo, Wethers:Lamb</v>
      </c>
      <c r="C135">
        <f t="shared" ref="C135:C150" si="155">INDEX(C$75:C$78,K135,1)</f>
        <v>5</v>
      </c>
      <c r="D135" t="b">
        <f t="shared" ref="D135:D150" si="156">INDEX(D$75:D$78,L135,1)</f>
        <v>0</v>
      </c>
      <c r="E135" s="141" t="s">
        <v>25</v>
      </c>
      <c r="F135" s="141" t="s">
        <v>25</v>
      </c>
      <c r="G135" s="141" t="s">
        <v>25</v>
      </c>
      <c r="H135">
        <f t="shared" ref="H135:H150" si="157">INDEX(H$75:H$78,P135,1)</f>
        <v>0</v>
      </c>
      <c r="K135" s="132">
        <f t="shared" si="110"/>
        <v>4</v>
      </c>
      <c r="L135" s="131">
        <f>MOD(INT(($A135-5)/PRODUCT(N$79:$Q$79)),L$79)+1</f>
        <v>4</v>
      </c>
      <c r="M135" s="132">
        <f t="shared" si="111"/>
        <v>1</v>
      </c>
      <c r="N135" s="131">
        <f>MOD(INT(($A135-5)/PRODUCT(O$79:$Q$79)),N$79)+1</f>
        <v>1</v>
      </c>
      <c r="O135" s="131">
        <f>MOD(INT(($A135-5)/PRODUCT(P$79:$Q$79)),O$79)+1</f>
        <v>1</v>
      </c>
      <c r="P135" s="131">
        <f>MOD(INT(($A135-5)/PRODUCT(Q$79:$Q$79)),P$79)+1</f>
        <v>1</v>
      </c>
      <c r="S135" s="151" t="str">
        <f t="shared" si="153"/>
        <v>-</v>
      </c>
      <c r="T135" s="151" t="str">
        <f t="shared" si="153"/>
        <v>-</v>
      </c>
      <c r="U135" s="151" t="str">
        <f t="shared" si="153"/>
        <v>-</v>
      </c>
      <c r="V135" s="151" t="str">
        <f t="shared" si="153"/>
        <v>-</v>
      </c>
      <c r="W135" s="151" t="str">
        <f t="shared" si="153"/>
        <v>-</v>
      </c>
      <c r="X135" s="151" t="str">
        <f t="shared" si="153"/>
        <v>-</v>
      </c>
      <c r="Y135" s="151" t="str">
        <f t="shared" si="153"/>
        <v>-</v>
      </c>
      <c r="Z135" s="151" t="str">
        <f t="shared" si="153"/>
        <v>-</v>
      </c>
      <c r="AA135" s="151" t="str">
        <f t="shared" si="153"/>
        <v>-</v>
      </c>
      <c r="AB135" s="151" t="str">
        <f t="shared" si="153"/>
        <v>-</v>
      </c>
      <c r="AC135" s="151" t="str">
        <f t="shared" si="153"/>
        <v>-</v>
      </c>
      <c r="AD135" s="151" t="str">
        <f t="shared" si="153"/>
        <v>-</v>
      </c>
      <c r="AE135" s="151" t="str">
        <f t="shared" si="153"/>
        <v>-</v>
      </c>
      <c r="AF135" s="151" t="str">
        <f t="shared" si="153"/>
        <v>-</v>
      </c>
      <c r="AG135" s="149" t="str">
        <f t="shared" si="120"/>
        <v>-</v>
      </c>
      <c r="AH135" s="149" t="str">
        <f t="shared" si="121"/>
        <v>-</v>
      </c>
      <c r="AI135" s="149" t="str">
        <f t="shared" ref="AI135:AM136" si="158">IF(U135="-","-",U135*AI$75)</f>
        <v>-</v>
      </c>
      <c r="AJ135" s="149" t="str">
        <f t="shared" si="158"/>
        <v>-</v>
      </c>
      <c r="AK135" s="149" t="str">
        <f t="shared" si="158"/>
        <v>-</v>
      </c>
      <c r="AL135" s="149" t="str">
        <f t="shared" si="158"/>
        <v>-</v>
      </c>
      <c r="AM135" s="149" t="str">
        <f t="shared" si="158"/>
        <v>-</v>
      </c>
      <c r="AN135" s="149" t="str">
        <f t="shared" si="123"/>
        <v>-</v>
      </c>
      <c r="AO135" s="149" t="str">
        <f t="shared" si="124"/>
        <v>-</v>
      </c>
      <c r="AP135" s="149" t="str">
        <f t="shared" si="125"/>
        <v>-</v>
      </c>
      <c r="AQ135" s="149" t="str">
        <f t="shared" si="126"/>
        <v>-</v>
      </c>
      <c r="AR135" s="149" t="str">
        <f t="shared" si="127"/>
        <v>-</v>
      </c>
      <c r="AS135" s="149" t="str">
        <f t="shared" si="128"/>
        <v>-</v>
      </c>
      <c r="AT135" s="149" t="str">
        <f t="shared" si="129"/>
        <v>-</v>
      </c>
      <c r="AU135" s="149" t="str">
        <f t="shared" si="130"/>
        <v>-</v>
      </c>
      <c r="AV135" s="149" t="str">
        <f t="shared" si="131"/>
        <v>-</v>
      </c>
      <c r="AW135" s="149" t="str">
        <f t="shared" si="132"/>
        <v>-</v>
      </c>
      <c r="AX135" s="149" t="str">
        <f t="shared" si="133"/>
        <v>-</v>
      </c>
      <c r="AY135" s="149" t="str">
        <f t="shared" si="134"/>
        <v>-</v>
      </c>
      <c r="AZ135" s="149" t="str">
        <f t="shared" si="135"/>
        <v>-</v>
      </c>
      <c r="BA135" s="149" t="str">
        <f t="shared" si="136"/>
        <v>-</v>
      </c>
      <c r="BB135" s="151" t="str">
        <f t="shared" si="154"/>
        <v>-</v>
      </c>
      <c r="BC135" s="151" t="str">
        <f t="shared" si="154"/>
        <v>-</v>
      </c>
      <c r="BD135" s="151" t="str">
        <f t="shared" si="154"/>
        <v>-</v>
      </c>
      <c r="BE135" s="151" t="str">
        <f t="shared" si="154"/>
        <v>-</v>
      </c>
      <c r="BF135" s="151" t="str">
        <f t="shared" si="154"/>
        <v>-</v>
      </c>
      <c r="BG135" s="151" t="str">
        <f t="shared" si="154"/>
        <v>-</v>
      </c>
      <c r="BH135" s="151" t="str">
        <f t="shared" si="154"/>
        <v>-</v>
      </c>
      <c r="BI135" s="151" t="str">
        <f t="shared" si="154"/>
        <v>-</v>
      </c>
      <c r="BJ135" s="151" t="str">
        <f t="shared" si="154"/>
        <v>-</v>
      </c>
      <c r="BK135" s="151" t="str">
        <f t="shared" si="154"/>
        <v>-</v>
      </c>
      <c r="BL135" s="151" t="str">
        <f t="shared" si="154"/>
        <v>-</v>
      </c>
      <c r="BM135" s="151" t="str">
        <f t="shared" si="154"/>
        <v>-</v>
      </c>
      <c r="BN135" s="151" t="str">
        <f t="shared" si="154"/>
        <v>-</v>
      </c>
      <c r="BO135" s="151" t="str">
        <f t="shared" si="154"/>
        <v>-</v>
      </c>
      <c r="BP135" s="149" t="str">
        <f t="shared" si="137"/>
        <v>-</v>
      </c>
      <c r="BQ135" s="149" t="str">
        <f t="shared" si="138"/>
        <v>-</v>
      </c>
      <c r="BR135" s="149" t="str">
        <f t="shared" si="91"/>
        <v>-</v>
      </c>
      <c r="BS135" s="149" t="str">
        <f t="shared" si="92"/>
        <v>-</v>
      </c>
      <c r="BT135" s="149" t="str">
        <f t="shared" si="93"/>
        <v>-</v>
      </c>
      <c r="BU135" s="149" t="str">
        <f t="shared" si="94"/>
        <v>-</v>
      </c>
      <c r="BV135" s="149" t="str">
        <f t="shared" si="95"/>
        <v>-</v>
      </c>
      <c r="BW135" s="149" t="str">
        <f t="shared" si="139"/>
        <v>-</v>
      </c>
      <c r="BX135" s="149" t="str">
        <f t="shared" si="140"/>
        <v>-</v>
      </c>
      <c r="BY135" s="149" t="str">
        <f t="shared" si="141"/>
        <v>-</v>
      </c>
      <c r="BZ135" s="149" t="str">
        <f t="shared" si="142"/>
        <v>-</v>
      </c>
      <c r="CA135" s="149" t="str">
        <f t="shared" si="143"/>
        <v>-</v>
      </c>
      <c r="CB135" s="149" t="str">
        <f t="shared" si="144"/>
        <v>-</v>
      </c>
      <c r="CC135" s="149" t="str">
        <f t="shared" si="145"/>
        <v>-</v>
      </c>
      <c r="CD135" s="149" t="str">
        <f t="shared" si="146"/>
        <v>-</v>
      </c>
      <c r="CE135" s="149" t="str">
        <f t="shared" si="147"/>
        <v>-</v>
      </c>
      <c r="CF135" s="149" t="str">
        <f t="shared" si="148"/>
        <v>-</v>
      </c>
      <c r="CG135" s="149" t="str">
        <f t="shared" si="149"/>
        <v>-</v>
      </c>
      <c r="CH135" s="149" t="str">
        <f t="shared" si="150"/>
        <v>-</v>
      </c>
      <c r="CI135" s="149" t="str">
        <f t="shared" si="151"/>
        <v>-</v>
      </c>
      <c r="CJ135" s="149" t="str">
        <f t="shared" si="152"/>
        <v>-</v>
      </c>
      <c r="CL135" s="17" t="s">
        <v>25</v>
      </c>
      <c r="CM135" s="17" t="s">
        <v>25</v>
      </c>
      <c r="CN135" s="17" t="s">
        <v>25</v>
      </c>
      <c r="CO135" s="17" t="s">
        <v>25</v>
      </c>
      <c r="CP135" s="17" t="s">
        <v>25</v>
      </c>
      <c r="CQ135" s="17" t="s">
        <v>25</v>
      </c>
      <c r="CR135" s="17" t="s">
        <v>25</v>
      </c>
      <c r="CS135" s="17" t="s">
        <v>25</v>
      </c>
      <c r="CT135" s="17" t="s">
        <v>25</v>
      </c>
      <c r="CU135" s="17" t="s">
        <v>25</v>
      </c>
      <c r="CV135" s="17" t="s">
        <v>25</v>
      </c>
      <c r="CW135" s="17" t="s">
        <v>25</v>
      </c>
      <c r="CX135" s="17" t="s">
        <v>25</v>
      </c>
      <c r="CY135" s="17" t="s">
        <v>25</v>
      </c>
      <c r="CZ135" s="17" t="s">
        <v>25</v>
      </c>
      <c r="DA135" s="17" t="s">
        <v>25</v>
      </c>
      <c r="DB135" s="17" t="s">
        <v>25</v>
      </c>
      <c r="DC135" s="17" t="s">
        <v>25</v>
      </c>
      <c r="DD135" s="17" t="s">
        <v>25</v>
      </c>
      <c r="DE135" s="17" t="s">
        <v>25</v>
      </c>
      <c r="DF135" s="17" t="s">
        <v>25</v>
      </c>
      <c r="DG135" s="17" t="s">
        <v>25</v>
      </c>
      <c r="DH135" s="17" t="s">
        <v>25</v>
      </c>
      <c r="DI135" s="17" t="s">
        <v>25</v>
      </c>
      <c r="DJ135" s="17" t="s">
        <v>25</v>
      </c>
      <c r="DK135" s="17" t="s">
        <v>25</v>
      </c>
      <c r="DL135" s="17" t="s">
        <v>25</v>
      </c>
      <c r="DM135" s="17" t="s">
        <v>25</v>
      </c>
      <c r="DN135" s="17" t="s">
        <v>25</v>
      </c>
      <c r="DO135" s="17" t="s">
        <v>25</v>
      </c>
      <c r="DP135" s="17" t="s">
        <v>25</v>
      </c>
      <c r="DQ135" s="17" t="s">
        <v>25</v>
      </c>
      <c r="DR135" s="17" t="s">
        <v>25</v>
      </c>
      <c r="DS135" s="17" t="s">
        <v>25</v>
      </c>
      <c r="DT135" s="17" t="s">
        <v>25</v>
      </c>
      <c r="DU135" s="17" t="s">
        <v>25</v>
      </c>
      <c r="DV135" s="17" t="s">
        <v>25</v>
      </c>
      <c r="DW135" s="17" t="s">
        <v>25</v>
      </c>
      <c r="DX135" s="17" t="s">
        <v>25</v>
      </c>
      <c r="DY135" s="17" t="s">
        <v>25</v>
      </c>
      <c r="DZ135" s="17" t="s">
        <v>25</v>
      </c>
      <c r="EA135" s="17" t="s">
        <v>25</v>
      </c>
      <c r="EB135" s="17" t="s">
        <v>25</v>
      </c>
      <c r="EC135" s="17" t="s">
        <v>25</v>
      </c>
      <c r="ED135" s="17" t="s">
        <v>25</v>
      </c>
      <c r="EE135" s="17" t="s">
        <v>25</v>
      </c>
      <c r="EF135" s="17" t="s">
        <v>25</v>
      </c>
      <c r="EG135" s="17" t="s">
        <v>25</v>
      </c>
      <c r="EH135" s="17" t="s">
        <v>25</v>
      </c>
      <c r="EI135" s="17" t="s">
        <v>25</v>
      </c>
      <c r="EJ135" s="17" t="s">
        <v>25</v>
      </c>
      <c r="EK135" s="17" t="s">
        <v>25</v>
      </c>
      <c r="EL135" s="17" t="s">
        <v>25</v>
      </c>
      <c r="EM135" s="17" t="s">
        <v>25</v>
      </c>
      <c r="EN135" s="17" t="s">
        <v>25</v>
      </c>
      <c r="EO135" s="17" t="s">
        <v>25</v>
      </c>
    </row>
    <row r="136" spans="1:145" hidden="1" outlineLevel="1">
      <c r="A136">
        <v>54</v>
      </c>
      <c r="B136" s="126" t="str">
        <f t="shared" si="119"/>
        <v>Maternal BBB, Young ewes:Lamb, CFA:6.5yo, Wethers:Lamb</v>
      </c>
      <c r="C136">
        <f t="shared" si="155"/>
        <v>5</v>
      </c>
      <c r="D136" t="b">
        <f t="shared" si="156"/>
        <v>0</v>
      </c>
      <c r="E136" s="141" t="s">
        <v>25</v>
      </c>
      <c r="F136" s="141" t="s">
        <v>25</v>
      </c>
      <c r="G136" s="141" t="s">
        <v>25</v>
      </c>
      <c r="H136">
        <f t="shared" si="157"/>
        <v>1</v>
      </c>
      <c r="K136" s="132">
        <f t="shared" si="110"/>
        <v>4</v>
      </c>
      <c r="L136" s="131">
        <f>MOD(INT(($A136-5)/PRODUCT(N$79:$Q$79)),L$79)+1</f>
        <v>4</v>
      </c>
      <c r="M136" s="132">
        <f t="shared" si="111"/>
        <v>1</v>
      </c>
      <c r="N136" s="131">
        <f>MOD(INT(($A136-5)/PRODUCT(O$79:$Q$79)),N$79)+1</f>
        <v>1</v>
      </c>
      <c r="O136" s="131">
        <f>MOD(INT(($A136-5)/PRODUCT(P$79:$Q$79)),O$79)+1</f>
        <v>1</v>
      </c>
      <c r="P136" s="131">
        <f>MOD(INT(($A136-5)/PRODUCT(Q$79:$Q$79)),P$79)+1</f>
        <v>2</v>
      </c>
      <c r="S136" s="151" t="str">
        <f t="shared" si="153"/>
        <v>-</v>
      </c>
      <c r="T136" s="151" t="str">
        <f t="shared" si="153"/>
        <v>-</v>
      </c>
      <c r="U136" s="151" t="str">
        <f t="shared" si="153"/>
        <v>-</v>
      </c>
      <c r="V136" s="151" t="str">
        <f t="shared" si="153"/>
        <v>-</v>
      </c>
      <c r="W136" s="151" t="str">
        <f t="shared" si="153"/>
        <v>-</v>
      </c>
      <c r="X136" s="151" t="str">
        <f t="shared" si="153"/>
        <v>-</v>
      </c>
      <c r="Y136" s="151" t="str">
        <f t="shared" si="153"/>
        <v>-</v>
      </c>
      <c r="Z136" s="151" t="str">
        <f t="shared" si="153"/>
        <v>-</v>
      </c>
      <c r="AA136" s="151" t="str">
        <f t="shared" si="153"/>
        <v>-</v>
      </c>
      <c r="AB136" s="151" t="str">
        <f t="shared" si="153"/>
        <v>-</v>
      </c>
      <c r="AC136" s="151" t="str">
        <f t="shared" si="153"/>
        <v>-</v>
      </c>
      <c r="AD136" s="151" t="str">
        <f t="shared" si="153"/>
        <v>-</v>
      </c>
      <c r="AE136" s="151" t="str">
        <f t="shared" si="153"/>
        <v>-</v>
      </c>
      <c r="AF136" s="151" t="str">
        <f t="shared" si="153"/>
        <v>-</v>
      </c>
      <c r="AG136" s="149" t="str">
        <f t="shared" si="120"/>
        <v>-</v>
      </c>
      <c r="AH136" s="149" t="str">
        <f t="shared" si="121"/>
        <v>-</v>
      </c>
      <c r="AI136" s="149" t="str">
        <f t="shared" si="158"/>
        <v>-</v>
      </c>
      <c r="AJ136" s="149" t="str">
        <f t="shared" si="158"/>
        <v>-</v>
      </c>
      <c r="AK136" s="149" t="str">
        <f t="shared" si="158"/>
        <v>-</v>
      </c>
      <c r="AL136" s="149" t="str">
        <f t="shared" si="158"/>
        <v>-</v>
      </c>
      <c r="AM136" s="149" t="str">
        <f t="shared" si="158"/>
        <v>-</v>
      </c>
      <c r="AN136" s="149" t="str">
        <f t="shared" si="123"/>
        <v>-</v>
      </c>
      <c r="AO136" s="149" t="str">
        <f t="shared" si="124"/>
        <v>-</v>
      </c>
      <c r="AP136" s="149" t="str">
        <f t="shared" si="125"/>
        <v>-</v>
      </c>
      <c r="AQ136" s="149" t="str">
        <f t="shared" si="126"/>
        <v>-</v>
      </c>
      <c r="AR136" s="149" t="str">
        <f t="shared" si="127"/>
        <v>-</v>
      </c>
      <c r="AS136" s="149" t="str">
        <f t="shared" si="128"/>
        <v>-</v>
      </c>
      <c r="AT136" s="149" t="str">
        <f t="shared" si="129"/>
        <v>-</v>
      </c>
      <c r="AU136" s="149" t="str">
        <f t="shared" si="130"/>
        <v>-</v>
      </c>
      <c r="AV136" s="149" t="str">
        <f t="shared" si="131"/>
        <v>-</v>
      </c>
      <c r="AW136" s="149" t="str">
        <f t="shared" si="132"/>
        <v>-</v>
      </c>
      <c r="AX136" s="149" t="str">
        <f t="shared" si="133"/>
        <v>-</v>
      </c>
      <c r="AY136" s="149" t="str">
        <f t="shared" si="134"/>
        <v>-</v>
      </c>
      <c r="AZ136" s="149" t="str">
        <f t="shared" si="135"/>
        <v>-</v>
      </c>
      <c r="BA136" s="149" t="str">
        <f t="shared" si="136"/>
        <v>-</v>
      </c>
      <c r="BB136" s="151" t="str">
        <f t="shared" si="154"/>
        <v>-</v>
      </c>
      <c r="BC136" s="151" t="str">
        <f t="shared" si="154"/>
        <v>-</v>
      </c>
      <c r="BD136" s="151" t="str">
        <f t="shared" si="154"/>
        <v>-</v>
      </c>
      <c r="BE136" s="151" t="str">
        <f t="shared" si="154"/>
        <v>-</v>
      </c>
      <c r="BF136" s="151" t="str">
        <f t="shared" si="154"/>
        <v>-</v>
      </c>
      <c r="BG136" s="151" t="str">
        <f t="shared" si="154"/>
        <v>-</v>
      </c>
      <c r="BH136" s="151" t="str">
        <f t="shared" si="154"/>
        <v>-</v>
      </c>
      <c r="BI136" s="151" t="str">
        <f t="shared" si="154"/>
        <v>-</v>
      </c>
      <c r="BJ136" s="151" t="str">
        <f t="shared" si="154"/>
        <v>-</v>
      </c>
      <c r="BK136" s="151" t="str">
        <f t="shared" si="154"/>
        <v>-</v>
      </c>
      <c r="BL136" s="151" t="str">
        <f t="shared" si="154"/>
        <v>-</v>
      </c>
      <c r="BM136" s="151" t="str">
        <f t="shared" si="154"/>
        <v>-</v>
      </c>
      <c r="BN136" s="151" t="str">
        <f t="shared" si="154"/>
        <v>-</v>
      </c>
      <c r="BO136" s="151" t="str">
        <f t="shared" si="154"/>
        <v>-</v>
      </c>
      <c r="BP136" s="149" t="str">
        <f t="shared" si="137"/>
        <v>-</v>
      </c>
      <c r="BQ136" s="149" t="str">
        <f t="shared" si="138"/>
        <v>-</v>
      </c>
      <c r="BR136" s="149" t="str">
        <f t="shared" si="91"/>
        <v>-</v>
      </c>
      <c r="BS136" s="149" t="str">
        <f t="shared" si="92"/>
        <v>-</v>
      </c>
      <c r="BT136" s="149" t="str">
        <f t="shared" si="93"/>
        <v>-</v>
      </c>
      <c r="BU136" s="149" t="str">
        <f t="shared" si="94"/>
        <v>-</v>
      </c>
      <c r="BV136" s="149" t="str">
        <f t="shared" si="95"/>
        <v>-</v>
      </c>
      <c r="BW136" s="149" t="str">
        <f t="shared" si="139"/>
        <v>-</v>
      </c>
      <c r="BX136" s="149" t="str">
        <f t="shared" si="140"/>
        <v>-</v>
      </c>
      <c r="BY136" s="149" t="str">
        <f t="shared" si="141"/>
        <v>-</v>
      </c>
      <c r="BZ136" s="149" t="str">
        <f t="shared" si="142"/>
        <v>-</v>
      </c>
      <c r="CA136" s="149" t="str">
        <f t="shared" si="143"/>
        <v>-</v>
      </c>
      <c r="CB136" s="149" t="str">
        <f t="shared" si="144"/>
        <v>-</v>
      </c>
      <c r="CC136" s="149" t="str">
        <f t="shared" si="145"/>
        <v>-</v>
      </c>
      <c r="CD136" s="149" t="str">
        <f t="shared" si="146"/>
        <v>-</v>
      </c>
      <c r="CE136" s="149" t="str">
        <f t="shared" si="147"/>
        <v>-</v>
      </c>
      <c r="CF136" s="149" t="str">
        <f t="shared" si="148"/>
        <v>-</v>
      </c>
      <c r="CG136" s="149" t="str">
        <f t="shared" si="149"/>
        <v>-</v>
      </c>
      <c r="CH136" s="149" t="str">
        <f t="shared" si="150"/>
        <v>-</v>
      </c>
      <c r="CI136" s="149" t="str">
        <f t="shared" si="151"/>
        <v>-</v>
      </c>
      <c r="CJ136" s="149" t="str">
        <f t="shared" si="152"/>
        <v>-</v>
      </c>
      <c r="CL136" s="17" t="s">
        <v>25</v>
      </c>
      <c r="CM136" s="17" t="s">
        <v>25</v>
      </c>
      <c r="CN136" s="17" t="s">
        <v>25</v>
      </c>
      <c r="CO136" s="17" t="s">
        <v>25</v>
      </c>
      <c r="CP136" s="17" t="s">
        <v>25</v>
      </c>
      <c r="CQ136" s="17" t="s">
        <v>25</v>
      </c>
      <c r="CR136" s="17" t="s">
        <v>25</v>
      </c>
      <c r="CS136" s="17" t="s">
        <v>25</v>
      </c>
      <c r="CT136" s="17" t="s">
        <v>25</v>
      </c>
      <c r="CU136" s="17" t="s">
        <v>25</v>
      </c>
      <c r="CV136" s="17" t="s">
        <v>25</v>
      </c>
      <c r="CW136" s="17" t="s">
        <v>25</v>
      </c>
      <c r="CX136" s="17" t="s">
        <v>25</v>
      </c>
      <c r="CY136" s="17" t="s">
        <v>25</v>
      </c>
      <c r="CZ136" s="17" t="s">
        <v>25</v>
      </c>
      <c r="DA136" s="17" t="s">
        <v>25</v>
      </c>
      <c r="DB136" s="17" t="s">
        <v>25</v>
      </c>
      <c r="DC136" s="17" t="s">
        <v>25</v>
      </c>
      <c r="DD136" s="17" t="s">
        <v>25</v>
      </c>
      <c r="DE136" s="17" t="s">
        <v>25</v>
      </c>
      <c r="DF136" s="17" t="s">
        <v>25</v>
      </c>
      <c r="DG136" s="17" t="s">
        <v>25</v>
      </c>
      <c r="DH136" s="17" t="s">
        <v>25</v>
      </c>
      <c r="DI136" s="17" t="s">
        <v>25</v>
      </c>
      <c r="DJ136" s="17" t="s">
        <v>25</v>
      </c>
      <c r="DK136" s="17" t="s">
        <v>25</v>
      </c>
      <c r="DL136" s="17" t="s">
        <v>25</v>
      </c>
      <c r="DM136" s="17" t="s">
        <v>25</v>
      </c>
      <c r="DN136" s="17" t="s">
        <v>25</v>
      </c>
      <c r="DO136" s="17" t="s">
        <v>25</v>
      </c>
      <c r="DP136" s="17" t="s">
        <v>25</v>
      </c>
      <c r="DQ136" s="17" t="s">
        <v>25</v>
      </c>
      <c r="DR136" s="17" t="s">
        <v>25</v>
      </c>
      <c r="DS136" s="17" t="s">
        <v>25</v>
      </c>
      <c r="DT136" s="17" t="s">
        <v>25</v>
      </c>
      <c r="DU136" s="17" t="s">
        <v>25</v>
      </c>
      <c r="DV136" s="17" t="s">
        <v>25</v>
      </c>
      <c r="DW136" s="17" t="s">
        <v>25</v>
      </c>
      <c r="DX136" s="17" t="s">
        <v>25</v>
      </c>
      <c r="DY136" s="17" t="s">
        <v>25</v>
      </c>
      <c r="DZ136" s="17" t="s">
        <v>25</v>
      </c>
      <c r="EA136" s="17" t="s">
        <v>25</v>
      </c>
      <c r="EB136" s="17" t="s">
        <v>25</v>
      </c>
      <c r="EC136" s="17" t="s">
        <v>25</v>
      </c>
      <c r="ED136" s="17" t="s">
        <v>25</v>
      </c>
      <c r="EE136" s="17" t="s">
        <v>25</v>
      </c>
      <c r="EF136" s="17" t="s">
        <v>25</v>
      </c>
      <c r="EG136" s="17" t="s">
        <v>25</v>
      </c>
      <c r="EH136" s="17" t="s">
        <v>25</v>
      </c>
      <c r="EI136" s="17" t="s">
        <v>25</v>
      </c>
      <c r="EJ136" s="17" t="s">
        <v>25</v>
      </c>
      <c r="EK136" s="17" t="s">
        <v>25</v>
      </c>
      <c r="EL136" s="17" t="s">
        <v>25</v>
      </c>
      <c r="EM136" s="17" t="s">
        <v>25</v>
      </c>
      <c r="EN136" s="17" t="s">
        <v>25</v>
      </c>
      <c r="EO136" s="17" t="s">
        <v>25</v>
      </c>
    </row>
    <row r="137" spans="1:145" hidden="1" outlineLevel="1">
      <c r="A137">
        <v>55</v>
      </c>
      <c r="B137" s="140" t="s">
        <v>832</v>
      </c>
      <c r="C137">
        <f t="shared" si="155"/>
        <v>5</v>
      </c>
      <c r="D137" t="b">
        <f t="shared" si="156"/>
        <v>0</v>
      </c>
      <c r="E137">
        <f t="shared" ref="E137:E150" si="159">INDEX(E$75:E$78,M137,1)</f>
        <v>0</v>
      </c>
      <c r="F137">
        <f t="shared" ref="F137:F150" si="160">INDEX(F$75:F$78,N137,1)</f>
        <v>240</v>
      </c>
      <c r="G137">
        <f t="shared" ref="G137:G150" si="161">INDEX(G$75:G$78,O137,1)</f>
        <v>500</v>
      </c>
      <c r="H137">
        <f t="shared" si="157"/>
        <v>0</v>
      </c>
      <c r="K137" s="132">
        <f t="shared" si="110"/>
        <v>4</v>
      </c>
      <c r="L137" s="131">
        <f>MOD(INT(($A137-5)/PRODUCT(N$79:$Q$79)),L$79)+1</f>
        <v>4</v>
      </c>
      <c r="M137" s="132">
        <f t="shared" si="111"/>
        <v>1</v>
      </c>
      <c r="N137" s="131">
        <f>MOD(INT(($A137-5)/PRODUCT(O$79:$Q$79)),N$79)+1</f>
        <v>1</v>
      </c>
      <c r="O137" s="131">
        <f>MOD(INT(($A137-5)/PRODUCT(P$79:$Q$79)),O$79)+1</f>
        <v>2</v>
      </c>
      <c r="P137" s="131">
        <f>MOD(INT(($A137-5)/PRODUCT(Q$79:$Q$79)),P$79)+1</f>
        <v>1</v>
      </c>
    </row>
    <row r="138" spans="1:145" hidden="1" outlineLevel="1">
      <c r="A138">
        <v>56</v>
      </c>
      <c r="B138" s="140" t="s">
        <v>852</v>
      </c>
      <c r="C138">
        <f t="shared" si="155"/>
        <v>5</v>
      </c>
      <c r="D138" t="b">
        <f t="shared" si="156"/>
        <v>0</v>
      </c>
      <c r="E138">
        <f t="shared" si="159"/>
        <v>0</v>
      </c>
      <c r="F138">
        <f t="shared" si="160"/>
        <v>240</v>
      </c>
      <c r="G138">
        <f t="shared" si="161"/>
        <v>500</v>
      </c>
      <c r="H138">
        <f t="shared" si="157"/>
        <v>1</v>
      </c>
      <c r="K138" s="132">
        <f t="shared" si="110"/>
        <v>4</v>
      </c>
      <c r="L138" s="131">
        <f>MOD(INT(($A138-5)/PRODUCT(N$79:$Q$79)),L$79)+1</f>
        <v>4</v>
      </c>
      <c r="M138" s="132">
        <f t="shared" si="111"/>
        <v>1</v>
      </c>
      <c r="N138" s="131">
        <f>MOD(INT(($A138-5)/PRODUCT(O$79:$Q$79)),N$79)+1</f>
        <v>1</v>
      </c>
      <c r="O138" s="131">
        <f>MOD(INT(($A138-5)/PRODUCT(P$79:$Q$79)),O$79)+1</f>
        <v>2</v>
      </c>
      <c r="P138" s="131">
        <f>MOD(INT(($A138-5)/PRODUCT(Q$79:$Q$79)),P$79)+1</f>
        <v>2</v>
      </c>
    </row>
    <row r="139" spans="1:145" hidden="1" outlineLevel="1">
      <c r="A139">
        <v>57</v>
      </c>
      <c r="B139" s="140" t="s">
        <v>853</v>
      </c>
      <c r="C139">
        <f t="shared" si="155"/>
        <v>5</v>
      </c>
      <c r="D139" t="b">
        <f t="shared" si="156"/>
        <v>0</v>
      </c>
      <c r="E139">
        <f t="shared" si="159"/>
        <v>241</v>
      </c>
      <c r="F139">
        <f t="shared" si="160"/>
        <v>450</v>
      </c>
      <c r="G139">
        <f t="shared" si="161"/>
        <v>0</v>
      </c>
      <c r="H139">
        <f t="shared" si="157"/>
        <v>0</v>
      </c>
      <c r="K139" s="132">
        <f t="shared" si="110"/>
        <v>4</v>
      </c>
      <c r="L139" s="131">
        <f>MOD(INT(($A139-5)/PRODUCT(N$79:$Q$79)),L$79)+1</f>
        <v>4</v>
      </c>
      <c r="M139" s="132">
        <f t="shared" si="111"/>
        <v>2</v>
      </c>
      <c r="N139" s="131">
        <f>MOD(INT(($A139-5)/PRODUCT(O$79:$Q$79)),N$79)+1</f>
        <v>2</v>
      </c>
      <c r="O139" s="131">
        <f>MOD(INT(($A139-5)/PRODUCT(P$79:$Q$79)),O$79)+1</f>
        <v>1</v>
      </c>
      <c r="P139" s="131">
        <f>MOD(INT(($A139-5)/PRODUCT(Q$79:$Q$79)),P$79)+1</f>
        <v>1</v>
      </c>
    </row>
    <row r="140" spans="1:145" hidden="1" outlineLevel="1">
      <c r="A140">
        <v>58</v>
      </c>
      <c r="C140">
        <f t="shared" si="155"/>
        <v>5</v>
      </c>
      <c r="D140" t="b">
        <f t="shared" si="156"/>
        <v>0</v>
      </c>
      <c r="E140">
        <f t="shared" si="159"/>
        <v>241</v>
      </c>
      <c r="F140">
        <f t="shared" si="160"/>
        <v>450</v>
      </c>
      <c r="G140">
        <f t="shared" si="161"/>
        <v>0</v>
      </c>
      <c r="H140">
        <f t="shared" si="157"/>
        <v>1</v>
      </c>
      <c r="K140" s="132">
        <f t="shared" si="110"/>
        <v>4</v>
      </c>
      <c r="L140" s="131">
        <f>MOD(INT(($A140-5)/PRODUCT(N$79:$Q$79)),L$79)+1</f>
        <v>4</v>
      </c>
      <c r="M140" s="132">
        <f t="shared" si="111"/>
        <v>2</v>
      </c>
      <c r="N140" s="131">
        <f>MOD(INT(($A140-5)/PRODUCT(O$79:$Q$79)),N$79)+1</f>
        <v>2</v>
      </c>
      <c r="O140" s="131">
        <f>MOD(INT(($A140-5)/PRODUCT(P$79:$Q$79)),O$79)+1</f>
        <v>1</v>
      </c>
      <c r="P140" s="131">
        <f>MOD(INT(($A140-5)/PRODUCT(Q$79:$Q$79)),P$79)+1</f>
        <v>2</v>
      </c>
    </row>
    <row r="141" spans="1:145" hidden="1" outlineLevel="1">
      <c r="A141">
        <v>59</v>
      </c>
      <c r="C141">
        <f t="shared" si="155"/>
        <v>5</v>
      </c>
      <c r="D141" t="b">
        <f t="shared" si="156"/>
        <v>0</v>
      </c>
      <c r="E141">
        <f t="shared" si="159"/>
        <v>241</v>
      </c>
      <c r="F141">
        <f t="shared" si="160"/>
        <v>450</v>
      </c>
      <c r="G141">
        <f t="shared" si="161"/>
        <v>500</v>
      </c>
      <c r="H141">
        <f t="shared" si="157"/>
        <v>0</v>
      </c>
      <c r="K141" s="132">
        <f t="shared" si="110"/>
        <v>4</v>
      </c>
      <c r="L141" s="131">
        <f>MOD(INT(($A141-5)/PRODUCT(N$79:$Q$79)),L$79)+1</f>
        <v>4</v>
      </c>
      <c r="M141" s="132">
        <f t="shared" si="111"/>
        <v>2</v>
      </c>
      <c r="N141" s="131">
        <f>MOD(INT(($A141-5)/PRODUCT(O$79:$Q$79)),N$79)+1</f>
        <v>2</v>
      </c>
      <c r="O141" s="131">
        <f>MOD(INT(($A141-5)/PRODUCT(P$79:$Q$79)),O$79)+1</f>
        <v>2</v>
      </c>
      <c r="P141" s="131">
        <f>MOD(INT(($A141-5)/PRODUCT(Q$79:$Q$79)),P$79)+1</f>
        <v>1</v>
      </c>
    </row>
    <row r="142" spans="1:145" hidden="1" outlineLevel="1">
      <c r="A142">
        <v>60</v>
      </c>
      <c r="C142">
        <f t="shared" si="155"/>
        <v>5</v>
      </c>
      <c r="D142" t="b">
        <f t="shared" si="156"/>
        <v>0</v>
      </c>
      <c r="E142">
        <f t="shared" si="159"/>
        <v>241</v>
      </c>
      <c r="F142">
        <f t="shared" si="160"/>
        <v>450</v>
      </c>
      <c r="G142">
        <f t="shared" si="161"/>
        <v>500</v>
      </c>
      <c r="H142">
        <f t="shared" si="157"/>
        <v>1</v>
      </c>
      <c r="K142" s="132">
        <f t="shared" si="110"/>
        <v>4</v>
      </c>
      <c r="L142" s="131">
        <f>MOD(INT(($A142-5)/PRODUCT(N$79:$Q$79)),L$79)+1</f>
        <v>4</v>
      </c>
      <c r="M142" s="132">
        <f t="shared" si="111"/>
        <v>2</v>
      </c>
      <c r="N142" s="131">
        <f>MOD(INT(($A142-5)/PRODUCT(O$79:$Q$79)),N$79)+1</f>
        <v>2</v>
      </c>
      <c r="O142" s="131">
        <f>MOD(INT(($A142-5)/PRODUCT(P$79:$Q$79)),O$79)+1</f>
        <v>2</v>
      </c>
      <c r="P142" s="131">
        <f>MOD(INT(($A142-5)/PRODUCT(Q$79:$Q$79)),P$79)+1</f>
        <v>2</v>
      </c>
    </row>
    <row r="143" spans="1:145" hidden="1" outlineLevel="1">
      <c r="A143">
        <v>61</v>
      </c>
      <c r="C143">
        <f t="shared" si="155"/>
        <v>5</v>
      </c>
      <c r="D143" t="b">
        <f t="shared" si="156"/>
        <v>0</v>
      </c>
      <c r="E143">
        <f t="shared" si="159"/>
        <v>451</v>
      </c>
      <c r="F143">
        <f t="shared" si="160"/>
        <v>630</v>
      </c>
      <c r="G143">
        <f t="shared" si="161"/>
        <v>0</v>
      </c>
      <c r="H143">
        <f t="shared" si="157"/>
        <v>0</v>
      </c>
      <c r="K143" s="132">
        <f t="shared" si="110"/>
        <v>4</v>
      </c>
      <c r="L143" s="131">
        <f>MOD(INT(($A143-5)/PRODUCT(N$79:$Q$79)),L$79)+1</f>
        <v>4</v>
      </c>
      <c r="M143" s="132">
        <f t="shared" si="111"/>
        <v>3</v>
      </c>
      <c r="N143" s="131">
        <f>MOD(INT(($A143-5)/PRODUCT(O$79:$Q$79)),N$79)+1</f>
        <v>3</v>
      </c>
      <c r="O143" s="131">
        <f>MOD(INT(($A143-5)/PRODUCT(P$79:$Q$79)),O$79)+1</f>
        <v>1</v>
      </c>
      <c r="P143" s="131">
        <f>MOD(INT(($A143-5)/PRODUCT(Q$79:$Q$79)),P$79)+1</f>
        <v>1</v>
      </c>
    </row>
    <row r="144" spans="1:145" hidden="1" outlineLevel="1">
      <c r="A144">
        <v>62</v>
      </c>
      <c r="C144">
        <f t="shared" si="155"/>
        <v>5</v>
      </c>
      <c r="D144" t="b">
        <f t="shared" si="156"/>
        <v>0</v>
      </c>
      <c r="E144">
        <f t="shared" si="159"/>
        <v>451</v>
      </c>
      <c r="F144">
        <f t="shared" si="160"/>
        <v>630</v>
      </c>
      <c r="G144">
        <f t="shared" si="161"/>
        <v>0</v>
      </c>
      <c r="H144">
        <f t="shared" si="157"/>
        <v>1</v>
      </c>
      <c r="K144" s="132">
        <f t="shared" si="110"/>
        <v>4</v>
      </c>
      <c r="L144" s="131">
        <f>MOD(INT(($A144-5)/PRODUCT(N$79:$Q$79)),L$79)+1</f>
        <v>4</v>
      </c>
      <c r="M144" s="132">
        <f t="shared" si="111"/>
        <v>3</v>
      </c>
      <c r="N144" s="131">
        <f>MOD(INT(($A144-5)/PRODUCT(O$79:$Q$79)),N$79)+1</f>
        <v>3</v>
      </c>
      <c r="O144" s="131">
        <f>MOD(INT(($A144-5)/PRODUCT(P$79:$Q$79)),O$79)+1</f>
        <v>1</v>
      </c>
      <c r="P144" s="131">
        <f>MOD(INT(($A144-5)/PRODUCT(Q$79:$Q$79)),P$79)+1</f>
        <v>2</v>
      </c>
    </row>
    <row r="145" spans="1:122" hidden="1" outlineLevel="1">
      <c r="A145">
        <v>63</v>
      </c>
      <c r="C145">
        <f t="shared" si="155"/>
        <v>5</v>
      </c>
      <c r="D145" t="b">
        <f t="shared" si="156"/>
        <v>0</v>
      </c>
      <c r="E145">
        <f t="shared" si="159"/>
        <v>451</v>
      </c>
      <c r="F145">
        <f t="shared" si="160"/>
        <v>630</v>
      </c>
      <c r="G145">
        <f t="shared" si="161"/>
        <v>500</v>
      </c>
      <c r="H145">
        <f t="shared" si="157"/>
        <v>0</v>
      </c>
      <c r="K145" s="132">
        <f t="shared" si="110"/>
        <v>4</v>
      </c>
      <c r="L145" s="131">
        <f>MOD(INT(($A145-5)/PRODUCT(N$79:$Q$79)),L$79)+1</f>
        <v>4</v>
      </c>
      <c r="M145" s="132">
        <f t="shared" si="111"/>
        <v>3</v>
      </c>
      <c r="N145" s="131">
        <f>MOD(INT(($A145-5)/PRODUCT(O$79:$Q$79)),N$79)+1</f>
        <v>3</v>
      </c>
      <c r="O145" s="131">
        <f>MOD(INT(($A145-5)/PRODUCT(P$79:$Q$79)),O$79)+1</f>
        <v>2</v>
      </c>
      <c r="P145" s="131">
        <f>MOD(INT(($A145-5)/PRODUCT(Q$79:$Q$79)),P$79)+1</f>
        <v>1</v>
      </c>
    </row>
    <row r="146" spans="1:122" hidden="1" outlineLevel="1">
      <c r="A146">
        <v>64</v>
      </c>
      <c r="C146">
        <f t="shared" si="155"/>
        <v>5</v>
      </c>
      <c r="D146" t="b">
        <f t="shared" si="156"/>
        <v>0</v>
      </c>
      <c r="E146">
        <f t="shared" si="159"/>
        <v>451</v>
      </c>
      <c r="F146">
        <f t="shared" si="160"/>
        <v>630</v>
      </c>
      <c r="G146">
        <f t="shared" si="161"/>
        <v>500</v>
      </c>
      <c r="H146">
        <f t="shared" si="157"/>
        <v>1</v>
      </c>
      <c r="K146" s="132">
        <f t="shared" si="110"/>
        <v>4</v>
      </c>
      <c r="L146" s="131">
        <f>MOD(INT(($A146-5)/PRODUCT(N$79:$Q$79)),L$79)+1</f>
        <v>4</v>
      </c>
      <c r="M146" s="132">
        <f t="shared" si="111"/>
        <v>3</v>
      </c>
      <c r="N146" s="131">
        <f>MOD(INT(($A146-5)/PRODUCT(O$79:$Q$79)),N$79)+1</f>
        <v>3</v>
      </c>
      <c r="O146" s="131">
        <f>MOD(INT(($A146-5)/PRODUCT(P$79:$Q$79)),O$79)+1</f>
        <v>2</v>
      </c>
      <c r="P146" s="131">
        <f>MOD(INT(($A146-5)/PRODUCT(Q$79:$Q$79)),P$79)+1</f>
        <v>2</v>
      </c>
    </row>
    <row r="147" spans="1:122" hidden="1" outlineLevel="1">
      <c r="A147">
        <v>65</v>
      </c>
      <c r="C147">
        <f t="shared" si="155"/>
        <v>5</v>
      </c>
      <c r="D147" t="b">
        <f t="shared" si="156"/>
        <v>0</v>
      </c>
      <c r="E147">
        <f t="shared" si="159"/>
        <v>601</v>
      </c>
      <c r="F147" t="str">
        <f t="shared" si="160"/>
        <v>-</v>
      </c>
      <c r="G147">
        <f t="shared" si="161"/>
        <v>0</v>
      </c>
      <c r="H147">
        <f t="shared" si="157"/>
        <v>0</v>
      </c>
      <c r="K147" s="132">
        <f t="shared" si="110"/>
        <v>4</v>
      </c>
      <c r="L147" s="131">
        <f>MOD(INT(($A147-5)/PRODUCT(N$79:$Q$79)),L$79)+1</f>
        <v>4</v>
      </c>
      <c r="M147" s="132">
        <f t="shared" si="111"/>
        <v>4</v>
      </c>
      <c r="N147" s="131">
        <f>MOD(INT(($A147-5)/PRODUCT(O$79:$Q$79)),N$79)+1</f>
        <v>4</v>
      </c>
      <c r="O147" s="131">
        <f>MOD(INT(($A147-5)/PRODUCT(P$79:$Q$79)),O$79)+1</f>
        <v>1</v>
      </c>
      <c r="P147" s="131">
        <f>MOD(INT(($A147-5)/PRODUCT(Q$79:$Q$79)),P$79)+1</f>
        <v>1</v>
      </c>
    </row>
    <row r="148" spans="1:122" hidden="1" outlineLevel="1">
      <c r="A148">
        <v>66</v>
      </c>
      <c r="C148">
        <f t="shared" si="155"/>
        <v>5</v>
      </c>
      <c r="D148" t="b">
        <f t="shared" si="156"/>
        <v>0</v>
      </c>
      <c r="E148">
        <f t="shared" si="159"/>
        <v>601</v>
      </c>
      <c r="F148" t="str">
        <f t="shared" si="160"/>
        <v>-</v>
      </c>
      <c r="G148">
        <f t="shared" si="161"/>
        <v>0</v>
      </c>
      <c r="H148">
        <f t="shared" si="157"/>
        <v>1</v>
      </c>
      <c r="K148" s="132">
        <f t="shared" si="110"/>
        <v>4</v>
      </c>
      <c r="L148" s="131">
        <f>MOD(INT(($A148-5)/PRODUCT(N$79:$Q$79)),L$79)+1</f>
        <v>4</v>
      </c>
      <c r="M148" s="132">
        <f t="shared" si="111"/>
        <v>4</v>
      </c>
      <c r="N148" s="131">
        <f>MOD(INT(($A148-5)/PRODUCT(O$79:$Q$79)),N$79)+1</f>
        <v>4</v>
      </c>
      <c r="O148" s="131">
        <f>MOD(INT(($A148-5)/PRODUCT(P$79:$Q$79)),O$79)+1</f>
        <v>1</v>
      </c>
      <c r="P148" s="131">
        <f>MOD(INT(($A148-5)/PRODUCT(Q$79:$Q$79)),P$79)+1</f>
        <v>2</v>
      </c>
    </row>
    <row r="149" spans="1:122" hidden="1" outlineLevel="1">
      <c r="A149">
        <v>67</v>
      </c>
      <c r="C149">
        <f t="shared" si="155"/>
        <v>5</v>
      </c>
      <c r="D149" t="b">
        <f t="shared" si="156"/>
        <v>0</v>
      </c>
      <c r="E149">
        <f t="shared" si="159"/>
        <v>601</v>
      </c>
      <c r="F149" t="str">
        <f t="shared" si="160"/>
        <v>-</v>
      </c>
      <c r="G149">
        <f t="shared" si="161"/>
        <v>500</v>
      </c>
      <c r="H149">
        <f t="shared" si="157"/>
        <v>0</v>
      </c>
      <c r="K149" s="132">
        <f t="shared" si="110"/>
        <v>4</v>
      </c>
      <c r="L149" s="131">
        <f>MOD(INT(($A149-5)/PRODUCT(N$79:$Q$79)),L$79)+1</f>
        <v>4</v>
      </c>
      <c r="M149" s="132">
        <f t="shared" si="111"/>
        <v>4</v>
      </c>
      <c r="N149" s="131">
        <f>MOD(INT(($A149-5)/PRODUCT(O$79:$Q$79)),N$79)+1</f>
        <v>4</v>
      </c>
      <c r="O149" s="131">
        <f>MOD(INT(($A149-5)/PRODUCT(P$79:$Q$79)),O$79)+1</f>
        <v>2</v>
      </c>
      <c r="P149" s="131">
        <f>MOD(INT(($A149-5)/PRODUCT(Q$79:$Q$79)),P$79)+1</f>
        <v>1</v>
      </c>
    </row>
    <row r="150" spans="1:122" hidden="1" outlineLevel="1">
      <c r="A150">
        <v>68</v>
      </c>
      <c r="C150">
        <f t="shared" si="155"/>
        <v>5</v>
      </c>
      <c r="D150" t="b">
        <f t="shared" si="156"/>
        <v>0</v>
      </c>
      <c r="E150">
        <f t="shared" si="159"/>
        <v>601</v>
      </c>
      <c r="F150" t="str">
        <f t="shared" si="160"/>
        <v>-</v>
      </c>
      <c r="G150">
        <f t="shared" si="161"/>
        <v>500</v>
      </c>
      <c r="H150">
        <f t="shared" si="157"/>
        <v>1</v>
      </c>
      <c r="K150" s="132">
        <f t="shared" si="110"/>
        <v>4</v>
      </c>
      <c r="L150" s="131">
        <f>MOD(INT(($A150-5)/PRODUCT(N$79:$Q$79)),L$79)+1</f>
        <v>4</v>
      </c>
      <c r="M150" s="132">
        <f t="shared" si="111"/>
        <v>4</v>
      </c>
      <c r="N150" s="131">
        <f>MOD(INT(($A150-5)/PRODUCT(O$79:$Q$79)),N$79)+1</f>
        <v>4</v>
      </c>
      <c r="O150" s="131">
        <f>MOD(INT(($A150-5)/PRODUCT(P$79:$Q$79)),O$79)+1</f>
        <v>2</v>
      </c>
      <c r="P150" s="131">
        <f>MOD(INT(($A150-5)/PRODUCT(Q$79:$Q$79)),P$79)+1</f>
        <v>2</v>
      </c>
    </row>
    <row r="151" spans="1:122" hidden="1" outlineLevel="1"/>
    <row r="153" spans="1:122" collapsed="1">
      <c r="A153" s="14" t="s">
        <v>894</v>
      </c>
    </row>
    <row r="154" spans="1:122" hidden="1" outlineLevel="1">
      <c r="A154" s="14"/>
      <c r="C154" s="34">
        <v>1</v>
      </c>
      <c r="D154" s="34">
        <v>2</v>
      </c>
      <c r="E154" s="34">
        <v>3</v>
      </c>
      <c r="F154" s="34">
        <v>4</v>
      </c>
      <c r="G154" s="34">
        <v>5</v>
      </c>
      <c r="H154" s="34">
        <v>6</v>
      </c>
      <c r="I154" s="34">
        <v>7</v>
      </c>
      <c r="J154" s="34">
        <v>8</v>
      </c>
      <c r="K154" s="34">
        <v>9</v>
      </c>
      <c r="L154" s="34">
        <v>10</v>
      </c>
      <c r="M154" s="34">
        <v>11</v>
      </c>
      <c r="N154" s="34">
        <v>12</v>
      </c>
      <c r="O154" s="34">
        <v>13</v>
      </c>
      <c r="P154" s="34">
        <v>14</v>
      </c>
      <c r="Q154" s="34">
        <v>15</v>
      </c>
      <c r="R154" s="34">
        <v>1</v>
      </c>
      <c r="S154" s="34">
        <v>2</v>
      </c>
      <c r="T154" s="34">
        <v>3</v>
      </c>
      <c r="U154" s="34">
        <v>4</v>
      </c>
      <c r="V154" s="34">
        <v>5</v>
      </c>
      <c r="W154" s="34">
        <v>6</v>
      </c>
      <c r="X154" s="34">
        <v>7</v>
      </c>
      <c r="Y154" s="34">
        <v>8</v>
      </c>
      <c r="Z154" s="34">
        <v>9</v>
      </c>
      <c r="AA154" s="34">
        <v>10</v>
      </c>
      <c r="AB154" s="34">
        <v>11</v>
      </c>
      <c r="AC154" s="34">
        <v>12</v>
      </c>
      <c r="AD154" s="34">
        <v>13</v>
      </c>
      <c r="AE154" s="34">
        <v>14</v>
      </c>
      <c r="AF154" s="34">
        <v>15</v>
      </c>
      <c r="AG154" s="34">
        <v>1</v>
      </c>
      <c r="AH154" s="34">
        <v>2</v>
      </c>
      <c r="AI154" s="34">
        <v>3</v>
      </c>
      <c r="AJ154" s="34">
        <v>4</v>
      </c>
      <c r="AK154" s="34">
        <v>5</v>
      </c>
      <c r="AL154" s="34">
        <v>6</v>
      </c>
      <c r="AM154" s="34">
        <v>7</v>
      </c>
      <c r="AN154" s="34">
        <v>8</v>
      </c>
      <c r="AO154" s="34">
        <v>9</v>
      </c>
      <c r="AP154" s="34">
        <v>10</v>
      </c>
      <c r="AQ154" s="34">
        <v>11</v>
      </c>
      <c r="AR154" s="34">
        <v>12</v>
      </c>
      <c r="AS154" s="34">
        <v>13</v>
      </c>
      <c r="AT154" s="34">
        <v>14</v>
      </c>
      <c r="AU154" s="34">
        <v>15</v>
      </c>
      <c r="AV154" s="34">
        <v>1</v>
      </c>
      <c r="AW154" s="34">
        <v>2</v>
      </c>
      <c r="AX154" s="34">
        <v>3</v>
      </c>
      <c r="AY154" s="34">
        <v>4</v>
      </c>
      <c r="AZ154" s="34">
        <v>5</v>
      </c>
      <c r="BA154" s="34">
        <v>6</v>
      </c>
      <c r="BB154" s="34">
        <v>7</v>
      </c>
      <c r="BC154" s="34">
        <v>8</v>
      </c>
      <c r="BD154" s="34">
        <v>9</v>
      </c>
      <c r="BE154" s="34">
        <v>10</v>
      </c>
      <c r="BF154" s="34">
        <v>11</v>
      </c>
      <c r="BG154" s="34">
        <v>12</v>
      </c>
      <c r="BH154" s="34">
        <v>13</v>
      </c>
      <c r="BI154" s="34">
        <v>14</v>
      </c>
      <c r="BJ154" s="34">
        <v>15</v>
      </c>
      <c r="BK154" s="34">
        <v>1</v>
      </c>
      <c r="BL154" s="34">
        <v>2</v>
      </c>
      <c r="BM154" s="34">
        <v>3</v>
      </c>
      <c r="BN154" s="34">
        <v>4</v>
      </c>
      <c r="BO154" s="34">
        <v>5</v>
      </c>
      <c r="BP154" s="34">
        <v>6</v>
      </c>
      <c r="BQ154" s="34">
        <v>7</v>
      </c>
      <c r="BR154" s="34">
        <v>8</v>
      </c>
      <c r="BS154" s="34">
        <v>9</v>
      </c>
      <c r="BT154" s="34">
        <v>10</v>
      </c>
      <c r="BU154" s="34">
        <v>11</v>
      </c>
      <c r="BV154" s="34">
        <v>12</v>
      </c>
      <c r="BW154" s="34">
        <v>13</v>
      </c>
      <c r="BX154" s="34">
        <v>14</v>
      </c>
      <c r="BY154" s="34">
        <v>15</v>
      </c>
      <c r="BZ154" s="34">
        <v>1</v>
      </c>
      <c r="CA154" s="34">
        <v>2</v>
      </c>
      <c r="CB154" s="34">
        <v>3</v>
      </c>
      <c r="CC154" s="34">
        <v>4</v>
      </c>
      <c r="CD154" s="34">
        <v>5</v>
      </c>
      <c r="CE154" s="34">
        <v>6</v>
      </c>
      <c r="CF154" s="34">
        <v>7</v>
      </c>
      <c r="CG154" s="34">
        <v>8</v>
      </c>
      <c r="CH154" s="34">
        <v>9</v>
      </c>
      <c r="CI154" s="34">
        <v>10</v>
      </c>
      <c r="CJ154" s="34">
        <v>11</v>
      </c>
      <c r="CK154" s="34">
        <v>12</v>
      </c>
      <c r="CL154" s="34">
        <v>13</v>
      </c>
      <c r="CM154" s="34">
        <v>14</v>
      </c>
      <c r="CN154" s="34">
        <v>15</v>
      </c>
      <c r="CO154" s="34">
        <v>1</v>
      </c>
      <c r="CP154" s="34">
        <v>2</v>
      </c>
      <c r="CQ154" s="34">
        <v>3</v>
      </c>
      <c r="CR154" s="34">
        <v>4</v>
      </c>
      <c r="CS154" s="34">
        <v>5</v>
      </c>
      <c r="CT154" s="34">
        <v>6</v>
      </c>
      <c r="CU154" s="34">
        <v>7</v>
      </c>
      <c r="CV154" s="34">
        <v>8</v>
      </c>
      <c r="CW154" s="34">
        <v>9</v>
      </c>
      <c r="CX154" s="34">
        <v>10</v>
      </c>
      <c r="CY154" s="34">
        <v>11</v>
      </c>
      <c r="CZ154" s="34">
        <v>12</v>
      </c>
      <c r="DA154" s="34">
        <v>13</v>
      </c>
      <c r="DB154" s="34">
        <v>14</v>
      </c>
      <c r="DC154" s="34">
        <v>15</v>
      </c>
      <c r="DD154" s="34">
        <v>1</v>
      </c>
      <c r="DE154" s="34">
        <v>2</v>
      </c>
      <c r="DF154" s="34">
        <v>3</v>
      </c>
      <c r="DG154" s="34">
        <v>4</v>
      </c>
      <c r="DH154" s="34">
        <v>5</v>
      </c>
      <c r="DI154" s="34">
        <v>6</v>
      </c>
      <c r="DJ154" s="34">
        <v>7</v>
      </c>
      <c r="DK154" s="34">
        <v>8</v>
      </c>
      <c r="DL154" s="34">
        <v>9</v>
      </c>
      <c r="DM154" s="34">
        <v>10</v>
      </c>
      <c r="DN154" s="34">
        <v>11</v>
      </c>
      <c r="DO154" s="34">
        <v>12</v>
      </c>
      <c r="DP154" s="34">
        <v>13</v>
      </c>
      <c r="DQ154" s="34">
        <v>14</v>
      </c>
      <c r="DR154" s="34">
        <v>15</v>
      </c>
    </row>
    <row r="155" spans="1:122" ht="33" hidden="1" outlineLevel="1">
      <c r="A155">
        <f>COUNTA($B$164:$B$168)</f>
        <v>5</v>
      </c>
      <c r="B155" t="s">
        <v>895</v>
      </c>
      <c r="C155" s="154">
        <v>0</v>
      </c>
      <c r="D155" s="154">
        <f>C155</f>
        <v>0</v>
      </c>
      <c r="E155" s="154">
        <f t="shared" ref="E155:BP155" si="162">D155</f>
        <v>0</v>
      </c>
      <c r="F155" s="154">
        <f t="shared" si="162"/>
        <v>0</v>
      </c>
      <c r="G155" s="154">
        <f t="shared" si="162"/>
        <v>0</v>
      </c>
      <c r="H155" s="154">
        <f t="shared" si="162"/>
        <v>0</v>
      </c>
      <c r="I155" s="154">
        <f t="shared" si="162"/>
        <v>0</v>
      </c>
      <c r="J155" s="154">
        <f t="shared" si="162"/>
        <v>0</v>
      </c>
      <c r="K155" s="154">
        <f t="shared" si="162"/>
        <v>0</v>
      </c>
      <c r="L155" s="154">
        <f t="shared" si="162"/>
        <v>0</v>
      </c>
      <c r="M155" s="154">
        <f t="shared" si="162"/>
        <v>0</v>
      </c>
      <c r="N155" s="154">
        <f t="shared" si="162"/>
        <v>0</v>
      </c>
      <c r="O155" s="154">
        <f t="shared" si="162"/>
        <v>0</v>
      </c>
      <c r="P155" s="154">
        <f t="shared" si="162"/>
        <v>0</v>
      </c>
      <c r="Q155" s="154">
        <f t="shared" si="162"/>
        <v>0</v>
      </c>
      <c r="R155" s="154">
        <v>1</v>
      </c>
      <c r="S155" s="154">
        <f>R155</f>
        <v>1</v>
      </c>
      <c r="T155" s="154">
        <f t="shared" si="162"/>
        <v>1</v>
      </c>
      <c r="U155" s="154">
        <f t="shared" si="162"/>
        <v>1</v>
      </c>
      <c r="V155" s="154">
        <f t="shared" si="162"/>
        <v>1</v>
      </c>
      <c r="W155" s="154">
        <f t="shared" si="162"/>
        <v>1</v>
      </c>
      <c r="X155" s="154">
        <f t="shared" si="162"/>
        <v>1</v>
      </c>
      <c r="Y155" s="154">
        <f t="shared" si="162"/>
        <v>1</v>
      </c>
      <c r="Z155" s="154">
        <f t="shared" si="162"/>
        <v>1</v>
      </c>
      <c r="AA155" s="154">
        <f t="shared" si="162"/>
        <v>1</v>
      </c>
      <c r="AB155" s="154">
        <f t="shared" si="162"/>
        <v>1</v>
      </c>
      <c r="AC155" s="154">
        <f t="shared" si="162"/>
        <v>1</v>
      </c>
      <c r="AD155" s="154">
        <f t="shared" si="162"/>
        <v>1</v>
      </c>
      <c r="AE155" s="154">
        <f t="shared" si="162"/>
        <v>1</v>
      </c>
      <c r="AF155" s="154">
        <f t="shared" si="162"/>
        <v>1</v>
      </c>
      <c r="AG155" s="154">
        <v>2</v>
      </c>
      <c r="AH155" s="154">
        <f>AG155</f>
        <v>2</v>
      </c>
      <c r="AI155" s="154">
        <f t="shared" si="162"/>
        <v>2</v>
      </c>
      <c r="AJ155" s="154">
        <f t="shared" si="162"/>
        <v>2</v>
      </c>
      <c r="AK155" s="154">
        <f t="shared" si="162"/>
        <v>2</v>
      </c>
      <c r="AL155" s="154">
        <f t="shared" si="162"/>
        <v>2</v>
      </c>
      <c r="AM155" s="154">
        <f t="shared" si="162"/>
        <v>2</v>
      </c>
      <c r="AN155" s="154">
        <f t="shared" si="162"/>
        <v>2</v>
      </c>
      <c r="AO155" s="154">
        <f t="shared" si="162"/>
        <v>2</v>
      </c>
      <c r="AP155" s="154">
        <f t="shared" si="162"/>
        <v>2</v>
      </c>
      <c r="AQ155" s="154">
        <f t="shared" si="162"/>
        <v>2</v>
      </c>
      <c r="AR155" s="154">
        <f t="shared" si="162"/>
        <v>2</v>
      </c>
      <c r="AS155" s="154">
        <f t="shared" si="162"/>
        <v>2</v>
      </c>
      <c r="AT155" s="154">
        <f t="shared" si="162"/>
        <v>2</v>
      </c>
      <c r="AU155" s="154">
        <f t="shared" si="162"/>
        <v>2</v>
      </c>
      <c r="AV155" s="154">
        <v>3</v>
      </c>
      <c r="AW155" s="154">
        <f>AV155</f>
        <v>3</v>
      </c>
      <c r="AX155" s="154">
        <f t="shared" si="162"/>
        <v>3</v>
      </c>
      <c r="AY155" s="154">
        <f t="shared" si="162"/>
        <v>3</v>
      </c>
      <c r="AZ155" s="154">
        <f t="shared" si="162"/>
        <v>3</v>
      </c>
      <c r="BA155" s="154">
        <f t="shared" si="162"/>
        <v>3</v>
      </c>
      <c r="BB155" s="154">
        <f t="shared" si="162"/>
        <v>3</v>
      </c>
      <c r="BC155" s="154">
        <f t="shared" si="162"/>
        <v>3</v>
      </c>
      <c r="BD155" s="154">
        <f t="shared" si="162"/>
        <v>3</v>
      </c>
      <c r="BE155" s="154">
        <f t="shared" si="162"/>
        <v>3</v>
      </c>
      <c r="BF155" s="154">
        <f t="shared" si="162"/>
        <v>3</v>
      </c>
      <c r="BG155" s="154">
        <f t="shared" si="162"/>
        <v>3</v>
      </c>
      <c r="BH155" s="154">
        <f t="shared" si="162"/>
        <v>3</v>
      </c>
      <c r="BI155" s="154">
        <f t="shared" si="162"/>
        <v>3</v>
      </c>
      <c r="BJ155" s="154">
        <f t="shared" si="162"/>
        <v>3</v>
      </c>
      <c r="BK155" s="154">
        <v>4</v>
      </c>
      <c r="BL155" s="154">
        <f>BK155</f>
        <v>4</v>
      </c>
      <c r="BM155" s="154">
        <f t="shared" si="162"/>
        <v>4</v>
      </c>
      <c r="BN155" s="154">
        <f t="shared" si="162"/>
        <v>4</v>
      </c>
      <c r="BO155" s="154">
        <f t="shared" si="162"/>
        <v>4</v>
      </c>
      <c r="BP155" s="154">
        <f t="shared" si="162"/>
        <v>4</v>
      </c>
      <c r="BQ155" s="154">
        <f t="shared" ref="BQ155:BY155" si="163">BP155</f>
        <v>4</v>
      </c>
      <c r="BR155" s="154">
        <f t="shared" si="163"/>
        <v>4</v>
      </c>
      <c r="BS155" s="154">
        <f t="shared" si="163"/>
        <v>4</v>
      </c>
      <c r="BT155" s="154">
        <f t="shared" si="163"/>
        <v>4</v>
      </c>
      <c r="BU155" s="154">
        <f t="shared" si="163"/>
        <v>4</v>
      </c>
      <c r="BV155" s="154">
        <f t="shared" si="163"/>
        <v>4</v>
      </c>
      <c r="BW155" s="154">
        <f t="shared" si="163"/>
        <v>4</v>
      </c>
      <c r="BX155" s="154">
        <f t="shared" si="163"/>
        <v>4</v>
      </c>
      <c r="BY155" s="154">
        <f t="shared" si="163"/>
        <v>4</v>
      </c>
      <c r="BZ155" s="154">
        <v>5</v>
      </c>
      <c r="CA155" s="154">
        <f>BZ155</f>
        <v>5</v>
      </c>
      <c r="CB155" s="154">
        <f t="shared" ref="CB155:CN155" si="164">CA155</f>
        <v>5</v>
      </c>
      <c r="CC155" s="154">
        <f t="shared" si="164"/>
        <v>5</v>
      </c>
      <c r="CD155" s="154">
        <f t="shared" si="164"/>
        <v>5</v>
      </c>
      <c r="CE155" s="154">
        <f t="shared" si="164"/>
        <v>5</v>
      </c>
      <c r="CF155" s="154">
        <f t="shared" si="164"/>
        <v>5</v>
      </c>
      <c r="CG155" s="154">
        <f t="shared" si="164"/>
        <v>5</v>
      </c>
      <c r="CH155" s="154">
        <f t="shared" si="164"/>
        <v>5</v>
      </c>
      <c r="CI155" s="154">
        <f t="shared" si="164"/>
        <v>5</v>
      </c>
      <c r="CJ155" s="154">
        <f t="shared" si="164"/>
        <v>5</v>
      </c>
      <c r="CK155" s="154">
        <f t="shared" si="164"/>
        <v>5</v>
      </c>
      <c r="CL155" s="154">
        <f t="shared" si="164"/>
        <v>5</v>
      </c>
      <c r="CM155" s="154">
        <f t="shared" si="164"/>
        <v>5</v>
      </c>
      <c r="CN155" s="154">
        <f t="shared" si="164"/>
        <v>5</v>
      </c>
      <c r="CO155" s="154">
        <v>6</v>
      </c>
      <c r="CP155" s="154">
        <f>CO155</f>
        <v>6</v>
      </c>
      <c r="CQ155" s="154">
        <f t="shared" ref="CQ155:DC155" si="165">CP155</f>
        <v>6</v>
      </c>
      <c r="CR155" s="154">
        <f t="shared" si="165"/>
        <v>6</v>
      </c>
      <c r="CS155" s="154">
        <f t="shared" si="165"/>
        <v>6</v>
      </c>
      <c r="CT155" s="154">
        <f t="shared" si="165"/>
        <v>6</v>
      </c>
      <c r="CU155" s="154">
        <f t="shared" si="165"/>
        <v>6</v>
      </c>
      <c r="CV155" s="154">
        <f t="shared" si="165"/>
        <v>6</v>
      </c>
      <c r="CW155" s="154">
        <f t="shared" si="165"/>
        <v>6</v>
      </c>
      <c r="CX155" s="154">
        <f t="shared" si="165"/>
        <v>6</v>
      </c>
      <c r="CY155" s="154">
        <f t="shared" si="165"/>
        <v>6</v>
      </c>
      <c r="CZ155" s="154">
        <f t="shared" si="165"/>
        <v>6</v>
      </c>
      <c r="DA155" s="154">
        <f t="shared" si="165"/>
        <v>6</v>
      </c>
      <c r="DB155" s="154">
        <f t="shared" si="165"/>
        <v>6</v>
      </c>
      <c r="DC155" s="154">
        <f t="shared" si="165"/>
        <v>6</v>
      </c>
      <c r="DD155" s="154">
        <v>7</v>
      </c>
      <c r="DE155" s="154">
        <f>DD155</f>
        <v>7</v>
      </c>
      <c r="DF155" s="154">
        <f t="shared" ref="DF155:DR155" si="166">DE155</f>
        <v>7</v>
      </c>
      <c r="DG155" s="154">
        <f t="shared" si="166"/>
        <v>7</v>
      </c>
      <c r="DH155" s="154">
        <f t="shared" si="166"/>
        <v>7</v>
      </c>
      <c r="DI155" s="154">
        <f t="shared" si="166"/>
        <v>7</v>
      </c>
      <c r="DJ155" s="154">
        <f t="shared" si="166"/>
        <v>7</v>
      </c>
      <c r="DK155" s="154">
        <f t="shared" si="166"/>
        <v>7</v>
      </c>
      <c r="DL155" s="154">
        <f t="shared" si="166"/>
        <v>7</v>
      </c>
      <c r="DM155" s="154">
        <f t="shared" si="166"/>
        <v>7</v>
      </c>
      <c r="DN155" s="154">
        <f t="shared" si="166"/>
        <v>7</v>
      </c>
      <c r="DO155" s="154">
        <f t="shared" si="166"/>
        <v>7</v>
      </c>
      <c r="DP155" s="154">
        <f t="shared" si="166"/>
        <v>7</v>
      </c>
      <c r="DQ155" s="154">
        <f t="shared" si="166"/>
        <v>7</v>
      </c>
      <c r="DR155" s="154">
        <f t="shared" si="166"/>
        <v>7</v>
      </c>
    </row>
    <row r="156" spans="1:122" hidden="1" outlineLevel="1">
      <c r="A156">
        <v>1</v>
      </c>
      <c r="B156" t="s">
        <v>896</v>
      </c>
      <c r="C156" s="157" t="str">
        <f t="shared" ref="C156:AH156" si="167">INDEX(LMU_Data,(C$155*$A$155)+$A156,(d.Region-1)*15+C$154)</f>
        <v>-</v>
      </c>
      <c r="D156" s="157" t="str">
        <f t="shared" si="167"/>
        <v>-</v>
      </c>
      <c r="E156" s="157" t="str">
        <f t="shared" si="167"/>
        <v>-</v>
      </c>
      <c r="F156" s="157" t="str">
        <f t="shared" si="167"/>
        <v>-</v>
      </c>
      <c r="G156" s="157" t="str">
        <f t="shared" si="167"/>
        <v>-</v>
      </c>
      <c r="H156" s="157" t="str">
        <f t="shared" si="167"/>
        <v>-</v>
      </c>
      <c r="I156" s="157" t="str">
        <f t="shared" si="167"/>
        <v>-</v>
      </c>
      <c r="J156" s="157" t="str">
        <f t="shared" si="167"/>
        <v>-</v>
      </c>
      <c r="K156" s="157" t="str">
        <f t="shared" si="167"/>
        <v>-</v>
      </c>
      <c r="L156" s="157" t="str">
        <f t="shared" si="167"/>
        <v>-</v>
      </c>
      <c r="M156" s="157" t="str">
        <f t="shared" si="167"/>
        <v>-</v>
      </c>
      <c r="N156" s="157" t="str">
        <f t="shared" si="167"/>
        <v>-</v>
      </c>
      <c r="O156" s="157" t="str">
        <f t="shared" si="167"/>
        <v>-</v>
      </c>
      <c r="P156" s="157" t="str">
        <f t="shared" si="167"/>
        <v>-</v>
      </c>
      <c r="Q156" s="157" t="str">
        <f t="shared" si="167"/>
        <v>-</v>
      </c>
      <c r="R156" s="157" t="str">
        <f t="shared" si="167"/>
        <v>-</v>
      </c>
      <c r="S156" s="157" t="str">
        <f t="shared" si="167"/>
        <v>-</v>
      </c>
      <c r="T156" s="157" t="str">
        <f t="shared" si="167"/>
        <v>-</v>
      </c>
      <c r="U156" s="157" t="str">
        <f t="shared" si="167"/>
        <v>-</v>
      </c>
      <c r="V156" s="157" t="str">
        <f t="shared" si="167"/>
        <v>-</v>
      </c>
      <c r="W156" s="157" t="str">
        <f t="shared" si="167"/>
        <v>-</v>
      </c>
      <c r="X156" s="157" t="str">
        <f t="shared" si="167"/>
        <v>-</v>
      </c>
      <c r="Y156" s="157" t="str">
        <f t="shared" si="167"/>
        <v>-</v>
      </c>
      <c r="Z156" s="157" t="str">
        <f t="shared" si="167"/>
        <v>-</v>
      </c>
      <c r="AA156" s="157" t="str">
        <f t="shared" si="167"/>
        <v>-</v>
      </c>
      <c r="AB156" s="157" t="str">
        <f t="shared" si="167"/>
        <v>-</v>
      </c>
      <c r="AC156" s="157" t="str">
        <f t="shared" si="167"/>
        <v>-</v>
      </c>
      <c r="AD156" s="157" t="str">
        <f t="shared" si="167"/>
        <v>-</v>
      </c>
      <c r="AE156" s="157" t="str">
        <f t="shared" si="167"/>
        <v>-</v>
      </c>
      <c r="AF156" s="157" t="str">
        <f t="shared" si="167"/>
        <v>-</v>
      </c>
      <c r="AG156" s="157">
        <f t="shared" si="167"/>
        <v>1</v>
      </c>
      <c r="AH156" s="157">
        <f t="shared" si="167"/>
        <v>2</v>
      </c>
      <c r="AI156" s="157">
        <f t="shared" ref="AI156:BN156" si="168">INDEX(LMU_Data,(AI$155*$A$155)+$A156,(d.Region-1)*15+AI$154)</f>
        <v>3</v>
      </c>
      <c r="AJ156" s="157">
        <f t="shared" si="168"/>
        <v>4</v>
      </c>
      <c r="AK156" s="157">
        <f t="shared" si="168"/>
        <v>5</v>
      </c>
      <c r="AL156" s="157">
        <f t="shared" si="168"/>
        <v>6</v>
      </c>
      <c r="AM156" s="157">
        <f t="shared" si="168"/>
        <v>7</v>
      </c>
      <c r="AN156" s="157">
        <f t="shared" si="168"/>
        <v>8</v>
      </c>
      <c r="AO156" s="157">
        <f t="shared" si="168"/>
        <v>9</v>
      </c>
      <c r="AP156" s="157">
        <f t="shared" si="168"/>
        <v>10</v>
      </c>
      <c r="AQ156" s="157">
        <f t="shared" si="168"/>
        <v>11</v>
      </c>
      <c r="AR156" s="157">
        <f t="shared" si="168"/>
        <v>12</v>
      </c>
      <c r="AS156" s="157">
        <f t="shared" si="168"/>
        <v>13</v>
      </c>
      <c r="AT156" s="157">
        <f t="shared" si="168"/>
        <v>14</v>
      </c>
      <c r="AU156" s="157">
        <f t="shared" si="168"/>
        <v>15</v>
      </c>
      <c r="AV156" s="157">
        <f t="shared" si="168"/>
        <v>12</v>
      </c>
      <c r="AW156" s="157">
        <f t="shared" si="168"/>
        <v>20</v>
      </c>
      <c r="AX156" s="157">
        <f t="shared" si="168"/>
        <v>2</v>
      </c>
      <c r="AY156" s="157">
        <f t="shared" si="168"/>
        <v>3</v>
      </c>
      <c r="AZ156" s="157">
        <f t="shared" si="168"/>
        <v>6</v>
      </c>
      <c r="BA156" s="157">
        <f t="shared" si="168"/>
        <v>9</v>
      </c>
      <c r="BB156" s="157">
        <f t="shared" si="168"/>
        <v>16</v>
      </c>
      <c r="BC156" s="157">
        <f t="shared" si="168"/>
        <v>17</v>
      </c>
      <c r="BD156" s="157">
        <f t="shared" si="168"/>
        <v>22</v>
      </c>
      <c r="BE156" s="157">
        <f t="shared" si="168"/>
        <v>23</v>
      </c>
      <c r="BF156" s="157">
        <f t="shared" si="168"/>
        <v>24</v>
      </c>
      <c r="BG156" s="157">
        <f t="shared" si="168"/>
        <v>25</v>
      </c>
      <c r="BH156" s="157">
        <f t="shared" si="168"/>
        <v>30</v>
      </c>
      <c r="BI156" s="157">
        <f t="shared" si="168"/>
        <v>1</v>
      </c>
      <c r="BJ156" s="157">
        <f t="shared" si="168"/>
        <v>4</v>
      </c>
      <c r="BK156" s="157">
        <f t="shared" si="168"/>
        <v>12</v>
      </c>
      <c r="BL156" s="157">
        <f t="shared" si="168"/>
        <v>20</v>
      </c>
      <c r="BM156" s="157">
        <f t="shared" si="168"/>
        <v>2</v>
      </c>
      <c r="BN156" s="157">
        <f t="shared" si="168"/>
        <v>3</v>
      </c>
      <c r="BO156" s="157">
        <f t="shared" ref="BO156:CT156" si="169">INDEX(LMU_Data,(BO$155*$A$155)+$A156,(d.Region-1)*15+BO$154)</f>
        <v>17</v>
      </c>
      <c r="BP156" s="157">
        <f t="shared" si="169"/>
        <v>22</v>
      </c>
      <c r="BQ156" s="157">
        <f t="shared" si="169"/>
        <v>6</v>
      </c>
      <c r="BR156" s="157">
        <f t="shared" si="169"/>
        <v>9</v>
      </c>
      <c r="BS156" s="157">
        <f t="shared" si="169"/>
        <v>16</v>
      </c>
      <c r="BT156" s="157">
        <f t="shared" si="169"/>
        <v>23</v>
      </c>
      <c r="BU156" s="157">
        <f t="shared" si="169"/>
        <v>5</v>
      </c>
      <c r="BV156" s="157">
        <f t="shared" si="169"/>
        <v>8</v>
      </c>
      <c r="BW156" s="157">
        <f t="shared" si="169"/>
        <v>15</v>
      </c>
      <c r="BX156" s="157">
        <f t="shared" si="169"/>
        <v>1</v>
      </c>
      <c r="BY156" s="157">
        <f t="shared" si="169"/>
        <v>4</v>
      </c>
      <c r="BZ156" s="157" t="str">
        <f t="shared" si="169"/>
        <v>-</v>
      </c>
      <c r="CA156" s="157" t="str">
        <f t="shared" si="169"/>
        <v>-</v>
      </c>
      <c r="CB156" s="157" t="str">
        <f t="shared" si="169"/>
        <v>-</v>
      </c>
      <c r="CC156" s="157" t="str">
        <f t="shared" si="169"/>
        <v>-</v>
      </c>
      <c r="CD156" s="157" t="str">
        <f t="shared" si="169"/>
        <v>-</v>
      </c>
      <c r="CE156" s="157" t="str">
        <f t="shared" si="169"/>
        <v>-</v>
      </c>
      <c r="CF156" s="157" t="str">
        <f t="shared" si="169"/>
        <v>-</v>
      </c>
      <c r="CG156" s="157" t="str">
        <f t="shared" si="169"/>
        <v>-</v>
      </c>
      <c r="CH156" s="157" t="str">
        <f t="shared" si="169"/>
        <v>-</v>
      </c>
      <c r="CI156" s="157" t="str">
        <f t="shared" si="169"/>
        <v>-</v>
      </c>
      <c r="CJ156" s="157" t="str">
        <f t="shared" si="169"/>
        <v>-</v>
      </c>
      <c r="CK156" s="157" t="str">
        <f t="shared" si="169"/>
        <v>-</v>
      </c>
      <c r="CL156" s="157" t="str">
        <f t="shared" si="169"/>
        <v>-</v>
      </c>
      <c r="CM156" s="157" t="str">
        <f t="shared" si="169"/>
        <v>-</v>
      </c>
      <c r="CN156" s="157" t="str">
        <f t="shared" si="169"/>
        <v>-</v>
      </c>
      <c r="CO156" s="157" t="str">
        <f t="shared" si="169"/>
        <v>-</v>
      </c>
      <c r="CP156" s="157" t="str">
        <f t="shared" si="169"/>
        <v>-</v>
      </c>
      <c r="CQ156" s="157" t="str">
        <f t="shared" si="169"/>
        <v>-</v>
      </c>
      <c r="CR156" s="157" t="str">
        <f t="shared" si="169"/>
        <v>-</v>
      </c>
      <c r="CS156" s="157" t="str">
        <f t="shared" si="169"/>
        <v>-</v>
      </c>
      <c r="CT156" s="157" t="str">
        <f t="shared" si="169"/>
        <v>-</v>
      </c>
      <c r="CU156" s="157" t="str">
        <f t="shared" ref="CU156:DR156" si="170">INDEX(LMU_Data,(CU$155*$A$155)+$A156,(d.Region-1)*15+CU$154)</f>
        <v>-</v>
      </c>
      <c r="CV156" s="157" t="str">
        <f t="shared" si="170"/>
        <v>-</v>
      </c>
      <c r="CW156" s="157" t="str">
        <f t="shared" si="170"/>
        <v>-</v>
      </c>
      <c r="CX156" s="157" t="str">
        <f t="shared" si="170"/>
        <v>-</v>
      </c>
      <c r="CY156" s="157" t="str">
        <f t="shared" si="170"/>
        <v>-</v>
      </c>
      <c r="CZ156" s="157" t="str">
        <f t="shared" si="170"/>
        <v>-</v>
      </c>
      <c r="DA156" s="157" t="str">
        <f t="shared" si="170"/>
        <v>-</v>
      </c>
      <c r="DB156" s="157" t="str">
        <f t="shared" si="170"/>
        <v>-</v>
      </c>
      <c r="DC156" s="157" t="str">
        <f t="shared" si="170"/>
        <v>-</v>
      </c>
      <c r="DD156" s="157" t="str">
        <f t="shared" si="170"/>
        <v>-</v>
      </c>
      <c r="DE156" s="157" t="str">
        <f t="shared" si="170"/>
        <v>-</v>
      </c>
      <c r="DF156" s="157" t="str">
        <f t="shared" si="170"/>
        <v>-</v>
      </c>
      <c r="DG156" s="157" t="str">
        <f t="shared" si="170"/>
        <v>-</v>
      </c>
      <c r="DH156" s="157" t="str">
        <f t="shared" si="170"/>
        <v>-</v>
      </c>
      <c r="DI156" s="157" t="str">
        <f t="shared" si="170"/>
        <v>-</v>
      </c>
      <c r="DJ156" s="157" t="str">
        <f t="shared" si="170"/>
        <v>-</v>
      </c>
      <c r="DK156" s="157" t="str">
        <f t="shared" si="170"/>
        <v>-</v>
      </c>
      <c r="DL156" s="157" t="str">
        <f t="shared" si="170"/>
        <v>-</v>
      </c>
      <c r="DM156" s="157" t="str">
        <f t="shared" si="170"/>
        <v>-</v>
      </c>
      <c r="DN156" s="157" t="str">
        <f t="shared" si="170"/>
        <v>-</v>
      </c>
      <c r="DO156" s="157" t="str">
        <f t="shared" si="170"/>
        <v>-</v>
      </c>
      <c r="DP156" s="157" t="str">
        <f t="shared" si="170"/>
        <v>-</v>
      </c>
      <c r="DQ156" s="157" t="str">
        <f t="shared" si="170"/>
        <v>-</v>
      </c>
      <c r="DR156" s="157" t="str">
        <f t="shared" si="170"/>
        <v>-</v>
      </c>
    </row>
    <row r="157" spans="1:122" hidden="1" outlineLevel="1">
      <c r="B157" t="s">
        <v>897</v>
      </c>
      <c r="C157" s="126" t="str">
        <f>IF(C$156="-",":",TEXT(C$156,"0")&amp;":"&amp;TEXT(C$156+1,"0"))&amp;","&amp;TEXT(C$155,"0")&amp;":"&amp;TEXT(C$155+1,"0")</f>
        <v>:,0:1</v>
      </c>
      <c r="D157" s="126" t="str">
        <f t="shared" ref="D157:BO157" si="171">IF(D$156="-",":",TEXT(D$156,"0")&amp;":"&amp;TEXT(D$156+1,"0"))&amp;","&amp;TEXT(D$155,"0")&amp;":"&amp;TEXT(D$155+1,"0")</f>
        <v>:,0:1</v>
      </c>
      <c r="E157" s="126" t="str">
        <f t="shared" si="171"/>
        <v>:,0:1</v>
      </c>
      <c r="F157" s="126" t="str">
        <f t="shared" si="171"/>
        <v>:,0:1</v>
      </c>
      <c r="G157" s="126" t="str">
        <f t="shared" si="171"/>
        <v>:,0:1</v>
      </c>
      <c r="H157" s="126" t="str">
        <f t="shared" si="171"/>
        <v>:,0:1</v>
      </c>
      <c r="I157" s="126" t="str">
        <f t="shared" si="171"/>
        <v>:,0:1</v>
      </c>
      <c r="J157" s="126" t="str">
        <f t="shared" si="171"/>
        <v>:,0:1</v>
      </c>
      <c r="K157" s="126" t="str">
        <f t="shared" si="171"/>
        <v>:,0:1</v>
      </c>
      <c r="L157" s="126" t="str">
        <f t="shared" si="171"/>
        <v>:,0:1</v>
      </c>
      <c r="M157" s="126" t="str">
        <f t="shared" si="171"/>
        <v>:,0:1</v>
      </c>
      <c r="N157" s="126" t="str">
        <f t="shared" si="171"/>
        <v>:,0:1</v>
      </c>
      <c r="O157" s="126" t="str">
        <f t="shared" si="171"/>
        <v>:,0:1</v>
      </c>
      <c r="P157" s="126" t="str">
        <f t="shared" si="171"/>
        <v>:,0:1</v>
      </c>
      <c r="Q157" s="126" t="str">
        <f t="shared" si="171"/>
        <v>:,0:1</v>
      </c>
      <c r="R157" s="126" t="str">
        <f t="shared" si="171"/>
        <v>:,1:2</v>
      </c>
      <c r="S157" s="126" t="str">
        <f t="shared" si="171"/>
        <v>:,1:2</v>
      </c>
      <c r="T157" s="126" t="str">
        <f t="shared" si="171"/>
        <v>:,1:2</v>
      </c>
      <c r="U157" s="126" t="str">
        <f t="shared" si="171"/>
        <v>:,1:2</v>
      </c>
      <c r="V157" s="126" t="str">
        <f t="shared" si="171"/>
        <v>:,1:2</v>
      </c>
      <c r="W157" s="126" t="str">
        <f t="shared" si="171"/>
        <v>:,1:2</v>
      </c>
      <c r="X157" s="126" t="str">
        <f t="shared" si="171"/>
        <v>:,1:2</v>
      </c>
      <c r="Y157" s="126" t="str">
        <f t="shared" si="171"/>
        <v>:,1:2</v>
      </c>
      <c r="Z157" s="126" t="str">
        <f t="shared" si="171"/>
        <v>:,1:2</v>
      </c>
      <c r="AA157" s="126" t="str">
        <f t="shared" si="171"/>
        <v>:,1:2</v>
      </c>
      <c r="AB157" s="126" t="str">
        <f t="shared" si="171"/>
        <v>:,1:2</v>
      </c>
      <c r="AC157" s="126" t="str">
        <f t="shared" si="171"/>
        <v>:,1:2</v>
      </c>
      <c r="AD157" s="126" t="str">
        <f t="shared" si="171"/>
        <v>:,1:2</v>
      </c>
      <c r="AE157" s="126" t="str">
        <f t="shared" si="171"/>
        <v>:,1:2</v>
      </c>
      <c r="AF157" s="126" t="str">
        <f t="shared" si="171"/>
        <v>:,1:2</v>
      </c>
      <c r="AG157" s="126" t="str">
        <f t="shared" si="171"/>
        <v>1:2,2:3</v>
      </c>
      <c r="AH157" s="126" t="str">
        <f t="shared" si="171"/>
        <v>2:3,2:3</v>
      </c>
      <c r="AI157" s="126" t="str">
        <f t="shared" si="171"/>
        <v>3:4,2:3</v>
      </c>
      <c r="AJ157" s="126" t="str">
        <f t="shared" si="171"/>
        <v>4:5,2:3</v>
      </c>
      <c r="AK157" s="126" t="str">
        <f t="shared" si="171"/>
        <v>5:6,2:3</v>
      </c>
      <c r="AL157" s="126" t="str">
        <f t="shared" si="171"/>
        <v>6:7,2:3</v>
      </c>
      <c r="AM157" s="126" t="str">
        <f t="shared" si="171"/>
        <v>7:8,2:3</v>
      </c>
      <c r="AN157" s="126" t="str">
        <f t="shared" si="171"/>
        <v>8:9,2:3</v>
      </c>
      <c r="AO157" s="126" t="str">
        <f t="shared" si="171"/>
        <v>9:10,2:3</v>
      </c>
      <c r="AP157" s="126" t="str">
        <f t="shared" si="171"/>
        <v>10:11,2:3</v>
      </c>
      <c r="AQ157" s="126" t="str">
        <f t="shared" si="171"/>
        <v>11:12,2:3</v>
      </c>
      <c r="AR157" s="126" t="str">
        <f t="shared" si="171"/>
        <v>12:13,2:3</v>
      </c>
      <c r="AS157" s="126" t="str">
        <f t="shared" si="171"/>
        <v>13:14,2:3</v>
      </c>
      <c r="AT157" s="126" t="str">
        <f t="shared" si="171"/>
        <v>14:15,2:3</v>
      </c>
      <c r="AU157" s="126" t="str">
        <f t="shared" si="171"/>
        <v>15:16,2:3</v>
      </c>
      <c r="AV157" s="126" t="str">
        <f t="shared" si="171"/>
        <v>12:13,3:4</v>
      </c>
      <c r="AW157" s="126" t="str">
        <f t="shared" si="171"/>
        <v>20:21,3:4</v>
      </c>
      <c r="AX157" s="126" t="str">
        <f t="shared" si="171"/>
        <v>2:3,3:4</v>
      </c>
      <c r="AY157" s="126" t="str">
        <f t="shared" si="171"/>
        <v>3:4,3:4</v>
      </c>
      <c r="AZ157" s="126" t="str">
        <f t="shared" si="171"/>
        <v>6:7,3:4</v>
      </c>
      <c r="BA157" s="126" t="str">
        <f t="shared" si="171"/>
        <v>9:10,3:4</v>
      </c>
      <c r="BB157" s="126" t="str">
        <f t="shared" si="171"/>
        <v>16:17,3:4</v>
      </c>
      <c r="BC157" s="126" t="str">
        <f t="shared" si="171"/>
        <v>17:18,3:4</v>
      </c>
      <c r="BD157" s="126" t="str">
        <f t="shared" si="171"/>
        <v>22:23,3:4</v>
      </c>
      <c r="BE157" s="126" t="str">
        <f t="shared" si="171"/>
        <v>23:24,3:4</v>
      </c>
      <c r="BF157" s="126" t="str">
        <f t="shared" si="171"/>
        <v>24:25,3:4</v>
      </c>
      <c r="BG157" s="126" t="str">
        <f t="shared" si="171"/>
        <v>25:26,3:4</v>
      </c>
      <c r="BH157" s="126" t="str">
        <f t="shared" si="171"/>
        <v>30:31,3:4</v>
      </c>
      <c r="BI157" s="126" t="str">
        <f t="shared" si="171"/>
        <v>1:2,3:4</v>
      </c>
      <c r="BJ157" s="126" t="str">
        <f t="shared" si="171"/>
        <v>4:5,3:4</v>
      </c>
      <c r="BK157" s="126" t="str">
        <f t="shared" si="171"/>
        <v>12:13,4:5</v>
      </c>
      <c r="BL157" s="126" t="str">
        <f t="shared" si="171"/>
        <v>20:21,4:5</v>
      </c>
      <c r="BM157" s="126" t="str">
        <f t="shared" si="171"/>
        <v>2:3,4:5</v>
      </c>
      <c r="BN157" s="126" t="str">
        <f t="shared" si="171"/>
        <v>3:4,4:5</v>
      </c>
      <c r="BO157" s="126" t="str">
        <f t="shared" si="171"/>
        <v>17:18,4:5</v>
      </c>
      <c r="BP157" s="126" t="str">
        <f t="shared" ref="BP157:DR157" si="172">IF(BP$156="-",":",TEXT(BP$156,"0")&amp;":"&amp;TEXT(BP$156+1,"0"))&amp;","&amp;TEXT(BP$155,"0")&amp;":"&amp;TEXT(BP$155+1,"0")</f>
        <v>22:23,4:5</v>
      </c>
      <c r="BQ157" s="126" t="str">
        <f t="shared" si="172"/>
        <v>6:7,4:5</v>
      </c>
      <c r="BR157" s="126" t="str">
        <f t="shared" si="172"/>
        <v>9:10,4:5</v>
      </c>
      <c r="BS157" s="126" t="str">
        <f t="shared" si="172"/>
        <v>16:17,4:5</v>
      </c>
      <c r="BT157" s="126" t="str">
        <f t="shared" si="172"/>
        <v>23:24,4:5</v>
      </c>
      <c r="BU157" s="126" t="str">
        <f t="shared" si="172"/>
        <v>5:6,4:5</v>
      </c>
      <c r="BV157" s="126" t="str">
        <f t="shared" si="172"/>
        <v>8:9,4:5</v>
      </c>
      <c r="BW157" s="126" t="str">
        <f t="shared" si="172"/>
        <v>15:16,4:5</v>
      </c>
      <c r="BX157" s="126" t="str">
        <f t="shared" si="172"/>
        <v>1:2,4:5</v>
      </c>
      <c r="BY157" s="126" t="str">
        <f t="shared" si="172"/>
        <v>4:5,4:5</v>
      </c>
      <c r="BZ157" s="126" t="str">
        <f t="shared" si="172"/>
        <v>:,5:6</v>
      </c>
      <c r="CA157" s="126" t="str">
        <f t="shared" si="172"/>
        <v>:,5:6</v>
      </c>
      <c r="CB157" s="126" t="str">
        <f t="shared" si="172"/>
        <v>:,5:6</v>
      </c>
      <c r="CC157" s="126" t="str">
        <f t="shared" si="172"/>
        <v>:,5:6</v>
      </c>
      <c r="CD157" s="126" t="str">
        <f t="shared" si="172"/>
        <v>:,5:6</v>
      </c>
      <c r="CE157" s="126" t="str">
        <f t="shared" si="172"/>
        <v>:,5:6</v>
      </c>
      <c r="CF157" s="126" t="str">
        <f t="shared" si="172"/>
        <v>:,5:6</v>
      </c>
      <c r="CG157" s="126" t="str">
        <f t="shared" si="172"/>
        <v>:,5:6</v>
      </c>
      <c r="CH157" s="126" t="str">
        <f t="shared" si="172"/>
        <v>:,5:6</v>
      </c>
      <c r="CI157" s="126" t="str">
        <f t="shared" si="172"/>
        <v>:,5:6</v>
      </c>
      <c r="CJ157" s="126" t="str">
        <f t="shared" si="172"/>
        <v>:,5:6</v>
      </c>
      <c r="CK157" s="126" t="str">
        <f t="shared" si="172"/>
        <v>:,5:6</v>
      </c>
      <c r="CL157" s="126" t="str">
        <f t="shared" si="172"/>
        <v>:,5:6</v>
      </c>
      <c r="CM157" s="126" t="str">
        <f t="shared" si="172"/>
        <v>:,5:6</v>
      </c>
      <c r="CN157" s="126" t="str">
        <f t="shared" si="172"/>
        <v>:,5:6</v>
      </c>
      <c r="CO157" s="126" t="str">
        <f t="shared" si="172"/>
        <v>:,6:7</v>
      </c>
      <c r="CP157" s="126" t="str">
        <f t="shared" si="172"/>
        <v>:,6:7</v>
      </c>
      <c r="CQ157" s="126" t="str">
        <f t="shared" si="172"/>
        <v>:,6:7</v>
      </c>
      <c r="CR157" s="126" t="str">
        <f t="shared" si="172"/>
        <v>:,6:7</v>
      </c>
      <c r="CS157" s="126" t="str">
        <f t="shared" si="172"/>
        <v>:,6:7</v>
      </c>
      <c r="CT157" s="126" t="str">
        <f t="shared" si="172"/>
        <v>:,6:7</v>
      </c>
      <c r="CU157" s="126" t="str">
        <f t="shared" si="172"/>
        <v>:,6:7</v>
      </c>
      <c r="CV157" s="126" t="str">
        <f t="shared" si="172"/>
        <v>:,6:7</v>
      </c>
      <c r="CW157" s="126" t="str">
        <f t="shared" si="172"/>
        <v>:,6:7</v>
      </c>
      <c r="CX157" s="126" t="str">
        <f t="shared" si="172"/>
        <v>:,6:7</v>
      </c>
      <c r="CY157" s="126" t="str">
        <f t="shared" si="172"/>
        <v>:,6:7</v>
      </c>
      <c r="CZ157" s="126" t="str">
        <f t="shared" si="172"/>
        <v>:,6:7</v>
      </c>
      <c r="DA157" s="126" t="str">
        <f t="shared" si="172"/>
        <v>:,6:7</v>
      </c>
      <c r="DB157" s="126" t="str">
        <f t="shared" si="172"/>
        <v>:,6:7</v>
      </c>
      <c r="DC157" s="126" t="str">
        <f t="shared" si="172"/>
        <v>:,6:7</v>
      </c>
      <c r="DD157" s="126" t="str">
        <f t="shared" si="172"/>
        <v>:,7:8</v>
      </c>
      <c r="DE157" s="126" t="str">
        <f t="shared" si="172"/>
        <v>:,7:8</v>
      </c>
      <c r="DF157" s="126" t="str">
        <f t="shared" si="172"/>
        <v>:,7:8</v>
      </c>
      <c r="DG157" s="126" t="str">
        <f t="shared" si="172"/>
        <v>:,7:8</v>
      </c>
      <c r="DH157" s="126" t="str">
        <f t="shared" si="172"/>
        <v>:,7:8</v>
      </c>
      <c r="DI157" s="126" t="str">
        <f t="shared" si="172"/>
        <v>:,7:8</v>
      </c>
      <c r="DJ157" s="126" t="str">
        <f t="shared" si="172"/>
        <v>:,7:8</v>
      </c>
      <c r="DK157" s="126" t="str">
        <f t="shared" si="172"/>
        <v>:,7:8</v>
      </c>
      <c r="DL157" s="126" t="str">
        <f t="shared" si="172"/>
        <v>:,7:8</v>
      </c>
      <c r="DM157" s="126" t="str">
        <f t="shared" si="172"/>
        <v>:,7:8</v>
      </c>
      <c r="DN157" s="126" t="str">
        <f t="shared" si="172"/>
        <v>:,7:8</v>
      </c>
      <c r="DO157" s="126" t="str">
        <f t="shared" si="172"/>
        <v>:,7:8</v>
      </c>
      <c r="DP157" s="126" t="str">
        <f t="shared" si="172"/>
        <v>:,7:8</v>
      </c>
      <c r="DQ157" s="126" t="str">
        <f t="shared" si="172"/>
        <v>:,7:8</v>
      </c>
      <c r="DR157" s="126" t="str">
        <f t="shared" si="172"/>
        <v>:,7:8</v>
      </c>
    </row>
    <row r="158" spans="1:122" hidden="1" outlineLevel="1">
      <c r="A158">
        <v>2</v>
      </c>
      <c r="B158" t="s">
        <v>899</v>
      </c>
      <c r="C158" s="157">
        <f t="shared" ref="C158:L161" si="173">INDEX(LMU_Data,(C$155*$A$155)+$A158,(d.Region-1)*15+C$154)</f>
        <v>0</v>
      </c>
      <c r="D158" s="157">
        <f t="shared" si="173"/>
        <v>0</v>
      </c>
      <c r="E158" s="157">
        <f t="shared" si="173"/>
        <v>0</v>
      </c>
      <c r="F158" s="157">
        <f t="shared" si="173"/>
        <v>0</v>
      </c>
      <c r="G158" s="157">
        <f t="shared" si="173"/>
        <v>0</v>
      </c>
      <c r="H158" s="157">
        <f t="shared" si="173"/>
        <v>0</v>
      </c>
      <c r="I158" s="157">
        <f t="shared" si="173"/>
        <v>0</v>
      </c>
      <c r="J158" s="157">
        <f t="shared" si="173"/>
        <v>0</v>
      </c>
      <c r="K158" s="157">
        <f t="shared" si="173"/>
        <v>0</v>
      </c>
      <c r="L158" s="157">
        <f t="shared" si="173"/>
        <v>0</v>
      </c>
      <c r="M158" s="157">
        <f t="shared" ref="M158:V161" si="174">INDEX(LMU_Data,(M$155*$A$155)+$A158,(d.Region-1)*15+M$154)</f>
        <v>0</v>
      </c>
      <c r="N158" s="157">
        <f t="shared" si="174"/>
        <v>0</v>
      </c>
      <c r="O158" s="157">
        <f t="shared" si="174"/>
        <v>0</v>
      </c>
      <c r="P158" s="157">
        <f t="shared" si="174"/>
        <v>0</v>
      </c>
      <c r="Q158" s="157">
        <f t="shared" si="174"/>
        <v>0</v>
      </c>
      <c r="R158" s="157">
        <f t="shared" si="174"/>
        <v>0</v>
      </c>
      <c r="S158" s="157">
        <f t="shared" si="174"/>
        <v>0</v>
      </c>
      <c r="T158" s="157">
        <f t="shared" si="174"/>
        <v>0</v>
      </c>
      <c r="U158" s="157">
        <f t="shared" si="174"/>
        <v>0</v>
      </c>
      <c r="V158" s="157">
        <f t="shared" si="174"/>
        <v>0</v>
      </c>
      <c r="W158" s="157">
        <f t="shared" ref="W158:AF161" si="175">INDEX(LMU_Data,(W$155*$A$155)+$A158,(d.Region-1)*15+W$154)</f>
        <v>0</v>
      </c>
      <c r="X158" s="157">
        <f t="shared" si="175"/>
        <v>0</v>
      </c>
      <c r="Y158" s="157">
        <f t="shared" si="175"/>
        <v>0</v>
      </c>
      <c r="Z158" s="157">
        <f t="shared" si="175"/>
        <v>0</v>
      </c>
      <c r="AA158" s="157">
        <f t="shared" si="175"/>
        <v>0</v>
      </c>
      <c r="AB158" s="157">
        <f t="shared" si="175"/>
        <v>0</v>
      </c>
      <c r="AC158" s="157">
        <f t="shared" si="175"/>
        <v>0</v>
      </c>
      <c r="AD158" s="157">
        <f t="shared" si="175"/>
        <v>0</v>
      </c>
      <c r="AE158" s="157">
        <f t="shared" si="175"/>
        <v>0</v>
      </c>
      <c r="AF158" s="157">
        <f t="shared" si="175"/>
        <v>0</v>
      </c>
      <c r="AG158" s="157">
        <f t="shared" ref="AG158:AP161" si="176">INDEX(LMU_Data,(AG$155*$A$155)+$A158,(d.Region-1)*15+AG$154)</f>
        <v>150</v>
      </c>
      <c r="AH158" s="157">
        <f t="shared" si="176"/>
        <v>0</v>
      </c>
      <c r="AI158" s="157">
        <f t="shared" si="176"/>
        <v>0</v>
      </c>
      <c r="AJ158" s="157">
        <f t="shared" si="176"/>
        <v>0</v>
      </c>
      <c r="AK158" s="157">
        <f t="shared" si="176"/>
        <v>0</v>
      </c>
      <c r="AL158" s="157">
        <f t="shared" si="176"/>
        <v>0</v>
      </c>
      <c r="AM158" s="157">
        <f t="shared" si="176"/>
        <v>0</v>
      </c>
      <c r="AN158" s="157">
        <f t="shared" si="176"/>
        <v>0</v>
      </c>
      <c r="AO158" s="157">
        <f t="shared" si="176"/>
        <v>0</v>
      </c>
      <c r="AP158" s="157">
        <f t="shared" si="176"/>
        <v>0</v>
      </c>
      <c r="AQ158" s="157">
        <f t="shared" ref="AQ158:AZ161" si="177">INDEX(LMU_Data,(AQ$155*$A$155)+$A158,(d.Region-1)*15+AQ$154)</f>
        <v>0</v>
      </c>
      <c r="AR158" s="157">
        <f t="shared" si="177"/>
        <v>0</v>
      </c>
      <c r="AS158" s="157">
        <f t="shared" si="177"/>
        <v>0</v>
      </c>
      <c r="AT158" s="157">
        <f t="shared" si="177"/>
        <v>0</v>
      </c>
      <c r="AU158" s="157">
        <f t="shared" si="177"/>
        <v>0</v>
      </c>
      <c r="AV158" s="157">
        <f t="shared" si="177"/>
        <v>0</v>
      </c>
      <c r="AW158" s="157">
        <f t="shared" si="177"/>
        <v>0</v>
      </c>
      <c r="AX158" s="157">
        <f t="shared" si="177"/>
        <v>97</v>
      </c>
      <c r="AY158" s="157">
        <f t="shared" si="177"/>
        <v>97</v>
      </c>
      <c r="AZ158" s="157">
        <f t="shared" si="177"/>
        <v>97</v>
      </c>
      <c r="BA158" s="157">
        <f t="shared" ref="BA158:BJ161" si="178">INDEX(LMU_Data,(BA$155*$A$155)+$A158,(d.Region-1)*15+BA$154)</f>
        <v>97</v>
      </c>
      <c r="BB158" s="157">
        <f t="shared" si="178"/>
        <v>97</v>
      </c>
      <c r="BC158" s="157">
        <f t="shared" si="178"/>
        <v>97</v>
      </c>
      <c r="BD158" s="157">
        <f t="shared" si="178"/>
        <v>97</v>
      </c>
      <c r="BE158" s="157">
        <f t="shared" si="178"/>
        <v>97</v>
      </c>
      <c r="BF158" s="157">
        <f t="shared" si="178"/>
        <v>152</v>
      </c>
      <c r="BG158" s="157">
        <f t="shared" si="178"/>
        <v>152</v>
      </c>
      <c r="BH158" s="157">
        <f t="shared" si="178"/>
        <v>152</v>
      </c>
      <c r="BI158" s="157">
        <f t="shared" si="178"/>
        <v>0</v>
      </c>
      <c r="BJ158" s="157">
        <f t="shared" si="178"/>
        <v>0</v>
      </c>
      <c r="BK158" s="157">
        <f t="shared" ref="BK158:BT161" si="179">INDEX(LMU_Data,(BK$155*$A$155)+$A158,(d.Region-1)*15+BK$154)</f>
        <v>348</v>
      </c>
      <c r="BL158" s="157">
        <f t="shared" si="179"/>
        <v>348</v>
      </c>
      <c r="BM158" s="157">
        <f t="shared" si="179"/>
        <v>7</v>
      </c>
      <c r="BN158" s="157">
        <f t="shared" si="179"/>
        <v>7</v>
      </c>
      <c r="BO158" s="157">
        <f t="shared" si="179"/>
        <v>7</v>
      </c>
      <c r="BP158" s="157">
        <f t="shared" si="179"/>
        <v>7</v>
      </c>
      <c r="BQ158" s="157">
        <f t="shared" si="179"/>
        <v>7</v>
      </c>
      <c r="BR158" s="157">
        <f t="shared" si="179"/>
        <v>7</v>
      </c>
      <c r="BS158" s="157">
        <f t="shared" si="179"/>
        <v>7</v>
      </c>
      <c r="BT158" s="157">
        <f t="shared" si="179"/>
        <v>7</v>
      </c>
      <c r="BU158" s="157">
        <f t="shared" ref="BU158:CD161" si="180">INDEX(LMU_Data,(BU$155*$A$155)+$A158,(d.Region-1)*15+BU$154)</f>
        <v>0</v>
      </c>
      <c r="BV158" s="157">
        <f t="shared" si="180"/>
        <v>0</v>
      </c>
      <c r="BW158" s="157">
        <f t="shared" si="180"/>
        <v>0</v>
      </c>
      <c r="BX158" s="157">
        <f t="shared" si="180"/>
        <v>0</v>
      </c>
      <c r="BY158" s="157">
        <f t="shared" si="180"/>
        <v>0</v>
      </c>
      <c r="BZ158" s="157">
        <f t="shared" si="180"/>
        <v>0</v>
      </c>
      <c r="CA158" s="157">
        <f t="shared" si="180"/>
        <v>0</v>
      </c>
      <c r="CB158" s="157">
        <f t="shared" si="180"/>
        <v>0</v>
      </c>
      <c r="CC158" s="157">
        <f t="shared" si="180"/>
        <v>0</v>
      </c>
      <c r="CD158" s="157">
        <f t="shared" si="180"/>
        <v>0</v>
      </c>
      <c r="CE158" s="157">
        <f t="shared" ref="CE158:CN161" si="181">INDEX(LMU_Data,(CE$155*$A$155)+$A158,(d.Region-1)*15+CE$154)</f>
        <v>0</v>
      </c>
      <c r="CF158" s="157">
        <f t="shared" si="181"/>
        <v>0</v>
      </c>
      <c r="CG158" s="157">
        <f t="shared" si="181"/>
        <v>0</v>
      </c>
      <c r="CH158" s="157">
        <f t="shared" si="181"/>
        <v>0</v>
      </c>
      <c r="CI158" s="157">
        <f t="shared" si="181"/>
        <v>0</v>
      </c>
      <c r="CJ158" s="157">
        <f t="shared" si="181"/>
        <v>0</v>
      </c>
      <c r="CK158" s="157">
        <f t="shared" si="181"/>
        <v>0</v>
      </c>
      <c r="CL158" s="157">
        <f t="shared" si="181"/>
        <v>0</v>
      </c>
      <c r="CM158" s="157">
        <f t="shared" si="181"/>
        <v>0</v>
      </c>
      <c r="CN158" s="157">
        <f t="shared" si="181"/>
        <v>0</v>
      </c>
      <c r="CO158" s="157">
        <f t="shared" ref="CO158:CX161" si="182">INDEX(LMU_Data,(CO$155*$A$155)+$A158,(d.Region-1)*15+CO$154)</f>
        <v>0</v>
      </c>
      <c r="CP158" s="157">
        <f t="shared" si="182"/>
        <v>0</v>
      </c>
      <c r="CQ158" s="157">
        <f t="shared" si="182"/>
        <v>0</v>
      </c>
      <c r="CR158" s="157">
        <f t="shared" si="182"/>
        <v>0</v>
      </c>
      <c r="CS158" s="157">
        <f t="shared" si="182"/>
        <v>0</v>
      </c>
      <c r="CT158" s="157">
        <f t="shared" si="182"/>
        <v>0</v>
      </c>
      <c r="CU158" s="157">
        <f t="shared" si="182"/>
        <v>0</v>
      </c>
      <c r="CV158" s="157">
        <f t="shared" si="182"/>
        <v>0</v>
      </c>
      <c r="CW158" s="157">
        <f t="shared" si="182"/>
        <v>0</v>
      </c>
      <c r="CX158" s="157">
        <f t="shared" si="182"/>
        <v>0</v>
      </c>
      <c r="CY158" s="157">
        <f t="shared" ref="CY158:DH161" si="183">INDEX(LMU_Data,(CY$155*$A$155)+$A158,(d.Region-1)*15+CY$154)</f>
        <v>0</v>
      </c>
      <c r="CZ158" s="157">
        <f t="shared" si="183"/>
        <v>0</v>
      </c>
      <c r="DA158" s="157">
        <f t="shared" si="183"/>
        <v>0</v>
      </c>
      <c r="DB158" s="157">
        <f t="shared" si="183"/>
        <v>0</v>
      </c>
      <c r="DC158" s="157">
        <f t="shared" si="183"/>
        <v>0</v>
      </c>
      <c r="DD158" s="157">
        <f t="shared" si="183"/>
        <v>0</v>
      </c>
      <c r="DE158" s="157">
        <f t="shared" si="183"/>
        <v>0</v>
      </c>
      <c r="DF158" s="157">
        <f t="shared" si="183"/>
        <v>0</v>
      </c>
      <c r="DG158" s="157">
        <f t="shared" si="183"/>
        <v>0</v>
      </c>
      <c r="DH158" s="157">
        <f t="shared" si="183"/>
        <v>0</v>
      </c>
      <c r="DI158" s="157">
        <f t="shared" ref="DI158:DR161" si="184">INDEX(LMU_Data,(DI$155*$A$155)+$A158,(d.Region-1)*15+DI$154)</f>
        <v>0</v>
      </c>
      <c r="DJ158" s="157">
        <f t="shared" si="184"/>
        <v>0</v>
      </c>
      <c r="DK158" s="157">
        <f t="shared" si="184"/>
        <v>0</v>
      </c>
      <c r="DL158" s="157">
        <f t="shared" si="184"/>
        <v>0</v>
      </c>
      <c r="DM158" s="157">
        <f t="shared" si="184"/>
        <v>0</v>
      </c>
      <c r="DN158" s="157">
        <f t="shared" si="184"/>
        <v>0</v>
      </c>
      <c r="DO158" s="157">
        <f t="shared" si="184"/>
        <v>0</v>
      </c>
      <c r="DP158" s="157">
        <f t="shared" si="184"/>
        <v>0</v>
      </c>
      <c r="DQ158" s="157">
        <f t="shared" si="184"/>
        <v>0</v>
      </c>
      <c r="DR158" s="157">
        <f t="shared" si="184"/>
        <v>0</v>
      </c>
    </row>
    <row r="159" spans="1:122" hidden="1" outlineLevel="1">
      <c r="A159">
        <v>3</v>
      </c>
      <c r="B159" t="s">
        <v>900</v>
      </c>
      <c r="C159" s="157">
        <f t="shared" si="173"/>
        <v>0</v>
      </c>
      <c r="D159" s="157">
        <f t="shared" si="173"/>
        <v>0</v>
      </c>
      <c r="E159" s="157">
        <f t="shared" si="173"/>
        <v>0</v>
      </c>
      <c r="F159" s="157">
        <f t="shared" si="173"/>
        <v>0</v>
      </c>
      <c r="G159" s="157">
        <f t="shared" si="173"/>
        <v>0</v>
      </c>
      <c r="H159" s="157">
        <f t="shared" si="173"/>
        <v>0</v>
      </c>
      <c r="I159" s="157">
        <f t="shared" si="173"/>
        <v>0</v>
      </c>
      <c r="J159" s="157">
        <f t="shared" si="173"/>
        <v>0</v>
      </c>
      <c r="K159" s="157">
        <f t="shared" si="173"/>
        <v>0</v>
      </c>
      <c r="L159" s="157">
        <f t="shared" si="173"/>
        <v>0</v>
      </c>
      <c r="M159" s="157">
        <f t="shared" si="174"/>
        <v>0</v>
      </c>
      <c r="N159" s="157">
        <f t="shared" si="174"/>
        <v>0</v>
      </c>
      <c r="O159" s="157">
        <f t="shared" si="174"/>
        <v>0</v>
      </c>
      <c r="P159" s="157">
        <f t="shared" si="174"/>
        <v>0</v>
      </c>
      <c r="Q159" s="157">
        <f t="shared" si="174"/>
        <v>0</v>
      </c>
      <c r="R159" s="157">
        <f t="shared" si="174"/>
        <v>0</v>
      </c>
      <c r="S159" s="157">
        <f t="shared" si="174"/>
        <v>0</v>
      </c>
      <c r="T159" s="157">
        <f t="shared" si="174"/>
        <v>0</v>
      </c>
      <c r="U159" s="157">
        <f t="shared" si="174"/>
        <v>0</v>
      </c>
      <c r="V159" s="157">
        <f t="shared" si="174"/>
        <v>0</v>
      </c>
      <c r="W159" s="157">
        <f t="shared" si="175"/>
        <v>0</v>
      </c>
      <c r="X159" s="157">
        <f t="shared" si="175"/>
        <v>0</v>
      </c>
      <c r="Y159" s="157">
        <f t="shared" si="175"/>
        <v>0</v>
      </c>
      <c r="Z159" s="157">
        <f t="shared" si="175"/>
        <v>0</v>
      </c>
      <c r="AA159" s="157">
        <f t="shared" si="175"/>
        <v>0</v>
      </c>
      <c r="AB159" s="157">
        <f t="shared" si="175"/>
        <v>0</v>
      </c>
      <c r="AC159" s="157">
        <f t="shared" si="175"/>
        <v>0</v>
      </c>
      <c r="AD159" s="157">
        <f t="shared" si="175"/>
        <v>0</v>
      </c>
      <c r="AE159" s="157">
        <f t="shared" si="175"/>
        <v>0</v>
      </c>
      <c r="AF159" s="157">
        <f t="shared" si="175"/>
        <v>0</v>
      </c>
      <c r="AG159" s="157">
        <f t="shared" si="176"/>
        <v>150</v>
      </c>
      <c r="AH159" s="157">
        <f t="shared" si="176"/>
        <v>0</v>
      </c>
      <c r="AI159" s="157">
        <f t="shared" si="176"/>
        <v>0</v>
      </c>
      <c r="AJ159" s="157">
        <f t="shared" si="176"/>
        <v>0</v>
      </c>
      <c r="AK159" s="157">
        <f t="shared" si="176"/>
        <v>0</v>
      </c>
      <c r="AL159" s="157">
        <f t="shared" si="176"/>
        <v>0</v>
      </c>
      <c r="AM159" s="157">
        <f t="shared" si="176"/>
        <v>0</v>
      </c>
      <c r="AN159" s="157">
        <f t="shared" si="176"/>
        <v>0</v>
      </c>
      <c r="AO159" s="157">
        <f t="shared" si="176"/>
        <v>0</v>
      </c>
      <c r="AP159" s="157">
        <f t="shared" si="176"/>
        <v>0</v>
      </c>
      <c r="AQ159" s="157">
        <f t="shared" si="177"/>
        <v>0</v>
      </c>
      <c r="AR159" s="157">
        <f t="shared" si="177"/>
        <v>0</v>
      </c>
      <c r="AS159" s="157">
        <f t="shared" si="177"/>
        <v>0</v>
      </c>
      <c r="AT159" s="157">
        <f t="shared" si="177"/>
        <v>0</v>
      </c>
      <c r="AU159" s="157">
        <f t="shared" si="177"/>
        <v>0</v>
      </c>
      <c r="AV159" s="157">
        <f t="shared" si="177"/>
        <v>0</v>
      </c>
      <c r="AW159" s="157">
        <f t="shared" si="177"/>
        <v>0</v>
      </c>
      <c r="AX159" s="157">
        <f t="shared" si="177"/>
        <v>97</v>
      </c>
      <c r="AY159" s="157">
        <f t="shared" si="177"/>
        <v>97</v>
      </c>
      <c r="AZ159" s="157">
        <f t="shared" si="177"/>
        <v>97</v>
      </c>
      <c r="BA159" s="157">
        <f t="shared" si="178"/>
        <v>97</v>
      </c>
      <c r="BB159" s="157">
        <f t="shared" si="178"/>
        <v>97</v>
      </c>
      <c r="BC159" s="157">
        <f t="shared" si="178"/>
        <v>97</v>
      </c>
      <c r="BD159" s="157">
        <f t="shared" si="178"/>
        <v>97</v>
      </c>
      <c r="BE159" s="157">
        <f t="shared" si="178"/>
        <v>97</v>
      </c>
      <c r="BF159" s="157">
        <f t="shared" si="178"/>
        <v>152</v>
      </c>
      <c r="BG159" s="157">
        <f t="shared" si="178"/>
        <v>152</v>
      </c>
      <c r="BH159" s="157">
        <f t="shared" si="178"/>
        <v>152</v>
      </c>
      <c r="BI159" s="157">
        <f t="shared" si="178"/>
        <v>0</v>
      </c>
      <c r="BJ159" s="157">
        <f t="shared" si="178"/>
        <v>0</v>
      </c>
      <c r="BK159" s="157">
        <f t="shared" si="179"/>
        <v>348</v>
      </c>
      <c r="BL159" s="157">
        <f t="shared" si="179"/>
        <v>348</v>
      </c>
      <c r="BM159" s="157">
        <f t="shared" si="179"/>
        <v>7</v>
      </c>
      <c r="BN159" s="157">
        <f t="shared" si="179"/>
        <v>7</v>
      </c>
      <c r="BO159" s="157">
        <f t="shared" si="179"/>
        <v>7</v>
      </c>
      <c r="BP159" s="157">
        <f t="shared" si="179"/>
        <v>7</v>
      </c>
      <c r="BQ159" s="157">
        <f t="shared" si="179"/>
        <v>7</v>
      </c>
      <c r="BR159" s="157">
        <f t="shared" si="179"/>
        <v>7</v>
      </c>
      <c r="BS159" s="157">
        <f t="shared" si="179"/>
        <v>7</v>
      </c>
      <c r="BT159" s="157">
        <f t="shared" si="179"/>
        <v>7</v>
      </c>
      <c r="BU159" s="157">
        <f t="shared" si="180"/>
        <v>0</v>
      </c>
      <c r="BV159" s="157">
        <f t="shared" si="180"/>
        <v>0</v>
      </c>
      <c r="BW159" s="157">
        <f t="shared" si="180"/>
        <v>0</v>
      </c>
      <c r="BX159" s="157">
        <f t="shared" si="180"/>
        <v>0</v>
      </c>
      <c r="BY159" s="157">
        <f t="shared" si="180"/>
        <v>0</v>
      </c>
      <c r="BZ159" s="157">
        <f t="shared" si="180"/>
        <v>0</v>
      </c>
      <c r="CA159" s="157">
        <f t="shared" si="180"/>
        <v>0</v>
      </c>
      <c r="CB159" s="157">
        <f t="shared" si="180"/>
        <v>0</v>
      </c>
      <c r="CC159" s="157">
        <f t="shared" si="180"/>
        <v>0</v>
      </c>
      <c r="CD159" s="157">
        <f t="shared" si="180"/>
        <v>0</v>
      </c>
      <c r="CE159" s="157">
        <f t="shared" si="181"/>
        <v>0</v>
      </c>
      <c r="CF159" s="157">
        <f t="shared" si="181"/>
        <v>0</v>
      </c>
      <c r="CG159" s="157">
        <f t="shared" si="181"/>
        <v>0</v>
      </c>
      <c r="CH159" s="157">
        <f t="shared" si="181"/>
        <v>0</v>
      </c>
      <c r="CI159" s="157">
        <f t="shared" si="181"/>
        <v>0</v>
      </c>
      <c r="CJ159" s="157">
        <f t="shared" si="181"/>
        <v>0</v>
      </c>
      <c r="CK159" s="157">
        <f t="shared" si="181"/>
        <v>0</v>
      </c>
      <c r="CL159" s="157">
        <f t="shared" si="181"/>
        <v>0</v>
      </c>
      <c r="CM159" s="157">
        <f t="shared" si="181"/>
        <v>0</v>
      </c>
      <c r="CN159" s="157">
        <f t="shared" si="181"/>
        <v>0</v>
      </c>
      <c r="CO159" s="157">
        <f t="shared" si="182"/>
        <v>0</v>
      </c>
      <c r="CP159" s="157">
        <f t="shared" si="182"/>
        <v>0</v>
      </c>
      <c r="CQ159" s="157">
        <f t="shared" si="182"/>
        <v>0</v>
      </c>
      <c r="CR159" s="157">
        <f t="shared" si="182"/>
        <v>0</v>
      </c>
      <c r="CS159" s="157">
        <f t="shared" si="182"/>
        <v>0</v>
      </c>
      <c r="CT159" s="157">
        <f t="shared" si="182"/>
        <v>0</v>
      </c>
      <c r="CU159" s="157">
        <f t="shared" si="182"/>
        <v>0</v>
      </c>
      <c r="CV159" s="157">
        <f t="shared" si="182"/>
        <v>0</v>
      </c>
      <c r="CW159" s="157">
        <f t="shared" si="182"/>
        <v>0</v>
      </c>
      <c r="CX159" s="157">
        <f t="shared" si="182"/>
        <v>0</v>
      </c>
      <c r="CY159" s="157">
        <f t="shared" si="183"/>
        <v>0</v>
      </c>
      <c r="CZ159" s="157">
        <f t="shared" si="183"/>
        <v>0</v>
      </c>
      <c r="DA159" s="157">
        <f t="shared" si="183"/>
        <v>0</v>
      </c>
      <c r="DB159" s="157">
        <f t="shared" si="183"/>
        <v>0</v>
      </c>
      <c r="DC159" s="157">
        <f t="shared" si="183"/>
        <v>0</v>
      </c>
      <c r="DD159" s="157">
        <f t="shared" si="183"/>
        <v>0</v>
      </c>
      <c r="DE159" s="157">
        <f t="shared" si="183"/>
        <v>0</v>
      </c>
      <c r="DF159" s="157">
        <f t="shared" si="183"/>
        <v>0</v>
      </c>
      <c r="DG159" s="157">
        <f t="shared" si="183"/>
        <v>0</v>
      </c>
      <c r="DH159" s="157">
        <f t="shared" si="183"/>
        <v>0</v>
      </c>
      <c r="DI159" s="157">
        <f t="shared" si="184"/>
        <v>0</v>
      </c>
      <c r="DJ159" s="157">
        <f t="shared" si="184"/>
        <v>0</v>
      </c>
      <c r="DK159" s="157">
        <f t="shared" si="184"/>
        <v>0</v>
      </c>
      <c r="DL159" s="157">
        <f t="shared" si="184"/>
        <v>0</v>
      </c>
      <c r="DM159" s="157">
        <f t="shared" si="184"/>
        <v>0</v>
      </c>
      <c r="DN159" s="157">
        <f t="shared" si="184"/>
        <v>0</v>
      </c>
      <c r="DO159" s="157">
        <f t="shared" si="184"/>
        <v>0</v>
      </c>
      <c r="DP159" s="157">
        <f t="shared" si="184"/>
        <v>0</v>
      </c>
      <c r="DQ159" s="157">
        <f t="shared" si="184"/>
        <v>0</v>
      </c>
      <c r="DR159" s="157">
        <f t="shared" si="184"/>
        <v>0</v>
      </c>
    </row>
    <row r="160" spans="1:122" hidden="1" outlineLevel="1">
      <c r="A160">
        <v>4</v>
      </c>
      <c r="B160" t="s">
        <v>901</v>
      </c>
      <c r="C160" s="157">
        <f t="shared" si="173"/>
        <v>0</v>
      </c>
      <c r="D160" s="157">
        <f t="shared" si="173"/>
        <v>0</v>
      </c>
      <c r="E160" s="157">
        <f t="shared" si="173"/>
        <v>0</v>
      </c>
      <c r="F160" s="157">
        <f t="shared" si="173"/>
        <v>0</v>
      </c>
      <c r="G160" s="157">
        <f t="shared" si="173"/>
        <v>0</v>
      </c>
      <c r="H160" s="157">
        <f t="shared" si="173"/>
        <v>0</v>
      </c>
      <c r="I160" s="157">
        <f t="shared" si="173"/>
        <v>0</v>
      </c>
      <c r="J160" s="157">
        <f t="shared" si="173"/>
        <v>0</v>
      </c>
      <c r="K160" s="157">
        <f t="shared" si="173"/>
        <v>0</v>
      </c>
      <c r="L160" s="157">
        <f t="shared" si="173"/>
        <v>0</v>
      </c>
      <c r="M160" s="157">
        <f t="shared" si="174"/>
        <v>0</v>
      </c>
      <c r="N160" s="157">
        <f t="shared" si="174"/>
        <v>0</v>
      </c>
      <c r="O160" s="157">
        <f t="shared" si="174"/>
        <v>0</v>
      </c>
      <c r="P160" s="157">
        <f t="shared" si="174"/>
        <v>0</v>
      </c>
      <c r="Q160" s="157">
        <f t="shared" si="174"/>
        <v>0</v>
      </c>
      <c r="R160" s="157">
        <f t="shared" si="174"/>
        <v>0</v>
      </c>
      <c r="S160" s="157">
        <f t="shared" si="174"/>
        <v>0</v>
      </c>
      <c r="T160" s="157">
        <f t="shared" si="174"/>
        <v>0</v>
      </c>
      <c r="U160" s="157">
        <f t="shared" si="174"/>
        <v>0</v>
      </c>
      <c r="V160" s="157">
        <f t="shared" si="174"/>
        <v>0</v>
      </c>
      <c r="W160" s="157">
        <f t="shared" si="175"/>
        <v>0</v>
      </c>
      <c r="X160" s="157">
        <f t="shared" si="175"/>
        <v>0</v>
      </c>
      <c r="Y160" s="157">
        <f t="shared" si="175"/>
        <v>0</v>
      </c>
      <c r="Z160" s="157">
        <f t="shared" si="175"/>
        <v>0</v>
      </c>
      <c r="AA160" s="157">
        <f t="shared" si="175"/>
        <v>0</v>
      </c>
      <c r="AB160" s="157">
        <f t="shared" si="175"/>
        <v>0</v>
      </c>
      <c r="AC160" s="157">
        <f t="shared" si="175"/>
        <v>0</v>
      </c>
      <c r="AD160" s="157">
        <f t="shared" si="175"/>
        <v>0</v>
      </c>
      <c r="AE160" s="157">
        <f t="shared" si="175"/>
        <v>0</v>
      </c>
      <c r="AF160" s="157">
        <f t="shared" si="175"/>
        <v>0</v>
      </c>
      <c r="AG160" s="157">
        <f t="shared" si="176"/>
        <v>150</v>
      </c>
      <c r="AH160" s="157">
        <f t="shared" si="176"/>
        <v>0</v>
      </c>
      <c r="AI160" s="157">
        <f t="shared" si="176"/>
        <v>0</v>
      </c>
      <c r="AJ160" s="157">
        <f t="shared" si="176"/>
        <v>0</v>
      </c>
      <c r="AK160" s="157">
        <f t="shared" si="176"/>
        <v>0</v>
      </c>
      <c r="AL160" s="157">
        <f t="shared" si="176"/>
        <v>0</v>
      </c>
      <c r="AM160" s="157">
        <f t="shared" si="176"/>
        <v>0</v>
      </c>
      <c r="AN160" s="157">
        <f t="shared" si="176"/>
        <v>0</v>
      </c>
      <c r="AO160" s="157">
        <f t="shared" si="176"/>
        <v>0</v>
      </c>
      <c r="AP160" s="157">
        <f t="shared" si="176"/>
        <v>0</v>
      </c>
      <c r="AQ160" s="157">
        <f t="shared" si="177"/>
        <v>0</v>
      </c>
      <c r="AR160" s="157">
        <f t="shared" si="177"/>
        <v>0</v>
      </c>
      <c r="AS160" s="157">
        <f t="shared" si="177"/>
        <v>0</v>
      </c>
      <c r="AT160" s="157">
        <f t="shared" si="177"/>
        <v>0</v>
      </c>
      <c r="AU160" s="157">
        <f t="shared" si="177"/>
        <v>0</v>
      </c>
      <c r="AV160" s="157">
        <f t="shared" si="177"/>
        <v>0</v>
      </c>
      <c r="AW160" s="157">
        <f t="shared" si="177"/>
        <v>0</v>
      </c>
      <c r="AX160" s="157">
        <f t="shared" si="177"/>
        <v>97</v>
      </c>
      <c r="AY160" s="157">
        <f t="shared" si="177"/>
        <v>97</v>
      </c>
      <c r="AZ160" s="157">
        <f t="shared" si="177"/>
        <v>97</v>
      </c>
      <c r="BA160" s="157">
        <f t="shared" si="178"/>
        <v>97</v>
      </c>
      <c r="BB160" s="157">
        <f t="shared" si="178"/>
        <v>97</v>
      </c>
      <c r="BC160" s="157">
        <f t="shared" si="178"/>
        <v>97</v>
      </c>
      <c r="BD160" s="157">
        <f t="shared" si="178"/>
        <v>97</v>
      </c>
      <c r="BE160" s="157">
        <f t="shared" si="178"/>
        <v>97</v>
      </c>
      <c r="BF160" s="157">
        <f t="shared" si="178"/>
        <v>152</v>
      </c>
      <c r="BG160" s="157">
        <f t="shared" si="178"/>
        <v>152</v>
      </c>
      <c r="BH160" s="157">
        <f t="shared" si="178"/>
        <v>152</v>
      </c>
      <c r="BI160" s="157">
        <f t="shared" si="178"/>
        <v>0</v>
      </c>
      <c r="BJ160" s="157">
        <f t="shared" si="178"/>
        <v>0</v>
      </c>
      <c r="BK160" s="157">
        <f t="shared" si="179"/>
        <v>348</v>
      </c>
      <c r="BL160" s="157">
        <f t="shared" si="179"/>
        <v>348</v>
      </c>
      <c r="BM160" s="157">
        <f t="shared" si="179"/>
        <v>7</v>
      </c>
      <c r="BN160" s="157">
        <f t="shared" si="179"/>
        <v>7</v>
      </c>
      <c r="BO160" s="157">
        <f t="shared" si="179"/>
        <v>7</v>
      </c>
      <c r="BP160" s="157">
        <f t="shared" si="179"/>
        <v>7</v>
      </c>
      <c r="BQ160" s="157">
        <f t="shared" si="179"/>
        <v>7</v>
      </c>
      <c r="BR160" s="157">
        <f t="shared" si="179"/>
        <v>7</v>
      </c>
      <c r="BS160" s="157">
        <f t="shared" si="179"/>
        <v>7</v>
      </c>
      <c r="BT160" s="157">
        <f t="shared" si="179"/>
        <v>7</v>
      </c>
      <c r="BU160" s="157">
        <f t="shared" si="180"/>
        <v>0</v>
      </c>
      <c r="BV160" s="157">
        <f t="shared" si="180"/>
        <v>0</v>
      </c>
      <c r="BW160" s="157">
        <f t="shared" si="180"/>
        <v>0</v>
      </c>
      <c r="BX160" s="157">
        <f t="shared" si="180"/>
        <v>0</v>
      </c>
      <c r="BY160" s="157">
        <f t="shared" si="180"/>
        <v>0</v>
      </c>
      <c r="BZ160" s="157">
        <f t="shared" si="180"/>
        <v>0</v>
      </c>
      <c r="CA160" s="157">
        <f t="shared" si="180"/>
        <v>0</v>
      </c>
      <c r="CB160" s="157">
        <f t="shared" si="180"/>
        <v>0</v>
      </c>
      <c r="CC160" s="157">
        <f t="shared" si="180"/>
        <v>0</v>
      </c>
      <c r="CD160" s="157">
        <f t="shared" si="180"/>
        <v>0</v>
      </c>
      <c r="CE160" s="157">
        <f t="shared" si="181"/>
        <v>0</v>
      </c>
      <c r="CF160" s="157">
        <f t="shared" si="181"/>
        <v>0</v>
      </c>
      <c r="CG160" s="157">
        <f t="shared" si="181"/>
        <v>0</v>
      </c>
      <c r="CH160" s="157">
        <f t="shared" si="181"/>
        <v>0</v>
      </c>
      <c r="CI160" s="157">
        <f t="shared" si="181"/>
        <v>0</v>
      </c>
      <c r="CJ160" s="157">
        <f t="shared" si="181"/>
        <v>0</v>
      </c>
      <c r="CK160" s="157">
        <f t="shared" si="181"/>
        <v>0</v>
      </c>
      <c r="CL160" s="157">
        <f t="shared" si="181"/>
        <v>0</v>
      </c>
      <c r="CM160" s="157">
        <f t="shared" si="181"/>
        <v>0</v>
      </c>
      <c r="CN160" s="157">
        <f t="shared" si="181"/>
        <v>0</v>
      </c>
      <c r="CO160" s="157">
        <f t="shared" si="182"/>
        <v>0</v>
      </c>
      <c r="CP160" s="157">
        <f t="shared" si="182"/>
        <v>0</v>
      </c>
      <c r="CQ160" s="157">
        <f t="shared" si="182"/>
        <v>0</v>
      </c>
      <c r="CR160" s="157">
        <f t="shared" si="182"/>
        <v>0</v>
      </c>
      <c r="CS160" s="157">
        <f t="shared" si="182"/>
        <v>0</v>
      </c>
      <c r="CT160" s="157">
        <f t="shared" si="182"/>
        <v>0</v>
      </c>
      <c r="CU160" s="157">
        <f t="shared" si="182"/>
        <v>0</v>
      </c>
      <c r="CV160" s="157">
        <f t="shared" si="182"/>
        <v>0</v>
      </c>
      <c r="CW160" s="157">
        <f t="shared" si="182"/>
        <v>0</v>
      </c>
      <c r="CX160" s="157">
        <f t="shared" si="182"/>
        <v>0</v>
      </c>
      <c r="CY160" s="157">
        <f t="shared" si="183"/>
        <v>0</v>
      </c>
      <c r="CZ160" s="157">
        <f t="shared" si="183"/>
        <v>0</v>
      </c>
      <c r="DA160" s="157">
        <f t="shared" si="183"/>
        <v>0</v>
      </c>
      <c r="DB160" s="157">
        <f t="shared" si="183"/>
        <v>0</v>
      </c>
      <c r="DC160" s="157">
        <f t="shared" si="183"/>
        <v>0</v>
      </c>
      <c r="DD160" s="157">
        <f t="shared" si="183"/>
        <v>0</v>
      </c>
      <c r="DE160" s="157">
        <f t="shared" si="183"/>
        <v>0</v>
      </c>
      <c r="DF160" s="157">
        <f t="shared" si="183"/>
        <v>0</v>
      </c>
      <c r="DG160" s="157">
        <f t="shared" si="183"/>
        <v>0</v>
      </c>
      <c r="DH160" s="157">
        <f t="shared" si="183"/>
        <v>0</v>
      </c>
      <c r="DI160" s="157">
        <f t="shared" si="184"/>
        <v>0</v>
      </c>
      <c r="DJ160" s="157">
        <f t="shared" si="184"/>
        <v>0</v>
      </c>
      <c r="DK160" s="157">
        <f t="shared" si="184"/>
        <v>0</v>
      </c>
      <c r="DL160" s="157">
        <f t="shared" si="184"/>
        <v>0</v>
      </c>
      <c r="DM160" s="157">
        <f t="shared" si="184"/>
        <v>0</v>
      </c>
      <c r="DN160" s="157">
        <f t="shared" si="184"/>
        <v>0</v>
      </c>
      <c r="DO160" s="157">
        <f t="shared" si="184"/>
        <v>0</v>
      </c>
      <c r="DP160" s="157">
        <f t="shared" si="184"/>
        <v>0</v>
      </c>
      <c r="DQ160" s="157">
        <f t="shared" si="184"/>
        <v>0</v>
      </c>
      <c r="DR160" s="157">
        <f t="shared" si="184"/>
        <v>0</v>
      </c>
    </row>
    <row r="161" spans="1:122" hidden="1" outlineLevel="1">
      <c r="A161">
        <v>5</v>
      </c>
      <c r="B161" t="s">
        <v>902</v>
      </c>
      <c r="C161" s="157">
        <f t="shared" si="173"/>
        <v>0</v>
      </c>
      <c r="D161" s="157">
        <f t="shared" si="173"/>
        <v>0</v>
      </c>
      <c r="E161" s="157">
        <f t="shared" si="173"/>
        <v>0</v>
      </c>
      <c r="F161" s="157">
        <f t="shared" si="173"/>
        <v>0</v>
      </c>
      <c r="G161" s="157">
        <f t="shared" si="173"/>
        <v>0</v>
      </c>
      <c r="H161" s="157">
        <f t="shared" si="173"/>
        <v>0</v>
      </c>
      <c r="I161" s="157">
        <f t="shared" si="173"/>
        <v>0</v>
      </c>
      <c r="J161" s="157">
        <f t="shared" si="173"/>
        <v>0</v>
      </c>
      <c r="K161" s="157">
        <f t="shared" si="173"/>
        <v>0</v>
      </c>
      <c r="L161" s="157">
        <f t="shared" si="173"/>
        <v>0</v>
      </c>
      <c r="M161" s="157">
        <f t="shared" si="174"/>
        <v>0</v>
      </c>
      <c r="N161" s="157">
        <f t="shared" si="174"/>
        <v>0</v>
      </c>
      <c r="O161" s="157">
        <f t="shared" si="174"/>
        <v>0</v>
      </c>
      <c r="P161" s="157">
        <f t="shared" si="174"/>
        <v>0</v>
      </c>
      <c r="Q161" s="157">
        <f t="shared" si="174"/>
        <v>0</v>
      </c>
      <c r="R161" s="157">
        <f t="shared" si="174"/>
        <v>0</v>
      </c>
      <c r="S161" s="157">
        <f t="shared" si="174"/>
        <v>0</v>
      </c>
      <c r="T161" s="157">
        <f t="shared" si="174"/>
        <v>0</v>
      </c>
      <c r="U161" s="157">
        <f t="shared" si="174"/>
        <v>0</v>
      </c>
      <c r="V161" s="157">
        <f t="shared" si="174"/>
        <v>0</v>
      </c>
      <c r="W161" s="157">
        <f t="shared" si="175"/>
        <v>0</v>
      </c>
      <c r="X161" s="157">
        <f t="shared" si="175"/>
        <v>0</v>
      </c>
      <c r="Y161" s="157">
        <f t="shared" si="175"/>
        <v>0</v>
      </c>
      <c r="Z161" s="157">
        <f t="shared" si="175"/>
        <v>0</v>
      </c>
      <c r="AA161" s="157">
        <f t="shared" si="175"/>
        <v>0</v>
      </c>
      <c r="AB161" s="157">
        <f t="shared" si="175"/>
        <v>0</v>
      </c>
      <c r="AC161" s="157">
        <f t="shared" si="175"/>
        <v>0</v>
      </c>
      <c r="AD161" s="157">
        <f t="shared" si="175"/>
        <v>0</v>
      </c>
      <c r="AE161" s="157">
        <f t="shared" si="175"/>
        <v>0</v>
      </c>
      <c r="AF161" s="157">
        <f t="shared" si="175"/>
        <v>0</v>
      </c>
      <c r="AG161" s="157">
        <f t="shared" si="176"/>
        <v>150</v>
      </c>
      <c r="AH161" s="157">
        <f t="shared" si="176"/>
        <v>0</v>
      </c>
      <c r="AI161" s="157">
        <f t="shared" si="176"/>
        <v>0</v>
      </c>
      <c r="AJ161" s="157">
        <f t="shared" si="176"/>
        <v>0</v>
      </c>
      <c r="AK161" s="157">
        <f t="shared" si="176"/>
        <v>0</v>
      </c>
      <c r="AL161" s="157">
        <f t="shared" si="176"/>
        <v>0</v>
      </c>
      <c r="AM161" s="157">
        <f t="shared" si="176"/>
        <v>0</v>
      </c>
      <c r="AN161" s="157">
        <f t="shared" si="176"/>
        <v>0</v>
      </c>
      <c r="AO161" s="157">
        <f t="shared" si="176"/>
        <v>0</v>
      </c>
      <c r="AP161" s="157">
        <f t="shared" si="176"/>
        <v>0</v>
      </c>
      <c r="AQ161" s="157">
        <f t="shared" si="177"/>
        <v>0</v>
      </c>
      <c r="AR161" s="157">
        <f t="shared" si="177"/>
        <v>0</v>
      </c>
      <c r="AS161" s="157">
        <f t="shared" si="177"/>
        <v>0</v>
      </c>
      <c r="AT161" s="157">
        <f t="shared" si="177"/>
        <v>0</v>
      </c>
      <c r="AU161" s="157">
        <f t="shared" si="177"/>
        <v>0</v>
      </c>
      <c r="AV161" s="157">
        <f t="shared" si="177"/>
        <v>0</v>
      </c>
      <c r="AW161" s="157">
        <f t="shared" si="177"/>
        <v>0</v>
      </c>
      <c r="AX161" s="157">
        <f t="shared" si="177"/>
        <v>97</v>
      </c>
      <c r="AY161" s="157">
        <f t="shared" si="177"/>
        <v>97</v>
      </c>
      <c r="AZ161" s="157">
        <f t="shared" si="177"/>
        <v>97</v>
      </c>
      <c r="BA161" s="157">
        <f t="shared" si="178"/>
        <v>97</v>
      </c>
      <c r="BB161" s="157">
        <f t="shared" si="178"/>
        <v>97</v>
      </c>
      <c r="BC161" s="157">
        <f t="shared" si="178"/>
        <v>97</v>
      </c>
      <c r="BD161" s="157">
        <f t="shared" si="178"/>
        <v>97</v>
      </c>
      <c r="BE161" s="157">
        <f t="shared" si="178"/>
        <v>97</v>
      </c>
      <c r="BF161" s="157">
        <f t="shared" si="178"/>
        <v>152</v>
      </c>
      <c r="BG161" s="157">
        <f t="shared" si="178"/>
        <v>152</v>
      </c>
      <c r="BH161" s="157">
        <f t="shared" si="178"/>
        <v>152</v>
      </c>
      <c r="BI161" s="157">
        <f t="shared" si="178"/>
        <v>0</v>
      </c>
      <c r="BJ161" s="157">
        <f t="shared" si="178"/>
        <v>0</v>
      </c>
      <c r="BK161" s="157">
        <f t="shared" si="179"/>
        <v>348</v>
      </c>
      <c r="BL161" s="157">
        <f t="shared" si="179"/>
        <v>348</v>
      </c>
      <c r="BM161" s="157">
        <f t="shared" si="179"/>
        <v>7</v>
      </c>
      <c r="BN161" s="157">
        <f t="shared" si="179"/>
        <v>7</v>
      </c>
      <c r="BO161" s="157">
        <f t="shared" si="179"/>
        <v>7</v>
      </c>
      <c r="BP161" s="157">
        <f t="shared" si="179"/>
        <v>7</v>
      </c>
      <c r="BQ161" s="157">
        <f t="shared" si="179"/>
        <v>7</v>
      </c>
      <c r="BR161" s="157">
        <f t="shared" si="179"/>
        <v>7</v>
      </c>
      <c r="BS161" s="157">
        <f t="shared" si="179"/>
        <v>7</v>
      </c>
      <c r="BT161" s="157">
        <f t="shared" si="179"/>
        <v>7</v>
      </c>
      <c r="BU161" s="157">
        <f t="shared" si="180"/>
        <v>0</v>
      </c>
      <c r="BV161" s="157">
        <f t="shared" si="180"/>
        <v>0</v>
      </c>
      <c r="BW161" s="157">
        <f t="shared" si="180"/>
        <v>0</v>
      </c>
      <c r="BX161" s="157">
        <f t="shared" si="180"/>
        <v>0</v>
      </c>
      <c r="BY161" s="157">
        <f t="shared" si="180"/>
        <v>0</v>
      </c>
      <c r="BZ161" s="157">
        <f t="shared" si="180"/>
        <v>0</v>
      </c>
      <c r="CA161" s="157">
        <f t="shared" si="180"/>
        <v>0</v>
      </c>
      <c r="CB161" s="157">
        <f t="shared" si="180"/>
        <v>0</v>
      </c>
      <c r="CC161" s="157">
        <f t="shared" si="180"/>
        <v>0</v>
      </c>
      <c r="CD161" s="157">
        <f t="shared" si="180"/>
        <v>0</v>
      </c>
      <c r="CE161" s="157">
        <f t="shared" si="181"/>
        <v>0</v>
      </c>
      <c r="CF161" s="157">
        <f t="shared" si="181"/>
        <v>0</v>
      </c>
      <c r="CG161" s="157">
        <f t="shared" si="181"/>
        <v>0</v>
      </c>
      <c r="CH161" s="157">
        <f t="shared" si="181"/>
        <v>0</v>
      </c>
      <c r="CI161" s="157">
        <f t="shared" si="181"/>
        <v>0</v>
      </c>
      <c r="CJ161" s="157">
        <f t="shared" si="181"/>
        <v>0</v>
      </c>
      <c r="CK161" s="157">
        <f t="shared" si="181"/>
        <v>0</v>
      </c>
      <c r="CL161" s="157">
        <f t="shared" si="181"/>
        <v>0</v>
      </c>
      <c r="CM161" s="157">
        <f t="shared" si="181"/>
        <v>0</v>
      </c>
      <c r="CN161" s="157">
        <f t="shared" si="181"/>
        <v>0</v>
      </c>
      <c r="CO161" s="157">
        <f t="shared" si="182"/>
        <v>0</v>
      </c>
      <c r="CP161" s="157">
        <f t="shared" si="182"/>
        <v>0</v>
      </c>
      <c r="CQ161" s="157">
        <f t="shared" si="182"/>
        <v>0</v>
      </c>
      <c r="CR161" s="157">
        <f t="shared" si="182"/>
        <v>0</v>
      </c>
      <c r="CS161" s="157">
        <f t="shared" si="182"/>
        <v>0</v>
      </c>
      <c r="CT161" s="157">
        <f t="shared" si="182"/>
        <v>0</v>
      </c>
      <c r="CU161" s="157">
        <f t="shared" si="182"/>
        <v>0</v>
      </c>
      <c r="CV161" s="157">
        <f t="shared" si="182"/>
        <v>0</v>
      </c>
      <c r="CW161" s="157">
        <f t="shared" si="182"/>
        <v>0</v>
      </c>
      <c r="CX161" s="157">
        <f t="shared" si="182"/>
        <v>0</v>
      </c>
      <c r="CY161" s="157">
        <f t="shared" si="183"/>
        <v>0</v>
      </c>
      <c r="CZ161" s="157">
        <f t="shared" si="183"/>
        <v>0</v>
      </c>
      <c r="DA161" s="157">
        <f t="shared" si="183"/>
        <v>0</v>
      </c>
      <c r="DB161" s="157">
        <f t="shared" si="183"/>
        <v>0</v>
      </c>
      <c r="DC161" s="157">
        <f t="shared" si="183"/>
        <v>0</v>
      </c>
      <c r="DD161" s="157">
        <f t="shared" si="183"/>
        <v>0</v>
      </c>
      <c r="DE161" s="157">
        <f t="shared" si="183"/>
        <v>0</v>
      </c>
      <c r="DF161" s="157">
        <f t="shared" si="183"/>
        <v>0</v>
      </c>
      <c r="DG161" s="157">
        <f t="shared" si="183"/>
        <v>0</v>
      </c>
      <c r="DH161" s="157">
        <f t="shared" si="183"/>
        <v>0</v>
      </c>
      <c r="DI161" s="157">
        <f t="shared" si="184"/>
        <v>0</v>
      </c>
      <c r="DJ161" s="157">
        <f t="shared" si="184"/>
        <v>0</v>
      </c>
      <c r="DK161" s="157">
        <f t="shared" si="184"/>
        <v>0</v>
      </c>
      <c r="DL161" s="157">
        <f t="shared" si="184"/>
        <v>0</v>
      </c>
      <c r="DM161" s="157">
        <f t="shared" si="184"/>
        <v>0</v>
      </c>
      <c r="DN161" s="157">
        <f t="shared" si="184"/>
        <v>0</v>
      </c>
      <c r="DO161" s="157">
        <f t="shared" si="184"/>
        <v>0</v>
      </c>
      <c r="DP161" s="157">
        <f t="shared" si="184"/>
        <v>0</v>
      </c>
      <c r="DQ161" s="157">
        <f t="shared" si="184"/>
        <v>0</v>
      </c>
      <c r="DR161" s="157">
        <f t="shared" si="184"/>
        <v>0</v>
      </c>
    </row>
    <row r="162" spans="1:122" hidden="1" outlineLevel="1"/>
    <row r="163" spans="1:122" ht="17.25" hidden="1" outlineLevel="1">
      <c r="B163" s="14" t="s">
        <v>903</v>
      </c>
      <c r="C163" s="155" t="s">
        <v>610</v>
      </c>
      <c r="D163" s="155"/>
      <c r="E163" s="155"/>
      <c r="F163" s="155"/>
      <c r="G163" s="155"/>
      <c r="H163" s="155"/>
      <c r="I163" s="155"/>
      <c r="J163" s="155"/>
      <c r="K163" s="155"/>
      <c r="L163" s="155"/>
      <c r="M163" s="155"/>
      <c r="N163" s="155"/>
      <c r="O163" s="155"/>
      <c r="P163" s="155"/>
      <c r="Q163" s="155"/>
      <c r="R163" s="155" t="s">
        <v>611</v>
      </c>
      <c r="S163" s="155"/>
      <c r="T163" s="155"/>
      <c r="U163" s="155"/>
      <c r="V163" s="155"/>
      <c r="W163" s="155"/>
      <c r="X163" s="155"/>
      <c r="Y163" s="155"/>
      <c r="Z163" s="155"/>
      <c r="AA163" s="155"/>
      <c r="AB163" s="155"/>
      <c r="AC163" s="155"/>
      <c r="AD163" s="155"/>
      <c r="AE163" s="155"/>
      <c r="AF163" s="155"/>
      <c r="AG163" s="155" t="s">
        <v>646</v>
      </c>
      <c r="AH163" s="156"/>
      <c r="AI163" s="156"/>
      <c r="AJ163" s="156"/>
      <c r="AK163" s="156"/>
      <c r="AL163" s="156"/>
      <c r="AM163" s="156"/>
      <c r="AN163" s="156"/>
      <c r="AO163" s="156"/>
      <c r="AP163" s="156"/>
      <c r="AQ163" s="156"/>
      <c r="AR163" s="156"/>
      <c r="AS163" s="156"/>
      <c r="AT163" s="156"/>
      <c r="AU163" s="156"/>
    </row>
    <row r="164" spans="1:122" hidden="1" outlineLevel="1">
      <c r="B164" s="32" t="s">
        <v>904</v>
      </c>
      <c r="C164" s="36" t="s">
        <v>25</v>
      </c>
      <c r="D164" s="36" t="s">
        <v>25</v>
      </c>
      <c r="E164" s="36" t="s">
        <v>25</v>
      </c>
      <c r="F164" s="36" t="s">
        <v>25</v>
      </c>
      <c r="G164" s="36" t="s">
        <v>25</v>
      </c>
      <c r="H164" s="36" t="s">
        <v>25</v>
      </c>
      <c r="I164" s="36" t="s">
        <v>25</v>
      </c>
      <c r="J164" s="36" t="s">
        <v>25</v>
      </c>
      <c r="K164" s="36" t="s">
        <v>25</v>
      </c>
      <c r="L164" s="36" t="s">
        <v>25</v>
      </c>
      <c r="M164" s="36" t="s">
        <v>25</v>
      </c>
      <c r="N164" s="36" t="s">
        <v>25</v>
      </c>
      <c r="O164" s="36" t="s">
        <v>25</v>
      </c>
      <c r="P164" s="36" t="s">
        <v>25</v>
      </c>
      <c r="Q164" s="36" t="s">
        <v>25</v>
      </c>
      <c r="R164" s="36" t="s">
        <v>25</v>
      </c>
      <c r="S164" s="36" t="s">
        <v>25</v>
      </c>
      <c r="T164" s="36" t="s">
        <v>25</v>
      </c>
      <c r="U164" s="36" t="s">
        <v>25</v>
      </c>
      <c r="V164" s="36" t="s">
        <v>25</v>
      </c>
      <c r="W164" s="36" t="s">
        <v>25</v>
      </c>
      <c r="X164" s="36" t="s">
        <v>25</v>
      </c>
      <c r="Y164" s="36" t="s">
        <v>25</v>
      </c>
      <c r="Z164" s="36" t="s">
        <v>25</v>
      </c>
      <c r="AA164" s="36" t="s">
        <v>25</v>
      </c>
      <c r="AB164" s="36" t="s">
        <v>25</v>
      </c>
      <c r="AC164" s="36" t="s">
        <v>25</v>
      </c>
      <c r="AD164" s="36" t="s">
        <v>25</v>
      </c>
      <c r="AE164" s="36" t="s">
        <v>25</v>
      </c>
      <c r="AF164" s="36" t="s">
        <v>25</v>
      </c>
      <c r="AG164" s="36" t="s">
        <v>25</v>
      </c>
      <c r="AH164" s="36" t="s">
        <v>25</v>
      </c>
      <c r="AI164" s="36" t="s">
        <v>25</v>
      </c>
      <c r="AJ164" s="36" t="s">
        <v>25</v>
      </c>
      <c r="AK164" s="36" t="s">
        <v>25</v>
      </c>
      <c r="AL164" s="36" t="s">
        <v>25</v>
      </c>
      <c r="AM164" s="36" t="s">
        <v>25</v>
      </c>
      <c r="AN164" s="36" t="s">
        <v>25</v>
      </c>
      <c r="AO164" s="36" t="s">
        <v>25</v>
      </c>
      <c r="AP164" s="36" t="s">
        <v>25</v>
      </c>
      <c r="AQ164" s="36" t="s">
        <v>25</v>
      </c>
      <c r="AR164" s="36" t="s">
        <v>25</v>
      </c>
      <c r="AS164" s="36" t="s">
        <v>25</v>
      </c>
      <c r="AT164" s="36" t="s">
        <v>25</v>
      </c>
      <c r="AU164" s="36" t="s">
        <v>25</v>
      </c>
    </row>
    <row r="165" spans="1:122" hidden="1" outlineLevel="1">
      <c r="B165" s="32" t="s">
        <v>905</v>
      </c>
      <c r="C165" s="36"/>
      <c r="D165" s="36"/>
      <c r="E165" s="36"/>
      <c r="F165" s="36"/>
      <c r="G165" s="36"/>
      <c r="H165" s="36"/>
      <c r="I165" s="36"/>
      <c r="J165" s="36"/>
      <c r="K165" s="36"/>
      <c r="L165" s="36"/>
      <c r="M165" s="36"/>
      <c r="N165" s="36"/>
      <c r="O165" s="36"/>
      <c r="P165" s="36"/>
      <c r="Q165" s="36"/>
      <c r="R165" s="36"/>
      <c r="S165" s="36"/>
      <c r="T165" s="36"/>
      <c r="U165" s="36"/>
      <c r="V165" s="36"/>
      <c r="W165" s="36"/>
      <c r="X165" s="36"/>
      <c r="Y165" s="36"/>
      <c r="Z165" s="36"/>
      <c r="AA165" s="36"/>
      <c r="AB165" s="36"/>
      <c r="AC165" s="36"/>
      <c r="AD165" s="36"/>
      <c r="AE165" s="36"/>
      <c r="AF165" s="36"/>
      <c r="AG165" s="36"/>
      <c r="AH165" s="36"/>
      <c r="AI165" s="36"/>
      <c r="AJ165" s="36"/>
      <c r="AK165" s="36"/>
      <c r="AL165" s="36"/>
      <c r="AM165" s="36"/>
      <c r="AN165" s="36"/>
      <c r="AO165" s="36"/>
      <c r="AP165" s="36"/>
      <c r="AQ165" s="36"/>
      <c r="AR165" s="36"/>
      <c r="AS165" s="36"/>
      <c r="AT165" s="36"/>
      <c r="AU165" s="36"/>
    </row>
    <row r="166" spans="1:122" hidden="1" outlineLevel="1">
      <c r="B166" s="32" t="s">
        <v>906</v>
      </c>
      <c r="C166" s="34">
        <f>C165</f>
        <v>0</v>
      </c>
      <c r="D166" s="34">
        <f t="shared" ref="D166:D168" si="185">D165</f>
        <v>0</v>
      </c>
      <c r="E166" s="34">
        <f t="shared" ref="E166:E168" si="186">E165</f>
        <v>0</v>
      </c>
      <c r="F166" s="34">
        <f t="shared" ref="F166:F168" si="187">F165</f>
        <v>0</v>
      </c>
      <c r="G166" s="34">
        <f t="shared" ref="G166:G168" si="188">G165</f>
        <v>0</v>
      </c>
      <c r="H166" s="34">
        <f t="shared" ref="H166:H168" si="189">H165</f>
        <v>0</v>
      </c>
      <c r="I166" s="34">
        <f t="shared" ref="I166:I168" si="190">I165</f>
        <v>0</v>
      </c>
      <c r="J166" s="34">
        <f t="shared" ref="J166:J168" si="191">J165</f>
        <v>0</v>
      </c>
      <c r="K166" s="34">
        <f t="shared" ref="K166:K168" si="192">K165</f>
        <v>0</v>
      </c>
      <c r="L166" s="34">
        <f t="shared" ref="L166:L168" si="193">L165</f>
        <v>0</v>
      </c>
      <c r="M166" s="34">
        <f t="shared" ref="M166:M168" si="194">M165</f>
        <v>0</v>
      </c>
      <c r="N166" s="34">
        <f t="shared" ref="N166:N168" si="195">N165</f>
        <v>0</v>
      </c>
      <c r="O166" s="34">
        <f t="shared" ref="O166:O168" si="196">O165</f>
        <v>0</v>
      </c>
      <c r="P166" s="34">
        <f t="shared" ref="P166:P168" si="197">P165</f>
        <v>0</v>
      </c>
      <c r="Q166" s="34">
        <f t="shared" ref="Q166:Q168" si="198">Q165</f>
        <v>0</v>
      </c>
      <c r="R166" s="34">
        <f>R165</f>
        <v>0</v>
      </c>
      <c r="S166" s="34">
        <f t="shared" ref="S166:S168" si="199">S165</f>
        <v>0</v>
      </c>
      <c r="T166" s="34">
        <f t="shared" ref="T166:T168" si="200">T165</f>
        <v>0</v>
      </c>
      <c r="U166" s="34">
        <f t="shared" ref="U166:U168" si="201">U165</f>
        <v>0</v>
      </c>
      <c r="V166" s="34">
        <f t="shared" ref="V166:V168" si="202">V165</f>
        <v>0</v>
      </c>
      <c r="W166" s="34">
        <f t="shared" ref="W166:W168" si="203">W165</f>
        <v>0</v>
      </c>
      <c r="X166" s="34">
        <f t="shared" ref="X166:X168" si="204">X165</f>
        <v>0</v>
      </c>
      <c r="Y166" s="34">
        <f t="shared" ref="Y166:Y168" si="205">Y165</f>
        <v>0</v>
      </c>
      <c r="Z166" s="34">
        <f t="shared" ref="Z166:Z168" si="206">Z165</f>
        <v>0</v>
      </c>
      <c r="AA166" s="34">
        <f t="shared" ref="AA166:AA168" si="207">AA165</f>
        <v>0</v>
      </c>
      <c r="AB166" s="34">
        <f t="shared" ref="AB166:AB168" si="208">AB165</f>
        <v>0</v>
      </c>
      <c r="AC166" s="34">
        <f t="shared" ref="AC166:AC168" si="209">AC165</f>
        <v>0</v>
      </c>
      <c r="AD166" s="34">
        <f t="shared" ref="AD166:AD168" si="210">AD165</f>
        <v>0</v>
      </c>
      <c r="AE166" s="34">
        <f t="shared" ref="AE166:AE168" si="211">AE165</f>
        <v>0</v>
      </c>
      <c r="AF166" s="34">
        <f t="shared" ref="AF166:AF168" si="212">AF165</f>
        <v>0</v>
      </c>
      <c r="AG166" s="34">
        <f>AG165</f>
        <v>0</v>
      </c>
      <c r="AH166" s="34">
        <f t="shared" ref="AH166:AH168" si="213">AH165</f>
        <v>0</v>
      </c>
      <c r="AI166" s="34">
        <f t="shared" ref="AI166:AI168" si="214">AI165</f>
        <v>0</v>
      </c>
      <c r="AJ166" s="34">
        <f t="shared" ref="AJ166:AJ168" si="215">AJ165</f>
        <v>0</v>
      </c>
      <c r="AK166" s="34">
        <f t="shared" ref="AK166:AK168" si="216">AK165</f>
        <v>0</v>
      </c>
      <c r="AL166" s="34">
        <f t="shared" ref="AL166:AL168" si="217">AL165</f>
        <v>0</v>
      </c>
      <c r="AM166" s="34">
        <f t="shared" ref="AM166:AM168" si="218">AM165</f>
        <v>0</v>
      </c>
      <c r="AN166" s="34">
        <f t="shared" ref="AN166:AN168" si="219">AN165</f>
        <v>0</v>
      </c>
      <c r="AO166" s="34">
        <f t="shared" ref="AO166:AO168" si="220">AO165</f>
        <v>0</v>
      </c>
      <c r="AP166" s="34">
        <f t="shared" ref="AP166:AP168" si="221">AP165</f>
        <v>0</v>
      </c>
      <c r="AQ166" s="34">
        <f t="shared" ref="AQ166:AQ168" si="222">AQ165</f>
        <v>0</v>
      </c>
      <c r="AR166" s="34">
        <f t="shared" ref="AR166:AR168" si="223">AR165</f>
        <v>0</v>
      </c>
      <c r="AS166" s="34">
        <f t="shared" ref="AS166:AS168" si="224">AS165</f>
        <v>0</v>
      </c>
      <c r="AT166" s="34">
        <f t="shared" ref="AT166:AT168" si="225">AT165</f>
        <v>0</v>
      </c>
      <c r="AU166" s="34">
        <f t="shared" ref="AU166:AU168" si="226">AU165</f>
        <v>0</v>
      </c>
    </row>
    <row r="167" spans="1:122" hidden="1" outlineLevel="1">
      <c r="B167" s="32" t="s">
        <v>907</v>
      </c>
      <c r="C167" s="34">
        <f t="shared" ref="C167:C168" si="227">C166</f>
        <v>0</v>
      </c>
      <c r="D167" s="34">
        <f t="shared" si="185"/>
        <v>0</v>
      </c>
      <c r="E167" s="34">
        <f t="shared" si="186"/>
        <v>0</v>
      </c>
      <c r="F167" s="34">
        <f t="shared" si="187"/>
        <v>0</v>
      </c>
      <c r="G167" s="34">
        <f t="shared" si="188"/>
        <v>0</v>
      </c>
      <c r="H167" s="34">
        <f t="shared" si="189"/>
        <v>0</v>
      </c>
      <c r="I167" s="34">
        <f t="shared" si="190"/>
        <v>0</v>
      </c>
      <c r="J167" s="34">
        <f t="shared" si="191"/>
        <v>0</v>
      </c>
      <c r="K167" s="34">
        <f t="shared" si="192"/>
        <v>0</v>
      </c>
      <c r="L167" s="34">
        <f t="shared" si="193"/>
        <v>0</v>
      </c>
      <c r="M167" s="34">
        <f t="shared" si="194"/>
        <v>0</v>
      </c>
      <c r="N167" s="34">
        <f t="shared" si="195"/>
        <v>0</v>
      </c>
      <c r="O167" s="34">
        <f t="shared" si="196"/>
        <v>0</v>
      </c>
      <c r="P167" s="34">
        <f t="shared" si="197"/>
        <v>0</v>
      </c>
      <c r="Q167" s="34">
        <f t="shared" si="198"/>
        <v>0</v>
      </c>
      <c r="R167" s="34">
        <f t="shared" ref="R167:R168" si="228">R166</f>
        <v>0</v>
      </c>
      <c r="S167" s="34">
        <f t="shared" si="199"/>
        <v>0</v>
      </c>
      <c r="T167" s="34">
        <f t="shared" si="200"/>
        <v>0</v>
      </c>
      <c r="U167" s="34">
        <f t="shared" si="201"/>
        <v>0</v>
      </c>
      <c r="V167" s="34">
        <f t="shared" si="202"/>
        <v>0</v>
      </c>
      <c r="W167" s="34">
        <f t="shared" si="203"/>
        <v>0</v>
      </c>
      <c r="X167" s="34">
        <f t="shared" si="204"/>
        <v>0</v>
      </c>
      <c r="Y167" s="34">
        <f t="shared" si="205"/>
        <v>0</v>
      </c>
      <c r="Z167" s="34">
        <f t="shared" si="206"/>
        <v>0</v>
      </c>
      <c r="AA167" s="34">
        <f t="shared" si="207"/>
        <v>0</v>
      </c>
      <c r="AB167" s="34">
        <f t="shared" si="208"/>
        <v>0</v>
      </c>
      <c r="AC167" s="34">
        <f t="shared" si="209"/>
        <v>0</v>
      </c>
      <c r="AD167" s="34">
        <f t="shared" si="210"/>
        <v>0</v>
      </c>
      <c r="AE167" s="34">
        <f t="shared" si="211"/>
        <v>0</v>
      </c>
      <c r="AF167" s="34">
        <f t="shared" si="212"/>
        <v>0</v>
      </c>
      <c r="AG167" s="34">
        <f t="shared" ref="AG167:AG168" si="229">AG166</f>
        <v>0</v>
      </c>
      <c r="AH167" s="34">
        <f t="shared" si="213"/>
        <v>0</v>
      </c>
      <c r="AI167" s="34">
        <f t="shared" si="214"/>
        <v>0</v>
      </c>
      <c r="AJ167" s="34">
        <f t="shared" si="215"/>
        <v>0</v>
      </c>
      <c r="AK167" s="34">
        <f t="shared" si="216"/>
        <v>0</v>
      </c>
      <c r="AL167" s="34">
        <f t="shared" si="217"/>
        <v>0</v>
      </c>
      <c r="AM167" s="34">
        <f t="shared" si="218"/>
        <v>0</v>
      </c>
      <c r="AN167" s="34">
        <f t="shared" si="219"/>
        <v>0</v>
      </c>
      <c r="AO167" s="34">
        <f t="shared" si="220"/>
        <v>0</v>
      </c>
      <c r="AP167" s="34">
        <f t="shared" si="221"/>
        <v>0</v>
      </c>
      <c r="AQ167" s="34">
        <f t="shared" si="222"/>
        <v>0</v>
      </c>
      <c r="AR167" s="34">
        <f t="shared" si="223"/>
        <v>0</v>
      </c>
      <c r="AS167" s="34">
        <f t="shared" si="224"/>
        <v>0</v>
      </c>
      <c r="AT167" s="34">
        <f t="shared" si="225"/>
        <v>0</v>
      </c>
      <c r="AU167" s="34">
        <f t="shared" si="226"/>
        <v>0</v>
      </c>
    </row>
    <row r="168" spans="1:122" hidden="1" outlineLevel="1">
      <c r="B168" s="32" t="s">
        <v>908</v>
      </c>
      <c r="C168" s="34">
        <f t="shared" si="227"/>
        <v>0</v>
      </c>
      <c r="D168" s="34">
        <f t="shared" si="185"/>
        <v>0</v>
      </c>
      <c r="E168" s="34">
        <f t="shared" si="186"/>
        <v>0</v>
      </c>
      <c r="F168" s="34">
        <f t="shared" si="187"/>
        <v>0</v>
      </c>
      <c r="G168" s="34">
        <f t="shared" si="188"/>
        <v>0</v>
      </c>
      <c r="H168" s="34">
        <f t="shared" si="189"/>
        <v>0</v>
      </c>
      <c r="I168" s="34">
        <f t="shared" si="190"/>
        <v>0</v>
      </c>
      <c r="J168" s="34">
        <f t="shared" si="191"/>
        <v>0</v>
      </c>
      <c r="K168" s="34">
        <f t="shared" si="192"/>
        <v>0</v>
      </c>
      <c r="L168" s="34">
        <f t="shared" si="193"/>
        <v>0</v>
      </c>
      <c r="M168" s="34">
        <f t="shared" si="194"/>
        <v>0</v>
      </c>
      <c r="N168" s="34">
        <f t="shared" si="195"/>
        <v>0</v>
      </c>
      <c r="O168" s="34">
        <f t="shared" si="196"/>
        <v>0</v>
      </c>
      <c r="P168" s="34">
        <f t="shared" si="197"/>
        <v>0</v>
      </c>
      <c r="Q168" s="34">
        <f t="shared" si="198"/>
        <v>0</v>
      </c>
      <c r="R168" s="34">
        <f t="shared" si="228"/>
        <v>0</v>
      </c>
      <c r="S168" s="34">
        <f t="shared" si="199"/>
        <v>0</v>
      </c>
      <c r="T168" s="34">
        <f t="shared" si="200"/>
        <v>0</v>
      </c>
      <c r="U168" s="34">
        <f t="shared" si="201"/>
        <v>0</v>
      </c>
      <c r="V168" s="34">
        <f t="shared" si="202"/>
        <v>0</v>
      </c>
      <c r="W168" s="34">
        <f t="shared" si="203"/>
        <v>0</v>
      </c>
      <c r="X168" s="34">
        <f t="shared" si="204"/>
        <v>0</v>
      </c>
      <c r="Y168" s="34">
        <f t="shared" si="205"/>
        <v>0</v>
      </c>
      <c r="Z168" s="34">
        <f t="shared" si="206"/>
        <v>0</v>
      </c>
      <c r="AA168" s="34">
        <f t="shared" si="207"/>
        <v>0</v>
      </c>
      <c r="AB168" s="34">
        <f t="shared" si="208"/>
        <v>0</v>
      </c>
      <c r="AC168" s="34">
        <f t="shared" si="209"/>
        <v>0</v>
      </c>
      <c r="AD168" s="34">
        <f t="shared" si="210"/>
        <v>0</v>
      </c>
      <c r="AE168" s="34">
        <f t="shared" si="211"/>
        <v>0</v>
      </c>
      <c r="AF168" s="34">
        <f t="shared" si="212"/>
        <v>0</v>
      </c>
      <c r="AG168" s="34">
        <f t="shared" si="229"/>
        <v>0</v>
      </c>
      <c r="AH168" s="34">
        <f t="shared" si="213"/>
        <v>0</v>
      </c>
      <c r="AI168" s="34">
        <f t="shared" si="214"/>
        <v>0</v>
      </c>
      <c r="AJ168" s="34">
        <f t="shared" si="215"/>
        <v>0</v>
      </c>
      <c r="AK168" s="34">
        <f t="shared" si="216"/>
        <v>0</v>
      </c>
      <c r="AL168" s="34">
        <f t="shared" si="217"/>
        <v>0</v>
      </c>
      <c r="AM168" s="34">
        <f t="shared" si="218"/>
        <v>0</v>
      </c>
      <c r="AN168" s="34">
        <f t="shared" si="219"/>
        <v>0</v>
      </c>
      <c r="AO168" s="34">
        <f t="shared" si="220"/>
        <v>0</v>
      </c>
      <c r="AP168" s="34">
        <f t="shared" si="221"/>
        <v>0</v>
      </c>
      <c r="AQ168" s="34">
        <f t="shared" si="222"/>
        <v>0</v>
      </c>
      <c r="AR168" s="34">
        <f t="shared" si="223"/>
        <v>0</v>
      </c>
      <c r="AS168" s="34">
        <f t="shared" si="224"/>
        <v>0</v>
      </c>
      <c r="AT168" s="34">
        <f t="shared" si="225"/>
        <v>0</v>
      </c>
      <c r="AU168" s="34">
        <f t="shared" si="226"/>
        <v>0</v>
      </c>
    </row>
    <row r="169" spans="1:122" hidden="1" outlineLevel="1">
      <c r="B169" s="32" t="s">
        <v>904</v>
      </c>
      <c r="C169" s="36" t="s">
        <v>25</v>
      </c>
      <c r="D169" s="36" t="s">
        <v>25</v>
      </c>
      <c r="E169" s="36" t="s">
        <v>25</v>
      </c>
      <c r="F169" s="36" t="s">
        <v>25</v>
      </c>
      <c r="G169" s="36" t="s">
        <v>25</v>
      </c>
      <c r="H169" s="36" t="s">
        <v>25</v>
      </c>
      <c r="I169" s="36" t="s">
        <v>25</v>
      </c>
      <c r="J169" s="36" t="s">
        <v>25</v>
      </c>
      <c r="K169" s="36" t="s">
        <v>25</v>
      </c>
      <c r="L169" s="36" t="s">
        <v>25</v>
      </c>
      <c r="M169" s="36" t="s">
        <v>25</v>
      </c>
      <c r="N169" s="36" t="s">
        <v>25</v>
      </c>
      <c r="O169" s="36" t="s">
        <v>25</v>
      </c>
      <c r="P169" s="36" t="s">
        <v>25</v>
      </c>
      <c r="Q169" s="36" t="s">
        <v>25</v>
      </c>
      <c r="R169" s="36" t="s">
        <v>25</v>
      </c>
      <c r="S169" s="36" t="s">
        <v>25</v>
      </c>
      <c r="T169" s="36" t="s">
        <v>25</v>
      </c>
      <c r="U169" s="36" t="s">
        <v>25</v>
      </c>
      <c r="V169" s="36" t="s">
        <v>25</v>
      </c>
      <c r="W169" s="36" t="s">
        <v>25</v>
      </c>
      <c r="X169" s="36" t="s">
        <v>25</v>
      </c>
      <c r="Y169" s="36" t="s">
        <v>25</v>
      </c>
      <c r="Z169" s="36" t="s">
        <v>25</v>
      </c>
      <c r="AA169" s="36" t="s">
        <v>25</v>
      </c>
      <c r="AB169" s="36" t="s">
        <v>25</v>
      </c>
      <c r="AC169" s="36" t="s">
        <v>25</v>
      </c>
      <c r="AD169" s="36" t="s">
        <v>25</v>
      </c>
      <c r="AE169" s="36" t="s">
        <v>25</v>
      </c>
      <c r="AF169" s="36" t="s">
        <v>25</v>
      </c>
      <c r="AG169" s="36" t="s">
        <v>25</v>
      </c>
      <c r="AH169" s="36" t="s">
        <v>25</v>
      </c>
      <c r="AI169" s="36" t="s">
        <v>25</v>
      </c>
      <c r="AJ169" s="36" t="s">
        <v>25</v>
      </c>
      <c r="AK169" s="36" t="s">
        <v>25</v>
      </c>
      <c r="AL169" s="36" t="s">
        <v>25</v>
      </c>
      <c r="AM169" s="36" t="s">
        <v>25</v>
      </c>
      <c r="AN169" s="36" t="s">
        <v>25</v>
      </c>
      <c r="AO169" s="36" t="s">
        <v>25</v>
      </c>
      <c r="AP169" s="36" t="s">
        <v>25</v>
      </c>
      <c r="AQ169" s="36" t="s">
        <v>25</v>
      </c>
      <c r="AR169" s="36" t="s">
        <v>25</v>
      </c>
      <c r="AS169" s="36" t="s">
        <v>25</v>
      </c>
      <c r="AT169" s="36" t="s">
        <v>25</v>
      </c>
      <c r="AU169" s="36" t="s">
        <v>25</v>
      </c>
    </row>
    <row r="170" spans="1:122" hidden="1" outlineLevel="1">
      <c r="B170" s="32" t="s">
        <v>913</v>
      </c>
      <c r="C170" s="36"/>
      <c r="D170" s="36"/>
      <c r="E170" s="36"/>
      <c r="F170" s="36"/>
      <c r="G170" s="36"/>
      <c r="H170" s="36"/>
      <c r="I170" s="36"/>
      <c r="J170" s="36"/>
      <c r="K170" s="36"/>
      <c r="L170" s="36"/>
      <c r="M170" s="36"/>
      <c r="N170" s="36"/>
      <c r="O170" s="36"/>
      <c r="P170" s="36"/>
      <c r="Q170" s="36"/>
      <c r="R170" s="36"/>
      <c r="S170" s="36"/>
      <c r="T170" s="36"/>
      <c r="U170" s="36"/>
      <c r="V170" s="36"/>
      <c r="W170" s="36"/>
      <c r="X170" s="36"/>
      <c r="Y170" s="36"/>
      <c r="Z170" s="36"/>
      <c r="AA170" s="36"/>
      <c r="AB170" s="36"/>
      <c r="AC170" s="36"/>
      <c r="AD170" s="36"/>
      <c r="AE170" s="36"/>
      <c r="AF170" s="36"/>
      <c r="AG170" s="36"/>
      <c r="AH170" s="36"/>
      <c r="AI170" s="36"/>
      <c r="AJ170" s="36"/>
      <c r="AK170" s="36"/>
      <c r="AL170" s="36"/>
      <c r="AM170" s="36"/>
      <c r="AN170" s="36"/>
      <c r="AO170" s="36"/>
      <c r="AP170" s="36"/>
      <c r="AQ170" s="36"/>
      <c r="AR170" s="36"/>
      <c r="AS170" s="36"/>
      <c r="AT170" s="36"/>
      <c r="AU170" s="36"/>
    </row>
    <row r="171" spans="1:122" hidden="1" outlineLevel="1">
      <c r="B171" s="32" t="s">
        <v>906</v>
      </c>
      <c r="C171" s="34">
        <f t="shared" ref="C171:C173" si="230">C170</f>
        <v>0</v>
      </c>
      <c r="D171" s="34">
        <f t="shared" ref="D171:D173" si="231">D170</f>
        <v>0</v>
      </c>
      <c r="E171" s="34">
        <f t="shared" ref="E171:E173" si="232">E170</f>
        <v>0</v>
      </c>
      <c r="F171" s="34">
        <f t="shared" ref="F171:F173" si="233">F170</f>
        <v>0</v>
      </c>
      <c r="G171" s="34">
        <f t="shared" ref="G171:G173" si="234">G170</f>
        <v>0</v>
      </c>
      <c r="H171" s="34">
        <f t="shared" ref="H171:H173" si="235">H170</f>
        <v>0</v>
      </c>
      <c r="I171" s="34">
        <f t="shared" ref="I171:I173" si="236">I170</f>
        <v>0</v>
      </c>
      <c r="J171" s="34">
        <f t="shared" ref="J171:J173" si="237">J170</f>
        <v>0</v>
      </c>
      <c r="K171" s="34">
        <f t="shared" ref="K171:K173" si="238">K170</f>
        <v>0</v>
      </c>
      <c r="L171" s="34">
        <f t="shared" ref="L171:L173" si="239">L170</f>
        <v>0</v>
      </c>
      <c r="M171" s="34">
        <f t="shared" ref="M171:M173" si="240">M170</f>
        <v>0</v>
      </c>
      <c r="N171" s="34">
        <f t="shared" ref="N171:N173" si="241">N170</f>
        <v>0</v>
      </c>
      <c r="O171" s="34">
        <f t="shared" ref="O171:O173" si="242">O170</f>
        <v>0</v>
      </c>
      <c r="P171" s="34">
        <f t="shared" ref="P171:P173" si="243">P170</f>
        <v>0</v>
      </c>
      <c r="Q171" s="34">
        <f t="shared" ref="Q171:Q173" si="244">Q170</f>
        <v>0</v>
      </c>
      <c r="R171" s="34">
        <f t="shared" ref="R171:R173" si="245">R170</f>
        <v>0</v>
      </c>
      <c r="S171" s="34">
        <f t="shared" ref="S171:S173" si="246">S170</f>
        <v>0</v>
      </c>
      <c r="T171" s="34">
        <f t="shared" ref="T171:T173" si="247">T170</f>
        <v>0</v>
      </c>
      <c r="U171" s="34">
        <f t="shared" ref="U171:U173" si="248">U170</f>
        <v>0</v>
      </c>
      <c r="V171" s="34">
        <f t="shared" ref="V171:V173" si="249">V170</f>
        <v>0</v>
      </c>
      <c r="W171" s="34">
        <f t="shared" ref="W171:W173" si="250">W170</f>
        <v>0</v>
      </c>
      <c r="X171" s="34">
        <f t="shared" ref="X171:X173" si="251">X170</f>
        <v>0</v>
      </c>
      <c r="Y171" s="34">
        <f t="shared" ref="Y171:Y173" si="252">Y170</f>
        <v>0</v>
      </c>
      <c r="Z171" s="34">
        <f t="shared" ref="Z171:Z173" si="253">Z170</f>
        <v>0</v>
      </c>
      <c r="AA171" s="34">
        <f t="shared" ref="AA171:AA173" si="254">AA170</f>
        <v>0</v>
      </c>
      <c r="AB171" s="34">
        <f t="shared" ref="AB171:AB173" si="255">AB170</f>
        <v>0</v>
      </c>
      <c r="AC171" s="34">
        <f t="shared" ref="AC171:AC173" si="256">AC170</f>
        <v>0</v>
      </c>
      <c r="AD171" s="34">
        <f t="shared" ref="AD171:AD173" si="257">AD170</f>
        <v>0</v>
      </c>
      <c r="AE171" s="34">
        <f t="shared" ref="AE171:AE173" si="258">AE170</f>
        <v>0</v>
      </c>
      <c r="AF171" s="34">
        <f t="shared" ref="AF171:AF173" si="259">AF170</f>
        <v>0</v>
      </c>
      <c r="AG171" s="34">
        <f t="shared" ref="AG171:AG173" si="260">AG170</f>
        <v>0</v>
      </c>
      <c r="AH171" s="34">
        <f t="shared" ref="AH171:AH173" si="261">AH170</f>
        <v>0</v>
      </c>
      <c r="AI171" s="34">
        <f t="shared" ref="AI171:AI173" si="262">AI170</f>
        <v>0</v>
      </c>
      <c r="AJ171" s="34">
        <f t="shared" ref="AJ171:AJ173" si="263">AJ170</f>
        <v>0</v>
      </c>
      <c r="AK171" s="34">
        <f t="shared" ref="AK171:AK173" si="264">AK170</f>
        <v>0</v>
      </c>
      <c r="AL171" s="34">
        <f t="shared" ref="AL171:AL173" si="265">AL170</f>
        <v>0</v>
      </c>
      <c r="AM171" s="34">
        <f t="shared" ref="AM171:AM173" si="266">AM170</f>
        <v>0</v>
      </c>
      <c r="AN171" s="34">
        <f t="shared" ref="AN171:AN173" si="267">AN170</f>
        <v>0</v>
      </c>
      <c r="AO171" s="34">
        <f t="shared" ref="AO171:AO173" si="268">AO170</f>
        <v>0</v>
      </c>
      <c r="AP171" s="34">
        <f t="shared" ref="AP171:AP173" si="269">AP170</f>
        <v>0</v>
      </c>
      <c r="AQ171" s="34">
        <f t="shared" ref="AQ171:AQ173" si="270">AQ170</f>
        <v>0</v>
      </c>
      <c r="AR171" s="34">
        <f t="shared" ref="AR171:AR173" si="271">AR170</f>
        <v>0</v>
      </c>
      <c r="AS171" s="34">
        <f t="shared" ref="AS171:AS173" si="272">AS170</f>
        <v>0</v>
      </c>
      <c r="AT171" s="34">
        <f t="shared" ref="AT171:AT173" si="273">AT170</f>
        <v>0</v>
      </c>
      <c r="AU171" s="34">
        <f t="shared" ref="AU171:AU173" si="274">AU170</f>
        <v>0</v>
      </c>
    </row>
    <row r="172" spans="1:122" hidden="1" outlineLevel="1">
      <c r="B172" s="32" t="s">
        <v>907</v>
      </c>
      <c r="C172" s="34">
        <f t="shared" si="230"/>
        <v>0</v>
      </c>
      <c r="D172" s="34">
        <f t="shared" si="231"/>
        <v>0</v>
      </c>
      <c r="E172" s="34">
        <f t="shared" si="232"/>
        <v>0</v>
      </c>
      <c r="F172" s="34">
        <f t="shared" si="233"/>
        <v>0</v>
      </c>
      <c r="G172" s="34">
        <f t="shared" si="234"/>
        <v>0</v>
      </c>
      <c r="H172" s="34">
        <f t="shared" si="235"/>
        <v>0</v>
      </c>
      <c r="I172" s="34">
        <f t="shared" si="236"/>
        <v>0</v>
      </c>
      <c r="J172" s="34">
        <f t="shared" si="237"/>
        <v>0</v>
      </c>
      <c r="K172" s="34">
        <f t="shared" si="238"/>
        <v>0</v>
      </c>
      <c r="L172" s="34">
        <f t="shared" si="239"/>
        <v>0</v>
      </c>
      <c r="M172" s="34">
        <f t="shared" si="240"/>
        <v>0</v>
      </c>
      <c r="N172" s="34">
        <f t="shared" si="241"/>
        <v>0</v>
      </c>
      <c r="O172" s="34">
        <f t="shared" si="242"/>
        <v>0</v>
      </c>
      <c r="P172" s="34">
        <f t="shared" si="243"/>
        <v>0</v>
      </c>
      <c r="Q172" s="34">
        <f t="shared" si="244"/>
        <v>0</v>
      </c>
      <c r="R172" s="34">
        <f t="shared" si="245"/>
        <v>0</v>
      </c>
      <c r="S172" s="34">
        <f t="shared" si="246"/>
        <v>0</v>
      </c>
      <c r="T172" s="34">
        <f t="shared" si="247"/>
        <v>0</v>
      </c>
      <c r="U172" s="34">
        <f t="shared" si="248"/>
        <v>0</v>
      </c>
      <c r="V172" s="34">
        <f t="shared" si="249"/>
        <v>0</v>
      </c>
      <c r="W172" s="34">
        <f t="shared" si="250"/>
        <v>0</v>
      </c>
      <c r="X172" s="34">
        <f t="shared" si="251"/>
        <v>0</v>
      </c>
      <c r="Y172" s="34">
        <f t="shared" si="252"/>
        <v>0</v>
      </c>
      <c r="Z172" s="34">
        <f t="shared" si="253"/>
        <v>0</v>
      </c>
      <c r="AA172" s="34">
        <f t="shared" si="254"/>
        <v>0</v>
      </c>
      <c r="AB172" s="34">
        <f t="shared" si="255"/>
        <v>0</v>
      </c>
      <c r="AC172" s="34">
        <f t="shared" si="256"/>
        <v>0</v>
      </c>
      <c r="AD172" s="34">
        <f t="shared" si="257"/>
        <v>0</v>
      </c>
      <c r="AE172" s="34">
        <f t="shared" si="258"/>
        <v>0</v>
      </c>
      <c r="AF172" s="34">
        <f t="shared" si="259"/>
        <v>0</v>
      </c>
      <c r="AG172" s="34">
        <f t="shared" si="260"/>
        <v>0</v>
      </c>
      <c r="AH172" s="34">
        <f t="shared" si="261"/>
        <v>0</v>
      </c>
      <c r="AI172" s="34">
        <f t="shared" si="262"/>
        <v>0</v>
      </c>
      <c r="AJ172" s="34">
        <f t="shared" si="263"/>
        <v>0</v>
      </c>
      <c r="AK172" s="34">
        <f t="shared" si="264"/>
        <v>0</v>
      </c>
      <c r="AL172" s="34">
        <f t="shared" si="265"/>
        <v>0</v>
      </c>
      <c r="AM172" s="34">
        <f t="shared" si="266"/>
        <v>0</v>
      </c>
      <c r="AN172" s="34">
        <f t="shared" si="267"/>
        <v>0</v>
      </c>
      <c r="AO172" s="34">
        <f t="shared" si="268"/>
        <v>0</v>
      </c>
      <c r="AP172" s="34">
        <f t="shared" si="269"/>
        <v>0</v>
      </c>
      <c r="AQ172" s="34">
        <f t="shared" si="270"/>
        <v>0</v>
      </c>
      <c r="AR172" s="34">
        <f t="shared" si="271"/>
        <v>0</v>
      </c>
      <c r="AS172" s="34">
        <f t="shared" si="272"/>
        <v>0</v>
      </c>
      <c r="AT172" s="34">
        <f t="shared" si="273"/>
        <v>0</v>
      </c>
      <c r="AU172" s="34">
        <f t="shared" si="274"/>
        <v>0</v>
      </c>
    </row>
    <row r="173" spans="1:122" hidden="1" outlineLevel="1">
      <c r="B173" s="32" t="s">
        <v>908</v>
      </c>
      <c r="C173" s="34">
        <f t="shared" si="230"/>
        <v>0</v>
      </c>
      <c r="D173" s="34">
        <f t="shared" si="231"/>
        <v>0</v>
      </c>
      <c r="E173" s="34">
        <f t="shared" si="232"/>
        <v>0</v>
      </c>
      <c r="F173" s="34">
        <f t="shared" si="233"/>
        <v>0</v>
      </c>
      <c r="G173" s="34">
        <f t="shared" si="234"/>
        <v>0</v>
      </c>
      <c r="H173" s="34">
        <f t="shared" si="235"/>
        <v>0</v>
      </c>
      <c r="I173" s="34">
        <f t="shared" si="236"/>
        <v>0</v>
      </c>
      <c r="J173" s="34">
        <f t="shared" si="237"/>
        <v>0</v>
      </c>
      <c r="K173" s="34">
        <f t="shared" si="238"/>
        <v>0</v>
      </c>
      <c r="L173" s="34">
        <f t="shared" si="239"/>
        <v>0</v>
      </c>
      <c r="M173" s="34">
        <f t="shared" si="240"/>
        <v>0</v>
      </c>
      <c r="N173" s="34">
        <f t="shared" si="241"/>
        <v>0</v>
      </c>
      <c r="O173" s="34">
        <f t="shared" si="242"/>
        <v>0</v>
      </c>
      <c r="P173" s="34">
        <f t="shared" si="243"/>
        <v>0</v>
      </c>
      <c r="Q173" s="34">
        <f t="shared" si="244"/>
        <v>0</v>
      </c>
      <c r="R173" s="34">
        <f t="shared" si="245"/>
        <v>0</v>
      </c>
      <c r="S173" s="34">
        <f t="shared" si="246"/>
        <v>0</v>
      </c>
      <c r="T173" s="34">
        <f t="shared" si="247"/>
        <v>0</v>
      </c>
      <c r="U173" s="34">
        <f t="shared" si="248"/>
        <v>0</v>
      </c>
      <c r="V173" s="34">
        <f t="shared" si="249"/>
        <v>0</v>
      </c>
      <c r="W173" s="34">
        <f t="shared" si="250"/>
        <v>0</v>
      </c>
      <c r="X173" s="34">
        <f t="shared" si="251"/>
        <v>0</v>
      </c>
      <c r="Y173" s="34">
        <f t="shared" si="252"/>
        <v>0</v>
      </c>
      <c r="Z173" s="34">
        <f t="shared" si="253"/>
        <v>0</v>
      </c>
      <c r="AA173" s="34">
        <f t="shared" si="254"/>
        <v>0</v>
      </c>
      <c r="AB173" s="34">
        <f t="shared" si="255"/>
        <v>0</v>
      </c>
      <c r="AC173" s="34">
        <f t="shared" si="256"/>
        <v>0</v>
      </c>
      <c r="AD173" s="34">
        <f t="shared" si="257"/>
        <v>0</v>
      </c>
      <c r="AE173" s="34">
        <f t="shared" si="258"/>
        <v>0</v>
      </c>
      <c r="AF173" s="34">
        <f t="shared" si="259"/>
        <v>0</v>
      </c>
      <c r="AG173" s="34">
        <f t="shared" si="260"/>
        <v>0</v>
      </c>
      <c r="AH173" s="34">
        <f t="shared" si="261"/>
        <v>0</v>
      </c>
      <c r="AI173" s="34">
        <f t="shared" si="262"/>
        <v>0</v>
      </c>
      <c r="AJ173" s="34">
        <f t="shared" si="263"/>
        <v>0</v>
      </c>
      <c r="AK173" s="34">
        <f t="shared" si="264"/>
        <v>0</v>
      </c>
      <c r="AL173" s="34">
        <f t="shared" si="265"/>
        <v>0</v>
      </c>
      <c r="AM173" s="34">
        <f t="shared" si="266"/>
        <v>0</v>
      </c>
      <c r="AN173" s="34">
        <f t="shared" si="267"/>
        <v>0</v>
      </c>
      <c r="AO173" s="34">
        <f t="shared" si="268"/>
        <v>0</v>
      </c>
      <c r="AP173" s="34">
        <f t="shared" si="269"/>
        <v>0</v>
      </c>
      <c r="AQ173" s="34">
        <f t="shared" si="270"/>
        <v>0</v>
      </c>
      <c r="AR173" s="34">
        <f t="shared" si="271"/>
        <v>0</v>
      </c>
      <c r="AS173" s="34">
        <f t="shared" si="272"/>
        <v>0</v>
      </c>
      <c r="AT173" s="34">
        <f t="shared" si="273"/>
        <v>0</v>
      </c>
      <c r="AU173" s="34">
        <f t="shared" si="274"/>
        <v>0</v>
      </c>
    </row>
    <row r="174" spans="1:122" hidden="1" outlineLevel="1">
      <c r="B174" s="32" t="s">
        <v>904</v>
      </c>
      <c r="C174" s="36" t="s">
        <v>25</v>
      </c>
      <c r="D174" s="36" t="s">
        <v>25</v>
      </c>
      <c r="E174" s="36" t="s">
        <v>25</v>
      </c>
      <c r="F174" s="36" t="s">
        <v>25</v>
      </c>
      <c r="G174" s="36" t="s">
        <v>25</v>
      </c>
      <c r="H174" s="36" t="s">
        <v>25</v>
      </c>
      <c r="I174" s="36" t="s">
        <v>25</v>
      </c>
      <c r="J174" s="36" t="s">
        <v>25</v>
      </c>
      <c r="K174" s="36" t="s">
        <v>25</v>
      </c>
      <c r="L174" s="36" t="s">
        <v>25</v>
      </c>
      <c r="M174" s="36" t="s">
        <v>25</v>
      </c>
      <c r="N174" s="36" t="s">
        <v>25</v>
      </c>
      <c r="O174" s="36" t="s">
        <v>25</v>
      </c>
      <c r="P174" s="36" t="s">
        <v>25</v>
      </c>
      <c r="Q174" s="36" t="s">
        <v>25</v>
      </c>
      <c r="R174" s="36">
        <v>1</v>
      </c>
      <c r="S174" s="36">
        <v>2</v>
      </c>
      <c r="T174" s="36">
        <v>3</v>
      </c>
      <c r="U174" s="36">
        <v>4</v>
      </c>
      <c r="V174" s="36">
        <v>5</v>
      </c>
      <c r="W174" s="36">
        <v>6</v>
      </c>
      <c r="X174" s="36">
        <v>7</v>
      </c>
      <c r="Y174" s="36">
        <v>8</v>
      </c>
      <c r="Z174" s="36">
        <v>9</v>
      </c>
      <c r="AA174" s="36">
        <v>10</v>
      </c>
      <c r="AB174" s="36">
        <v>11</v>
      </c>
      <c r="AC174" s="36">
        <v>12</v>
      </c>
      <c r="AD174" s="36">
        <v>13</v>
      </c>
      <c r="AE174" s="36">
        <v>14</v>
      </c>
      <c r="AF174" s="36">
        <v>15</v>
      </c>
      <c r="AG174" s="36" t="s">
        <v>25</v>
      </c>
      <c r="AH174" s="36" t="s">
        <v>25</v>
      </c>
      <c r="AI174" s="36" t="s">
        <v>25</v>
      </c>
      <c r="AJ174" s="36" t="s">
        <v>25</v>
      </c>
      <c r="AK174" s="36" t="s">
        <v>25</v>
      </c>
      <c r="AL174" s="36" t="s">
        <v>25</v>
      </c>
      <c r="AM174" s="36" t="s">
        <v>25</v>
      </c>
      <c r="AN174" s="36" t="s">
        <v>25</v>
      </c>
      <c r="AO174" s="36" t="s">
        <v>25</v>
      </c>
      <c r="AP174" s="36" t="s">
        <v>25</v>
      </c>
      <c r="AQ174" s="36" t="s">
        <v>25</v>
      </c>
      <c r="AR174" s="36" t="s">
        <v>25</v>
      </c>
      <c r="AS174" s="36" t="s">
        <v>25</v>
      </c>
      <c r="AT174" s="36" t="s">
        <v>25</v>
      </c>
      <c r="AU174" s="36" t="s">
        <v>25</v>
      </c>
    </row>
    <row r="175" spans="1:122" hidden="1" outlineLevel="1">
      <c r="B175" s="32" t="s">
        <v>914</v>
      </c>
      <c r="C175" s="36"/>
      <c r="D175" s="36"/>
      <c r="E175" s="36"/>
      <c r="F175" s="36"/>
      <c r="G175" s="36"/>
      <c r="H175" s="36"/>
      <c r="I175" s="36"/>
      <c r="J175" s="36"/>
      <c r="K175" s="36"/>
      <c r="L175" s="36"/>
      <c r="M175" s="36"/>
      <c r="N175" s="36"/>
      <c r="O175" s="36"/>
      <c r="P175" s="36"/>
      <c r="Q175" s="36"/>
      <c r="R175" s="36">
        <v>150</v>
      </c>
      <c r="S175" s="36">
        <v>0</v>
      </c>
      <c r="T175" s="36">
        <v>0</v>
      </c>
      <c r="U175" s="36">
        <v>0</v>
      </c>
      <c r="V175" s="36">
        <v>0</v>
      </c>
      <c r="W175" s="36">
        <v>0</v>
      </c>
      <c r="X175" s="36">
        <v>0</v>
      </c>
      <c r="Y175" s="36">
        <v>0</v>
      </c>
      <c r="Z175" s="36">
        <v>0</v>
      </c>
      <c r="AA175" s="36">
        <v>0</v>
      </c>
      <c r="AB175" s="36">
        <v>0</v>
      </c>
      <c r="AC175" s="36">
        <v>0</v>
      </c>
      <c r="AD175" s="36">
        <v>0</v>
      </c>
      <c r="AE175" s="36">
        <v>0</v>
      </c>
      <c r="AF175" s="36">
        <v>0</v>
      </c>
      <c r="AG175" s="36"/>
      <c r="AH175" s="36"/>
      <c r="AI175" s="36"/>
      <c r="AJ175" s="36"/>
      <c r="AK175" s="36"/>
      <c r="AL175" s="36"/>
      <c r="AM175" s="36"/>
      <c r="AN175" s="36"/>
      <c r="AO175" s="36"/>
      <c r="AP175" s="36"/>
      <c r="AQ175" s="36"/>
      <c r="AR175" s="36"/>
      <c r="AS175" s="36"/>
      <c r="AT175" s="36"/>
      <c r="AU175" s="36"/>
    </row>
    <row r="176" spans="1:122" hidden="1" outlineLevel="1">
      <c r="B176" s="32" t="s">
        <v>906</v>
      </c>
      <c r="C176" s="34">
        <f t="shared" ref="C176:C178" si="275">C175</f>
        <v>0</v>
      </c>
      <c r="D176" s="34">
        <f t="shared" ref="D176:D178" si="276">D175</f>
        <v>0</v>
      </c>
      <c r="E176" s="34">
        <f t="shared" ref="E176:E178" si="277">E175</f>
        <v>0</v>
      </c>
      <c r="F176" s="34">
        <f t="shared" ref="F176:F178" si="278">F175</f>
        <v>0</v>
      </c>
      <c r="G176" s="34">
        <f t="shared" ref="G176:G178" si="279">G175</f>
        <v>0</v>
      </c>
      <c r="H176" s="34">
        <f t="shared" ref="H176:H178" si="280">H175</f>
        <v>0</v>
      </c>
      <c r="I176" s="34">
        <f t="shared" ref="I176:I178" si="281">I175</f>
        <v>0</v>
      </c>
      <c r="J176" s="34">
        <f t="shared" ref="J176:J178" si="282">J175</f>
        <v>0</v>
      </c>
      <c r="K176" s="34">
        <f t="shared" ref="K176:K178" si="283">K175</f>
        <v>0</v>
      </c>
      <c r="L176" s="34">
        <f t="shared" ref="L176:L178" si="284">L175</f>
        <v>0</v>
      </c>
      <c r="M176" s="34">
        <f t="shared" ref="M176:M178" si="285">M175</f>
        <v>0</v>
      </c>
      <c r="N176" s="34">
        <f t="shared" ref="N176:N178" si="286">N175</f>
        <v>0</v>
      </c>
      <c r="O176" s="34">
        <f t="shared" ref="O176:O178" si="287">O175</f>
        <v>0</v>
      </c>
      <c r="P176" s="34">
        <f t="shared" ref="P176:P178" si="288">P175</f>
        <v>0</v>
      </c>
      <c r="Q176" s="34">
        <f t="shared" ref="Q176:Q178" si="289">Q175</f>
        <v>0</v>
      </c>
      <c r="R176" s="34">
        <f t="shared" ref="R176:R178" si="290">R175</f>
        <v>150</v>
      </c>
      <c r="S176" s="34">
        <f t="shared" ref="S176:S178" si="291">S175</f>
        <v>0</v>
      </c>
      <c r="T176" s="34">
        <f t="shared" ref="T176:T178" si="292">T175</f>
        <v>0</v>
      </c>
      <c r="U176" s="34">
        <f t="shared" ref="U176:U178" si="293">U175</f>
        <v>0</v>
      </c>
      <c r="V176" s="34">
        <f t="shared" ref="V176:V178" si="294">V175</f>
        <v>0</v>
      </c>
      <c r="W176" s="34">
        <f t="shared" ref="W176:W178" si="295">W175</f>
        <v>0</v>
      </c>
      <c r="X176" s="34">
        <f t="shared" ref="X176:X178" si="296">X175</f>
        <v>0</v>
      </c>
      <c r="Y176" s="34">
        <f t="shared" ref="Y176:Y178" si="297">Y175</f>
        <v>0</v>
      </c>
      <c r="Z176" s="34">
        <f t="shared" ref="Z176:Z178" si="298">Z175</f>
        <v>0</v>
      </c>
      <c r="AA176" s="34">
        <f t="shared" ref="AA176:AA178" si="299">AA175</f>
        <v>0</v>
      </c>
      <c r="AB176" s="34">
        <f t="shared" ref="AB176:AB178" si="300">AB175</f>
        <v>0</v>
      </c>
      <c r="AC176" s="34">
        <f t="shared" ref="AC176:AC178" si="301">AC175</f>
        <v>0</v>
      </c>
      <c r="AD176" s="34">
        <f t="shared" ref="AD176:AD178" si="302">AD175</f>
        <v>0</v>
      </c>
      <c r="AE176" s="34">
        <f t="shared" ref="AE176:AE178" si="303">AE175</f>
        <v>0</v>
      </c>
      <c r="AF176" s="34">
        <f t="shared" ref="AF176:AF178" si="304">AF175</f>
        <v>0</v>
      </c>
      <c r="AG176" s="34">
        <f t="shared" ref="AG176:AG178" si="305">AG175</f>
        <v>0</v>
      </c>
      <c r="AH176" s="34">
        <f t="shared" ref="AH176:AH178" si="306">AH175</f>
        <v>0</v>
      </c>
      <c r="AI176" s="34">
        <f t="shared" ref="AI176:AI178" si="307">AI175</f>
        <v>0</v>
      </c>
      <c r="AJ176" s="34">
        <f t="shared" ref="AJ176:AJ178" si="308">AJ175</f>
        <v>0</v>
      </c>
      <c r="AK176" s="34">
        <f t="shared" ref="AK176:AK178" si="309">AK175</f>
        <v>0</v>
      </c>
      <c r="AL176" s="34">
        <f t="shared" ref="AL176:AL178" si="310">AL175</f>
        <v>0</v>
      </c>
      <c r="AM176" s="34">
        <f t="shared" ref="AM176:AM178" si="311">AM175</f>
        <v>0</v>
      </c>
      <c r="AN176" s="34">
        <f t="shared" ref="AN176:AN178" si="312">AN175</f>
        <v>0</v>
      </c>
      <c r="AO176" s="34">
        <f t="shared" ref="AO176:AO178" si="313">AO175</f>
        <v>0</v>
      </c>
      <c r="AP176" s="34">
        <f t="shared" ref="AP176:AP178" si="314">AP175</f>
        <v>0</v>
      </c>
      <c r="AQ176" s="34">
        <f t="shared" ref="AQ176:AQ178" si="315">AQ175</f>
        <v>0</v>
      </c>
      <c r="AR176" s="34">
        <f t="shared" ref="AR176:AR178" si="316">AR175</f>
        <v>0</v>
      </c>
      <c r="AS176" s="34">
        <f t="shared" ref="AS176:AS178" si="317">AS175</f>
        <v>0</v>
      </c>
      <c r="AT176" s="34">
        <f t="shared" ref="AT176:AT178" si="318">AT175</f>
        <v>0</v>
      </c>
      <c r="AU176" s="34">
        <f t="shared" ref="AU176:AU178" si="319">AU175</f>
        <v>0</v>
      </c>
    </row>
    <row r="177" spans="2:47" hidden="1" outlineLevel="1">
      <c r="B177" s="32" t="s">
        <v>907</v>
      </c>
      <c r="C177" s="34">
        <f t="shared" si="275"/>
        <v>0</v>
      </c>
      <c r="D177" s="34">
        <f t="shared" si="276"/>
        <v>0</v>
      </c>
      <c r="E177" s="34">
        <f t="shared" si="277"/>
        <v>0</v>
      </c>
      <c r="F177" s="34">
        <f t="shared" si="278"/>
        <v>0</v>
      </c>
      <c r="G177" s="34">
        <f t="shared" si="279"/>
        <v>0</v>
      </c>
      <c r="H177" s="34">
        <f t="shared" si="280"/>
        <v>0</v>
      </c>
      <c r="I177" s="34">
        <f t="shared" si="281"/>
        <v>0</v>
      </c>
      <c r="J177" s="34">
        <f t="shared" si="282"/>
        <v>0</v>
      </c>
      <c r="K177" s="34">
        <f t="shared" si="283"/>
        <v>0</v>
      </c>
      <c r="L177" s="34">
        <f t="shared" si="284"/>
        <v>0</v>
      </c>
      <c r="M177" s="34">
        <f t="shared" si="285"/>
        <v>0</v>
      </c>
      <c r="N177" s="34">
        <f t="shared" si="286"/>
        <v>0</v>
      </c>
      <c r="O177" s="34">
        <f t="shared" si="287"/>
        <v>0</v>
      </c>
      <c r="P177" s="34">
        <f t="shared" si="288"/>
        <v>0</v>
      </c>
      <c r="Q177" s="34">
        <f t="shared" si="289"/>
        <v>0</v>
      </c>
      <c r="R177" s="34">
        <f t="shared" si="290"/>
        <v>150</v>
      </c>
      <c r="S177" s="34">
        <f t="shared" si="291"/>
        <v>0</v>
      </c>
      <c r="T177" s="34">
        <f t="shared" si="292"/>
        <v>0</v>
      </c>
      <c r="U177" s="34">
        <f t="shared" si="293"/>
        <v>0</v>
      </c>
      <c r="V177" s="34">
        <f t="shared" si="294"/>
        <v>0</v>
      </c>
      <c r="W177" s="34">
        <f t="shared" si="295"/>
        <v>0</v>
      </c>
      <c r="X177" s="34">
        <f t="shared" si="296"/>
        <v>0</v>
      </c>
      <c r="Y177" s="34">
        <f t="shared" si="297"/>
        <v>0</v>
      </c>
      <c r="Z177" s="34">
        <f t="shared" si="298"/>
        <v>0</v>
      </c>
      <c r="AA177" s="34">
        <f t="shared" si="299"/>
        <v>0</v>
      </c>
      <c r="AB177" s="34">
        <f t="shared" si="300"/>
        <v>0</v>
      </c>
      <c r="AC177" s="34">
        <f t="shared" si="301"/>
        <v>0</v>
      </c>
      <c r="AD177" s="34">
        <f t="shared" si="302"/>
        <v>0</v>
      </c>
      <c r="AE177" s="34">
        <f t="shared" si="303"/>
        <v>0</v>
      </c>
      <c r="AF177" s="34">
        <f t="shared" si="304"/>
        <v>0</v>
      </c>
      <c r="AG177" s="34">
        <f t="shared" si="305"/>
        <v>0</v>
      </c>
      <c r="AH177" s="34">
        <f t="shared" si="306"/>
        <v>0</v>
      </c>
      <c r="AI177" s="34">
        <f t="shared" si="307"/>
        <v>0</v>
      </c>
      <c r="AJ177" s="34">
        <f t="shared" si="308"/>
        <v>0</v>
      </c>
      <c r="AK177" s="34">
        <f t="shared" si="309"/>
        <v>0</v>
      </c>
      <c r="AL177" s="34">
        <f t="shared" si="310"/>
        <v>0</v>
      </c>
      <c r="AM177" s="34">
        <f t="shared" si="311"/>
        <v>0</v>
      </c>
      <c r="AN177" s="34">
        <f t="shared" si="312"/>
        <v>0</v>
      </c>
      <c r="AO177" s="34">
        <f t="shared" si="313"/>
        <v>0</v>
      </c>
      <c r="AP177" s="34">
        <f t="shared" si="314"/>
        <v>0</v>
      </c>
      <c r="AQ177" s="34">
        <f t="shared" si="315"/>
        <v>0</v>
      </c>
      <c r="AR177" s="34">
        <f t="shared" si="316"/>
        <v>0</v>
      </c>
      <c r="AS177" s="34">
        <f t="shared" si="317"/>
        <v>0</v>
      </c>
      <c r="AT177" s="34">
        <f t="shared" si="318"/>
        <v>0</v>
      </c>
      <c r="AU177" s="34">
        <f t="shared" si="319"/>
        <v>0</v>
      </c>
    </row>
    <row r="178" spans="2:47" hidden="1" outlineLevel="1">
      <c r="B178" s="32" t="s">
        <v>908</v>
      </c>
      <c r="C178" s="34">
        <f t="shared" si="275"/>
        <v>0</v>
      </c>
      <c r="D178" s="34">
        <f t="shared" si="276"/>
        <v>0</v>
      </c>
      <c r="E178" s="34">
        <f t="shared" si="277"/>
        <v>0</v>
      </c>
      <c r="F178" s="34">
        <f t="shared" si="278"/>
        <v>0</v>
      </c>
      <c r="G178" s="34">
        <f t="shared" si="279"/>
        <v>0</v>
      </c>
      <c r="H178" s="34">
        <f t="shared" si="280"/>
        <v>0</v>
      </c>
      <c r="I178" s="34">
        <f t="shared" si="281"/>
        <v>0</v>
      </c>
      <c r="J178" s="34">
        <f t="shared" si="282"/>
        <v>0</v>
      </c>
      <c r="K178" s="34">
        <f t="shared" si="283"/>
        <v>0</v>
      </c>
      <c r="L178" s="34">
        <f t="shared" si="284"/>
        <v>0</v>
      </c>
      <c r="M178" s="34">
        <f t="shared" si="285"/>
        <v>0</v>
      </c>
      <c r="N178" s="34">
        <f t="shared" si="286"/>
        <v>0</v>
      </c>
      <c r="O178" s="34">
        <f t="shared" si="287"/>
        <v>0</v>
      </c>
      <c r="P178" s="34">
        <f t="shared" si="288"/>
        <v>0</v>
      </c>
      <c r="Q178" s="34">
        <f t="shared" si="289"/>
        <v>0</v>
      </c>
      <c r="R178" s="34">
        <f t="shared" si="290"/>
        <v>150</v>
      </c>
      <c r="S178" s="34">
        <f t="shared" si="291"/>
        <v>0</v>
      </c>
      <c r="T178" s="34">
        <f t="shared" si="292"/>
        <v>0</v>
      </c>
      <c r="U178" s="34">
        <f t="shared" si="293"/>
        <v>0</v>
      </c>
      <c r="V178" s="34">
        <f t="shared" si="294"/>
        <v>0</v>
      </c>
      <c r="W178" s="34">
        <f t="shared" si="295"/>
        <v>0</v>
      </c>
      <c r="X178" s="34">
        <f t="shared" si="296"/>
        <v>0</v>
      </c>
      <c r="Y178" s="34">
        <f t="shared" si="297"/>
        <v>0</v>
      </c>
      <c r="Z178" s="34">
        <f t="shared" si="298"/>
        <v>0</v>
      </c>
      <c r="AA178" s="34">
        <f t="shared" si="299"/>
        <v>0</v>
      </c>
      <c r="AB178" s="34">
        <f t="shared" si="300"/>
        <v>0</v>
      </c>
      <c r="AC178" s="34">
        <f t="shared" si="301"/>
        <v>0</v>
      </c>
      <c r="AD178" s="34">
        <f t="shared" si="302"/>
        <v>0</v>
      </c>
      <c r="AE178" s="34">
        <f t="shared" si="303"/>
        <v>0</v>
      </c>
      <c r="AF178" s="34">
        <f t="shared" si="304"/>
        <v>0</v>
      </c>
      <c r="AG178" s="34">
        <f t="shared" si="305"/>
        <v>0</v>
      </c>
      <c r="AH178" s="34">
        <f t="shared" si="306"/>
        <v>0</v>
      </c>
      <c r="AI178" s="34">
        <f t="shared" si="307"/>
        <v>0</v>
      </c>
      <c r="AJ178" s="34">
        <f t="shared" si="308"/>
        <v>0</v>
      </c>
      <c r="AK178" s="34">
        <f t="shared" si="309"/>
        <v>0</v>
      </c>
      <c r="AL178" s="34">
        <f t="shared" si="310"/>
        <v>0</v>
      </c>
      <c r="AM178" s="34">
        <f t="shared" si="311"/>
        <v>0</v>
      </c>
      <c r="AN178" s="34">
        <f t="shared" si="312"/>
        <v>0</v>
      </c>
      <c r="AO178" s="34">
        <f t="shared" si="313"/>
        <v>0</v>
      </c>
      <c r="AP178" s="34">
        <f t="shared" si="314"/>
        <v>0</v>
      </c>
      <c r="AQ178" s="34">
        <f t="shared" si="315"/>
        <v>0</v>
      </c>
      <c r="AR178" s="34">
        <f t="shared" si="316"/>
        <v>0</v>
      </c>
      <c r="AS178" s="34">
        <f t="shared" si="317"/>
        <v>0</v>
      </c>
      <c r="AT178" s="34">
        <f t="shared" si="318"/>
        <v>0</v>
      </c>
      <c r="AU178" s="34">
        <f t="shared" si="319"/>
        <v>0</v>
      </c>
    </row>
    <row r="179" spans="2:47" hidden="1" outlineLevel="1">
      <c r="B179" s="32" t="s">
        <v>904</v>
      </c>
      <c r="C179" s="36" t="s">
        <v>25</v>
      </c>
      <c r="D179" s="36" t="s">
        <v>25</v>
      </c>
      <c r="E179" s="36" t="s">
        <v>25</v>
      </c>
      <c r="F179" s="36" t="s">
        <v>25</v>
      </c>
      <c r="G179" s="36" t="s">
        <v>25</v>
      </c>
      <c r="H179" s="36" t="s">
        <v>25</v>
      </c>
      <c r="I179" s="36" t="s">
        <v>25</v>
      </c>
      <c r="J179" s="36" t="s">
        <v>25</v>
      </c>
      <c r="K179" s="36" t="s">
        <v>25</v>
      </c>
      <c r="L179" s="36" t="s">
        <v>25</v>
      </c>
      <c r="M179" s="36" t="s">
        <v>25</v>
      </c>
      <c r="N179" s="36" t="s">
        <v>25</v>
      </c>
      <c r="O179" s="36" t="s">
        <v>25</v>
      </c>
      <c r="P179" s="36" t="s">
        <v>25</v>
      </c>
      <c r="Q179" s="36" t="s">
        <v>25</v>
      </c>
      <c r="R179" s="36">
        <v>12</v>
      </c>
      <c r="S179" s="36">
        <v>20</v>
      </c>
      <c r="T179" s="36">
        <v>2</v>
      </c>
      <c r="U179" s="36">
        <v>3</v>
      </c>
      <c r="V179" s="36">
        <v>6</v>
      </c>
      <c r="W179" s="36">
        <v>9</v>
      </c>
      <c r="X179" s="36">
        <v>16</v>
      </c>
      <c r="Y179" s="36">
        <v>17</v>
      </c>
      <c r="Z179" s="36">
        <v>22</v>
      </c>
      <c r="AA179" s="36">
        <v>23</v>
      </c>
      <c r="AB179" s="36">
        <v>24</v>
      </c>
      <c r="AC179" s="36">
        <v>25</v>
      </c>
      <c r="AD179" s="36">
        <v>30</v>
      </c>
      <c r="AE179" s="36">
        <v>1</v>
      </c>
      <c r="AF179" s="36">
        <v>4</v>
      </c>
      <c r="AG179" s="36" t="s">
        <v>25</v>
      </c>
      <c r="AH179" s="36" t="s">
        <v>25</v>
      </c>
      <c r="AI179" s="36" t="s">
        <v>25</v>
      </c>
      <c r="AJ179" s="36" t="s">
        <v>25</v>
      </c>
      <c r="AK179" s="36" t="s">
        <v>25</v>
      </c>
      <c r="AL179" s="36" t="s">
        <v>25</v>
      </c>
      <c r="AM179" s="36" t="s">
        <v>25</v>
      </c>
      <c r="AN179" s="36" t="s">
        <v>25</v>
      </c>
      <c r="AO179" s="36" t="s">
        <v>25</v>
      </c>
      <c r="AP179" s="36" t="s">
        <v>25</v>
      </c>
      <c r="AQ179" s="36" t="s">
        <v>25</v>
      </c>
      <c r="AR179" s="36" t="s">
        <v>25</v>
      </c>
      <c r="AS179" s="36" t="s">
        <v>25</v>
      </c>
      <c r="AT179" s="36" t="s">
        <v>25</v>
      </c>
      <c r="AU179" s="36" t="s">
        <v>25</v>
      </c>
    </row>
    <row r="180" spans="2:47" hidden="1" outlineLevel="1">
      <c r="B180" s="32" t="s">
        <v>915</v>
      </c>
      <c r="C180" s="36"/>
      <c r="D180" s="36"/>
      <c r="E180" s="36"/>
      <c r="F180" s="36"/>
      <c r="G180" s="36"/>
      <c r="H180" s="36"/>
      <c r="I180" s="36"/>
      <c r="J180" s="36"/>
      <c r="K180" s="36"/>
      <c r="L180" s="36"/>
      <c r="M180" s="36"/>
      <c r="N180" s="36"/>
      <c r="O180" s="36"/>
      <c r="P180" s="36"/>
      <c r="Q180" s="36"/>
      <c r="R180" s="36">
        <v>0</v>
      </c>
      <c r="S180" s="36">
        <v>0</v>
      </c>
      <c r="T180" s="36">
        <v>97</v>
      </c>
      <c r="U180" s="36">
        <v>97</v>
      </c>
      <c r="V180" s="36">
        <v>97</v>
      </c>
      <c r="W180" s="36">
        <v>97</v>
      </c>
      <c r="X180" s="36">
        <v>97</v>
      </c>
      <c r="Y180" s="36">
        <v>97</v>
      </c>
      <c r="Z180" s="36">
        <v>97</v>
      </c>
      <c r="AA180" s="36">
        <v>97</v>
      </c>
      <c r="AB180" s="36">
        <v>152</v>
      </c>
      <c r="AC180" s="36">
        <v>152</v>
      </c>
      <c r="AD180" s="36">
        <v>152</v>
      </c>
      <c r="AE180" s="36">
        <v>0</v>
      </c>
      <c r="AF180" s="36">
        <v>0</v>
      </c>
      <c r="AG180" s="36"/>
      <c r="AH180" s="36"/>
      <c r="AI180" s="36"/>
      <c r="AJ180" s="36"/>
      <c r="AK180" s="36"/>
      <c r="AL180" s="36"/>
      <c r="AM180" s="36"/>
      <c r="AN180" s="36"/>
      <c r="AO180" s="36"/>
      <c r="AP180" s="36"/>
      <c r="AQ180" s="36"/>
      <c r="AR180" s="36"/>
      <c r="AS180" s="36"/>
      <c r="AT180" s="36"/>
      <c r="AU180" s="36"/>
    </row>
    <row r="181" spans="2:47" hidden="1" outlineLevel="1">
      <c r="B181" s="32" t="s">
        <v>906</v>
      </c>
      <c r="C181" s="34">
        <f t="shared" ref="C181:C183" si="320">C180</f>
        <v>0</v>
      </c>
      <c r="D181" s="34">
        <f t="shared" ref="D181:D183" si="321">D180</f>
        <v>0</v>
      </c>
      <c r="E181" s="34">
        <f t="shared" ref="E181:E183" si="322">E180</f>
        <v>0</v>
      </c>
      <c r="F181" s="34">
        <f t="shared" ref="F181:F183" si="323">F180</f>
        <v>0</v>
      </c>
      <c r="G181" s="34">
        <f t="shared" ref="G181:G183" si="324">G180</f>
        <v>0</v>
      </c>
      <c r="H181" s="34">
        <f t="shared" ref="H181:H183" si="325">H180</f>
        <v>0</v>
      </c>
      <c r="I181" s="34">
        <f t="shared" ref="I181:I183" si="326">I180</f>
        <v>0</v>
      </c>
      <c r="J181" s="34">
        <f t="shared" ref="J181:J183" si="327">J180</f>
        <v>0</v>
      </c>
      <c r="K181" s="34">
        <f t="shared" ref="K181:K183" si="328">K180</f>
        <v>0</v>
      </c>
      <c r="L181" s="34">
        <f t="shared" ref="L181:L183" si="329">L180</f>
        <v>0</v>
      </c>
      <c r="M181" s="34">
        <f t="shared" ref="M181:M183" si="330">M180</f>
        <v>0</v>
      </c>
      <c r="N181" s="34">
        <f t="shared" ref="N181:N183" si="331">N180</f>
        <v>0</v>
      </c>
      <c r="O181" s="34">
        <f t="shared" ref="O181:O183" si="332">O180</f>
        <v>0</v>
      </c>
      <c r="P181" s="34">
        <f t="shared" ref="P181:P183" si="333">P180</f>
        <v>0</v>
      </c>
      <c r="Q181" s="34">
        <f t="shared" ref="Q181:Q183" si="334">Q180</f>
        <v>0</v>
      </c>
      <c r="R181" s="34">
        <f t="shared" ref="R181:R183" si="335">R180</f>
        <v>0</v>
      </c>
      <c r="S181" s="34">
        <f t="shared" ref="S181:S183" si="336">S180</f>
        <v>0</v>
      </c>
      <c r="T181" s="34">
        <f t="shared" ref="T181:T183" si="337">T180</f>
        <v>97</v>
      </c>
      <c r="U181" s="34">
        <f t="shared" ref="U181:U183" si="338">U180</f>
        <v>97</v>
      </c>
      <c r="V181" s="34">
        <f t="shared" ref="V181:V183" si="339">V180</f>
        <v>97</v>
      </c>
      <c r="W181" s="34">
        <f t="shared" ref="W181:W183" si="340">W180</f>
        <v>97</v>
      </c>
      <c r="X181" s="34">
        <f t="shared" ref="X181:X183" si="341">X180</f>
        <v>97</v>
      </c>
      <c r="Y181" s="34">
        <f t="shared" ref="Y181:Y183" si="342">Y180</f>
        <v>97</v>
      </c>
      <c r="Z181" s="34">
        <f t="shared" ref="Z181:Z183" si="343">Z180</f>
        <v>97</v>
      </c>
      <c r="AA181" s="34">
        <f t="shared" ref="AA181:AA183" si="344">AA180</f>
        <v>97</v>
      </c>
      <c r="AB181" s="34">
        <f t="shared" ref="AB181:AB183" si="345">AB180</f>
        <v>152</v>
      </c>
      <c r="AC181" s="34">
        <f t="shared" ref="AC181:AC183" si="346">AC180</f>
        <v>152</v>
      </c>
      <c r="AD181" s="34">
        <f t="shared" ref="AD181:AD183" si="347">AD180</f>
        <v>152</v>
      </c>
      <c r="AE181" s="34">
        <f t="shared" ref="AE181:AE183" si="348">AE180</f>
        <v>0</v>
      </c>
      <c r="AF181" s="34">
        <f t="shared" ref="AF181:AF183" si="349">AF180</f>
        <v>0</v>
      </c>
      <c r="AG181" s="34">
        <f t="shared" ref="AG181:AG183" si="350">AG180</f>
        <v>0</v>
      </c>
      <c r="AH181" s="34">
        <f t="shared" ref="AH181:AH183" si="351">AH180</f>
        <v>0</v>
      </c>
      <c r="AI181" s="34">
        <f t="shared" ref="AI181:AI183" si="352">AI180</f>
        <v>0</v>
      </c>
      <c r="AJ181" s="34">
        <f t="shared" ref="AJ181:AJ183" si="353">AJ180</f>
        <v>0</v>
      </c>
      <c r="AK181" s="34">
        <f t="shared" ref="AK181:AK183" si="354">AK180</f>
        <v>0</v>
      </c>
      <c r="AL181" s="34">
        <f t="shared" ref="AL181:AL183" si="355">AL180</f>
        <v>0</v>
      </c>
      <c r="AM181" s="34">
        <f t="shared" ref="AM181:AM183" si="356">AM180</f>
        <v>0</v>
      </c>
      <c r="AN181" s="34">
        <f t="shared" ref="AN181:AN183" si="357">AN180</f>
        <v>0</v>
      </c>
      <c r="AO181" s="34">
        <f t="shared" ref="AO181:AO183" si="358">AO180</f>
        <v>0</v>
      </c>
      <c r="AP181" s="34">
        <f t="shared" ref="AP181:AP183" si="359">AP180</f>
        <v>0</v>
      </c>
      <c r="AQ181" s="34">
        <f t="shared" ref="AQ181:AQ183" si="360">AQ180</f>
        <v>0</v>
      </c>
      <c r="AR181" s="34">
        <f t="shared" ref="AR181:AR183" si="361">AR180</f>
        <v>0</v>
      </c>
      <c r="AS181" s="34">
        <f t="shared" ref="AS181:AS183" si="362">AS180</f>
        <v>0</v>
      </c>
      <c r="AT181" s="34">
        <f t="shared" ref="AT181:AT183" si="363">AT180</f>
        <v>0</v>
      </c>
      <c r="AU181" s="34">
        <f t="shared" ref="AU181:AU183" si="364">AU180</f>
        <v>0</v>
      </c>
    </row>
    <row r="182" spans="2:47" hidden="1" outlineLevel="1">
      <c r="B182" s="32" t="s">
        <v>907</v>
      </c>
      <c r="C182" s="34">
        <f t="shared" si="320"/>
        <v>0</v>
      </c>
      <c r="D182" s="34">
        <f t="shared" si="321"/>
        <v>0</v>
      </c>
      <c r="E182" s="34">
        <f t="shared" si="322"/>
        <v>0</v>
      </c>
      <c r="F182" s="34">
        <f t="shared" si="323"/>
        <v>0</v>
      </c>
      <c r="G182" s="34">
        <f t="shared" si="324"/>
        <v>0</v>
      </c>
      <c r="H182" s="34">
        <f t="shared" si="325"/>
        <v>0</v>
      </c>
      <c r="I182" s="34">
        <f t="shared" si="326"/>
        <v>0</v>
      </c>
      <c r="J182" s="34">
        <f t="shared" si="327"/>
        <v>0</v>
      </c>
      <c r="K182" s="34">
        <f t="shared" si="328"/>
        <v>0</v>
      </c>
      <c r="L182" s="34">
        <f t="shared" si="329"/>
        <v>0</v>
      </c>
      <c r="M182" s="34">
        <f t="shared" si="330"/>
        <v>0</v>
      </c>
      <c r="N182" s="34">
        <f t="shared" si="331"/>
        <v>0</v>
      </c>
      <c r="O182" s="34">
        <f t="shared" si="332"/>
        <v>0</v>
      </c>
      <c r="P182" s="34">
        <f t="shared" si="333"/>
        <v>0</v>
      </c>
      <c r="Q182" s="34">
        <f t="shared" si="334"/>
        <v>0</v>
      </c>
      <c r="R182" s="34">
        <f t="shared" si="335"/>
        <v>0</v>
      </c>
      <c r="S182" s="34">
        <f t="shared" si="336"/>
        <v>0</v>
      </c>
      <c r="T182" s="34">
        <f t="shared" si="337"/>
        <v>97</v>
      </c>
      <c r="U182" s="34">
        <f t="shared" si="338"/>
        <v>97</v>
      </c>
      <c r="V182" s="34">
        <f t="shared" si="339"/>
        <v>97</v>
      </c>
      <c r="W182" s="34">
        <f t="shared" si="340"/>
        <v>97</v>
      </c>
      <c r="X182" s="34">
        <f t="shared" si="341"/>
        <v>97</v>
      </c>
      <c r="Y182" s="34">
        <f t="shared" si="342"/>
        <v>97</v>
      </c>
      <c r="Z182" s="34">
        <f t="shared" si="343"/>
        <v>97</v>
      </c>
      <c r="AA182" s="34">
        <f t="shared" si="344"/>
        <v>97</v>
      </c>
      <c r="AB182" s="34">
        <f t="shared" si="345"/>
        <v>152</v>
      </c>
      <c r="AC182" s="34">
        <f t="shared" si="346"/>
        <v>152</v>
      </c>
      <c r="AD182" s="34">
        <f t="shared" si="347"/>
        <v>152</v>
      </c>
      <c r="AE182" s="34">
        <f t="shared" si="348"/>
        <v>0</v>
      </c>
      <c r="AF182" s="34">
        <f t="shared" si="349"/>
        <v>0</v>
      </c>
      <c r="AG182" s="34">
        <f t="shared" si="350"/>
        <v>0</v>
      </c>
      <c r="AH182" s="34">
        <f t="shared" si="351"/>
        <v>0</v>
      </c>
      <c r="AI182" s="34">
        <f t="shared" si="352"/>
        <v>0</v>
      </c>
      <c r="AJ182" s="34">
        <f t="shared" si="353"/>
        <v>0</v>
      </c>
      <c r="AK182" s="34">
        <f t="shared" si="354"/>
        <v>0</v>
      </c>
      <c r="AL182" s="34">
        <f t="shared" si="355"/>
        <v>0</v>
      </c>
      <c r="AM182" s="34">
        <f t="shared" si="356"/>
        <v>0</v>
      </c>
      <c r="AN182" s="34">
        <f t="shared" si="357"/>
        <v>0</v>
      </c>
      <c r="AO182" s="34">
        <f t="shared" si="358"/>
        <v>0</v>
      </c>
      <c r="AP182" s="34">
        <f t="shared" si="359"/>
        <v>0</v>
      </c>
      <c r="AQ182" s="34">
        <f t="shared" si="360"/>
        <v>0</v>
      </c>
      <c r="AR182" s="34">
        <f t="shared" si="361"/>
        <v>0</v>
      </c>
      <c r="AS182" s="34">
        <f t="shared" si="362"/>
        <v>0</v>
      </c>
      <c r="AT182" s="34">
        <f t="shared" si="363"/>
        <v>0</v>
      </c>
      <c r="AU182" s="34">
        <f t="shared" si="364"/>
        <v>0</v>
      </c>
    </row>
    <row r="183" spans="2:47" hidden="1" outlineLevel="1">
      <c r="B183" s="32" t="s">
        <v>908</v>
      </c>
      <c r="C183" s="34">
        <f t="shared" si="320"/>
        <v>0</v>
      </c>
      <c r="D183" s="34">
        <f t="shared" si="321"/>
        <v>0</v>
      </c>
      <c r="E183" s="34">
        <f t="shared" si="322"/>
        <v>0</v>
      </c>
      <c r="F183" s="34">
        <f t="shared" si="323"/>
        <v>0</v>
      </c>
      <c r="G183" s="34">
        <f t="shared" si="324"/>
        <v>0</v>
      </c>
      <c r="H183" s="34">
        <f t="shared" si="325"/>
        <v>0</v>
      </c>
      <c r="I183" s="34">
        <f t="shared" si="326"/>
        <v>0</v>
      </c>
      <c r="J183" s="34">
        <f t="shared" si="327"/>
        <v>0</v>
      </c>
      <c r="K183" s="34">
        <f t="shared" si="328"/>
        <v>0</v>
      </c>
      <c r="L183" s="34">
        <f t="shared" si="329"/>
        <v>0</v>
      </c>
      <c r="M183" s="34">
        <f t="shared" si="330"/>
        <v>0</v>
      </c>
      <c r="N183" s="34">
        <f t="shared" si="331"/>
        <v>0</v>
      </c>
      <c r="O183" s="34">
        <f t="shared" si="332"/>
        <v>0</v>
      </c>
      <c r="P183" s="34">
        <f t="shared" si="333"/>
        <v>0</v>
      </c>
      <c r="Q183" s="34">
        <f t="shared" si="334"/>
        <v>0</v>
      </c>
      <c r="R183" s="34">
        <f t="shared" si="335"/>
        <v>0</v>
      </c>
      <c r="S183" s="34">
        <f t="shared" si="336"/>
        <v>0</v>
      </c>
      <c r="T183" s="34">
        <f t="shared" si="337"/>
        <v>97</v>
      </c>
      <c r="U183" s="34">
        <f t="shared" si="338"/>
        <v>97</v>
      </c>
      <c r="V183" s="34">
        <f t="shared" si="339"/>
        <v>97</v>
      </c>
      <c r="W183" s="34">
        <f t="shared" si="340"/>
        <v>97</v>
      </c>
      <c r="X183" s="34">
        <f t="shared" si="341"/>
        <v>97</v>
      </c>
      <c r="Y183" s="34">
        <f t="shared" si="342"/>
        <v>97</v>
      </c>
      <c r="Z183" s="34">
        <f t="shared" si="343"/>
        <v>97</v>
      </c>
      <c r="AA183" s="34">
        <f t="shared" si="344"/>
        <v>97</v>
      </c>
      <c r="AB183" s="34">
        <f t="shared" si="345"/>
        <v>152</v>
      </c>
      <c r="AC183" s="34">
        <f t="shared" si="346"/>
        <v>152</v>
      </c>
      <c r="AD183" s="34">
        <f t="shared" si="347"/>
        <v>152</v>
      </c>
      <c r="AE183" s="34">
        <f t="shared" si="348"/>
        <v>0</v>
      </c>
      <c r="AF183" s="34">
        <f t="shared" si="349"/>
        <v>0</v>
      </c>
      <c r="AG183" s="34">
        <f t="shared" si="350"/>
        <v>0</v>
      </c>
      <c r="AH183" s="34">
        <f t="shared" si="351"/>
        <v>0</v>
      </c>
      <c r="AI183" s="34">
        <f t="shared" si="352"/>
        <v>0</v>
      </c>
      <c r="AJ183" s="34">
        <f t="shared" si="353"/>
        <v>0</v>
      </c>
      <c r="AK183" s="34">
        <f t="shared" si="354"/>
        <v>0</v>
      </c>
      <c r="AL183" s="34">
        <f t="shared" si="355"/>
        <v>0</v>
      </c>
      <c r="AM183" s="34">
        <f t="shared" si="356"/>
        <v>0</v>
      </c>
      <c r="AN183" s="34">
        <f t="shared" si="357"/>
        <v>0</v>
      </c>
      <c r="AO183" s="34">
        <f t="shared" si="358"/>
        <v>0</v>
      </c>
      <c r="AP183" s="34">
        <f t="shared" si="359"/>
        <v>0</v>
      </c>
      <c r="AQ183" s="34">
        <f t="shared" si="360"/>
        <v>0</v>
      </c>
      <c r="AR183" s="34">
        <f t="shared" si="361"/>
        <v>0</v>
      </c>
      <c r="AS183" s="34">
        <f t="shared" si="362"/>
        <v>0</v>
      </c>
      <c r="AT183" s="34">
        <f t="shared" si="363"/>
        <v>0</v>
      </c>
      <c r="AU183" s="34">
        <f t="shared" si="364"/>
        <v>0</v>
      </c>
    </row>
    <row r="184" spans="2:47" hidden="1" outlineLevel="1">
      <c r="B184" s="32" t="s">
        <v>904</v>
      </c>
      <c r="C184" s="36" t="s">
        <v>25</v>
      </c>
      <c r="D184" s="36" t="s">
        <v>25</v>
      </c>
      <c r="E184" s="36" t="s">
        <v>25</v>
      </c>
      <c r="F184" s="36" t="s">
        <v>25</v>
      </c>
      <c r="G184" s="36" t="s">
        <v>25</v>
      </c>
      <c r="H184" s="36" t="s">
        <v>25</v>
      </c>
      <c r="I184" s="36" t="s">
        <v>25</v>
      </c>
      <c r="J184" s="36" t="s">
        <v>25</v>
      </c>
      <c r="K184" s="36" t="s">
        <v>25</v>
      </c>
      <c r="L184" s="36" t="s">
        <v>25</v>
      </c>
      <c r="M184" s="36" t="s">
        <v>25</v>
      </c>
      <c r="N184" s="36" t="s">
        <v>25</v>
      </c>
      <c r="O184" s="36" t="s">
        <v>25</v>
      </c>
      <c r="P184" s="36" t="s">
        <v>25</v>
      </c>
      <c r="Q184" s="36" t="s">
        <v>25</v>
      </c>
      <c r="R184" s="36">
        <v>12</v>
      </c>
      <c r="S184" s="36">
        <v>20</v>
      </c>
      <c r="T184" s="36">
        <v>2</v>
      </c>
      <c r="U184" s="36">
        <v>3</v>
      </c>
      <c r="V184" s="36">
        <v>17</v>
      </c>
      <c r="W184" s="36">
        <v>22</v>
      </c>
      <c r="X184" s="36">
        <v>6</v>
      </c>
      <c r="Y184" s="36">
        <v>9</v>
      </c>
      <c r="Z184" s="36">
        <v>16</v>
      </c>
      <c r="AA184" s="36">
        <v>23</v>
      </c>
      <c r="AB184" s="36">
        <v>5</v>
      </c>
      <c r="AC184" s="36">
        <v>8</v>
      </c>
      <c r="AD184" s="36">
        <v>15</v>
      </c>
      <c r="AE184" s="36">
        <v>1</v>
      </c>
      <c r="AF184" s="36">
        <v>4</v>
      </c>
      <c r="AG184" s="36" t="s">
        <v>25</v>
      </c>
      <c r="AH184" s="36" t="s">
        <v>25</v>
      </c>
      <c r="AI184" s="36" t="s">
        <v>25</v>
      </c>
      <c r="AJ184" s="36" t="s">
        <v>25</v>
      </c>
      <c r="AK184" s="36" t="s">
        <v>25</v>
      </c>
      <c r="AL184" s="36" t="s">
        <v>25</v>
      </c>
      <c r="AM184" s="36" t="s">
        <v>25</v>
      </c>
      <c r="AN184" s="36" t="s">
        <v>25</v>
      </c>
      <c r="AO184" s="36" t="s">
        <v>25</v>
      </c>
      <c r="AP184" s="36" t="s">
        <v>25</v>
      </c>
      <c r="AQ184" s="36" t="s">
        <v>25</v>
      </c>
      <c r="AR184" s="36" t="s">
        <v>25</v>
      </c>
      <c r="AS184" s="36" t="s">
        <v>25</v>
      </c>
      <c r="AT184" s="36" t="s">
        <v>25</v>
      </c>
      <c r="AU184" s="36" t="s">
        <v>25</v>
      </c>
    </row>
    <row r="185" spans="2:47" hidden="1" outlineLevel="1">
      <c r="B185" s="32" t="s">
        <v>916</v>
      </c>
      <c r="C185" s="36"/>
      <c r="D185" s="36"/>
      <c r="E185" s="36"/>
      <c r="F185" s="36"/>
      <c r="G185" s="36"/>
      <c r="H185" s="36"/>
      <c r="I185" s="36"/>
      <c r="J185" s="36"/>
      <c r="K185" s="36"/>
      <c r="L185" s="36"/>
      <c r="M185" s="36"/>
      <c r="N185" s="36"/>
      <c r="O185" s="36"/>
      <c r="P185" s="36"/>
      <c r="Q185" s="36"/>
      <c r="R185" s="36">
        <v>348</v>
      </c>
      <c r="S185" s="36">
        <v>348</v>
      </c>
      <c r="T185" s="36">
        <v>7</v>
      </c>
      <c r="U185" s="36">
        <v>7</v>
      </c>
      <c r="V185" s="36">
        <v>7</v>
      </c>
      <c r="W185" s="36">
        <v>7</v>
      </c>
      <c r="X185" s="36">
        <v>7</v>
      </c>
      <c r="Y185" s="36">
        <v>7</v>
      </c>
      <c r="Z185" s="36">
        <v>7</v>
      </c>
      <c r="AA185" s="36">
        <v>7</v>
      </c>
      <c r="AB185" s="36">
        <v>0</v>
      </c>
      <c r="AC185" s="36">
        <v>0</v>
      </c>
      <c r="AD185" s="36">
        <v>0</v>
      </c>
      <c r="AE185" s="36">
        <v>0</v>
      </c>
      <c r="AF185" s="36">
        <v>0</v>
      </c>
      <c r="AG185" s="36"/>
      <c r="AH185" s="36"/>
      <c r="AI185" s="36"/>
      <c r="AJ185" s="36"/>
      <c r="AK185" s="36"/>
      <c r="AL185" s="36"/>
      <c r="AM185" s="36"/>
      <c r="AN185" s="36"/>
      <c r="AO185" s="36"/>
      <c r="AP185" s="36"/>
      <c r="AQ185" s="36"/>
      <c r="AR185" s="36"/>
      <c r="AS185" s="36"/>
      <c r="AT185" s="36"/>
      <c r="AU185" s="36"/>
    </row>
    <row r="186" spans="2:47" hidden="1" outlineLevel="1">
      <c r="B186" s="32" t="s">
        <v>906</v>
      </c>
      <c r="C186" s="34">
        <f t="shared" ref="C186:C188" si="365">C185</f>
        <v>0</v>
      </c>
      <c r="D186" s="34">
        <f t="shared" ref="D186:D188" si="366">D185</f>
        <v>0</v>
      </c>
      <c r="E186" s="34">
        <f t="shared" ref="E186:E188" si="367">E185</f>
        <v>0</v>
      </c>
      <c r="F186" s="34">
        <f t="shared" ref="F186:F188" si="368">F185</f>
        <v>0</v>
      </c>
      <c r="G186" s="34">
        <f t="shared" ref="G186:G188" si="369">G185</f>
        <v>0</v>
      </c>
      <c r="H186" s="34">
        <f t="shared" ref="H186:H188" si="370">H185</f>
        <v>0</v>
      </c>
      <c r="I186" s="34">
        <f t="shared" ref="I186:I188" si="371">I185</f>
        <v>0</v>
      </c>
      <c r="J186" s="34">
        <f t="shared" ref="J186:J188" si="372">J185</f>
        <v>0</v>
      </c>
      <c r="K186" s="34">
        <f t="shared" ref="K186:K188" si="373">K185</f>
        <v>0</v>
      </c>
      <c r="L186" s="34">
        <f t="shared" ref="L186:L188" si="374">L185</f>
        <v>0</v>
      </c>
      <c r="M186" s="34">
        <f t="shared" ref="M186:M188" si="375">M185</f>
        <v>0</v>
      </c>
      <c r="N186" s="34">
        <f t="shared" ref="N186:N188" si="376">N185</f>
        <v>0</v>
      </c>
      <c r="O186" s="34">
        <f t="shared" ref="O186:O188" si="377">O185</f>
        <v>0</v>
      </c>
      <c r="P186" s="34">
        <f t="shared" ref="P186:P188" si="378">P185</f>
        <v>0</v>
      </c>
      <c r="Q186" s="34">
        <f t="shared" ref="Q186:Q188" si="379">Q185</f>
        <v>0</v>
      </c>
      <c r="R186" s="34">
        <f t="shared" ref="R186:R188" si="380">R185</f>
        <v>348</v>
      </c>
      <c r="S186" s="34">
        <f t="shared" ref="S186:S188" si="381">S185</f>
        <v>348</v>
      </c>
      <c r="T186" s="34">
        <f t="shared" ref="T186:T188" si="382">T185</f>
        <v>7</v>
      </c>
      <c r="U186" s="34">
        <f t="shared" ref="U186:U188" si="383">U185</f>
        <v>7</v>
      </c>
      <c r="V186" s="34">
        <f t="shared" ref="V186:V188" si="384">V185</f>
        <v>7</v>
      </c>
      <c r="W186" s="34">
        <f t="shared" ref="W186:W188" si="385">W185</f>
        <v>7</v>
      </c>
      <c r="X186" s="34">
        <f t="shared" ref="X186:X188" si="386">X185</f>
        <v>7</v>
      </c>
      <c r="Y186" s="34">
        <f t="shared" ref="Y186:Y188" si="387">Y185</f>
        <v>7</v>
      </c>
      <c r="Z186" s="34">
        <f t="shared" ref="Z186:Z188" si="388">Z185</f>
        <v>7</v>
      </c>
      <c r="AA186" s="34">
        <f t="shared" ref="AA186:AA188" si="389">AA185</f>
        <v>7</v>
      </c>
      <c r="AB186" s="34">
        <f t="shared" ref="AB186:AB188" si="390">AB185</f>
        <v>0</v>
      </c>
      <c r="AC186" s="34">
        <f t="shared" ref="AC186:AC188" si="391">AC185</f>
        <v>0</v>
      </c>
      <c r="AD186" s="34">
        <f t="shared" ref="AD186:AD188" si="392">AD185</f>
        <v>0</v>
      </c>
      <c r="AE186" s="34">
        <f t="shared" ref="AE186:AE188" si="393">AE185</f>
        <v>0</v>
      </c>
      <c r="AF186" s="34">
        <f t="shared" ref="AF186:AF188" si="394">AF185</f>
        <v>0</v>
      </c>
      <c r="AG186" s="34">
        <f t="shared" ref="AG186:AG188" si="395">AG185</f>
        <v>0</v>
      </c>
      <c r="AH186" s="34">
        <f t="shared" ref="AH186:AH188" si="396">AH185</f>
        <v>0</v>
      </c>
      <c r="AI186" s="34">
        <f t="shared" ref="AI186:AI188" si="397">AI185</f>
        <v>0</v>
      </c>
      <c r="AJ186" s="34">
        <f t="shared" ref="AJ186:AJ188" si="398">AJ185</f>
        <v>0</v>
      </c>
      <c r="AK186" s="34">
        <f t="shared" ref="AK186:AK188" si="399">AK185</f>
        <v>0</v>
      </c>
      <c r="AL186" s="34">
        <f t="shared" ref="AL186:AL188" si="400">AL185</f>
        <v>0</v>
      </c>
      <c r="AM186" s="34">
        <f t="shared" ref="AM186:AM188" si="401">AM185</f>
        <v>0</v>
      </c>
      <c r="AN186" s="34">
        <f t="shared" ref="AN186:AN188" si="402">AN185</f>
        <v>0</v>
      </c>
      <c r="AO186" s="34">
        <f t="shared" ref="AO186:AO188" si="403">AO185</f>
        <v>0</v>
      </c>
      <c r="AP186" s="34">
        <f t="shared" ref="AP186:AP188" si="404">AP185</f>
        <v>0</v>
      </c>
      <c r="AQ186" s="34">
        <f t="shared" ref="AQ186:AQ188" si="405">AQ185</f>
        <v>0</v>
      </c>
      <c r="AR186" s="34">
        <f t="shared" ref="AR186:AR188" si="406">AR185</f>
        <v>0</v>
      </c>
      <c r="AS186" s="34">
        <f t="shared" ref="AS186:AS188" si="407">AS185</f>
        <v>0</v>
      </c>
      <c r="AT186" s="34">
        <f t="shared" ref="AT186:AT188" si="408">AT185</f>
        <v>0</v>
      </c>
      <c r="AU186" s="34">
        <f t="shared" ref="AU186:AU188" si="409">AU185</f>
        <v>0</v>
      </c>
    </row>
    <row r="187" spans="2:47" hidden="1" outlineLevel="1">
      <c r="B187" s="32" t="s">
        <v>907</v>
      </c>
      <c r="C187" s="34">
        <f t="shared" si="365"/>
        <v>0</v>
      </c>
      <c r="D187" s="34">
        <f t="shared" si="366"/>
        <v>0</v>
      </c>
      <c r="E187" s="34">
        <f t="shared" si="367"/>
        <v>0</v>
      </c>
      <c r="F187" s="34">
        <f t="shared" si="368"/>
        <v>0</v>
      </c>
      <c r="G187" s="34">
        <f t="shared" si="369"/>
        <v>0</v>
      </c>
      <c r="H187" s="34">
        <f t="shared" si="370"/>
        <v>0</v>
      </c>
      <c r="I187" s="34">
        <f t="shared" si="371"/>
        <v>0</v>
      </c>
      <c r="J187" s="34">
        <f t="shared" si="372"/>
        <v>0</v>
      </c>
      <c r="K187" s="34">
        <f t="shared" si="373"/>
        <v>0</v>
      </c>
      <c r="L187" s="34">
        <f t="shared" si="374"/>
        <v>0</v>
      </c>
      <c r="M187" s="34">
        <f t="shared" si="375"/>
        <v>0</v>
      </c>
      <c r="N187" s="34">
        <f t="shared" si="376"/>
        <v>0</v>
      </c>
      <c r="O187" s="34">
        <f t="shared" si="377"/>
        <v>0</v>
      </c>
      <c r="P187" s="34">
        <f t="shared" si="378"/>
        <v>0</v>
      </c>
      <c r="Q187" s="34">
        <f t="shared" si="379"/>
        <v>0</v>
      </c>
      <c r="R187" s="34">
        <f t="shared" si="380"/>
        <v>348</v>
      </c>
      <c r="S187" s="34">
        <f t="shared" si="381"/>
        <v>348</v>
      </c>
      <c r="T187" s="34">
        <f t="shared" si="382"/>
        <v>7</v>
      </c>
      <c r="U187" s="34">
        <f t="shared" si="383"/>
        <v>7</v>
      </c>
      <c r="V187" s="34">
        <f t="shared" si="384"/>
        <v>7</v>
      </c>
      <c r="W187" s="34">
        <f t="shared" si="385"/>
        <v>7</v>
      </c>
      <c r="X187" s="34">
        <f t="shared" si="386"/>
        <v>7</v>
      </c>
      <c r="Y187" s="34">
        <f t="shared" si="387"/>
        <v>7</v>
      </c>
      <c r="Z187" s="34">
        <f t="shared" si="388"/>
        <v>7</v>
      </c>
      <c r="AA187" s="34">
        <f t="shared" si="389"/>
        <v>7</v>
      </c>
      <c r="AB187" s="34">
        <f t="shared" si="390"/>
        <v>0</v>
      </c>
      <c r="AC187" s="34">
        <f t="shared" si="391"/>
        <v>0</v>
      </c>
      <c r="AD187" s="34">
        <f t="shared" si="392"/>
        <v>0</v>
      </c>
      <c r="AE187" s="34">
        <f t="shared" si="393"/>
        <v>0</v>
      </c>
      <c r="AF187" s="34">
        <f t="shared" si="394"/>
        <v>0</v>
      </c>
      <c r="AG187" s="34">
        <f t="shared" si="395"/>
        <v>0</v>
      </c>
      <c r="AH187" s="34">
        <f t="shared" si="396"/>
        <v>0</v>
      </c>
      <c r="AI187" s="34">
        <f t="shared" si="397"/>
        <v>0</v>
      </c>
      <c r="AJ187" s="34">
        <f t="shared" si="398"/>
        <v>0</v>
      </c>
      <c r="AK187" s="34">
        <f t="shared" si="399"/>
        <v>0</v>
      </c>
      <c r="AL187" s="34">
        <f t="shared" si="400"/>
        <v>0</v>
      </c>
      <c r="AM187" s="34">
        <f t="shared" si="401"/>
        <v>0</v>
      </c>
      <c r="AN187" s="34">
        <f t="shared" si="402"/>
        <v>0</v>
      </c>
      <c r="AO187" s="34">
        <f t="shared" si="403"/>
        <v>0</v>
      </c>
      <c r="AP187" s="34">
        <f t="shared" si="404"/>
        <v>0</v>
      </c>
      <c r="AQ187" s="34">
        <f t="shared" si="405"/>
        <v>0</v>
      </c>
      <c r="AR187" s="34">
        <f t="shared" si="406"/>
        <v>0</v>
      </c>
      <c r="AS187" s="34">
        <f t="shared" si="407"/>
        <v>0</v>
      </c>
      <c r="AT187" s="34">
        <f t="shared" si="408"/>
        <v>0</v>
      </c>
      <c r="AU187" s="34">
        <f t="shared" si="409"/>
        <v>0</v>
      </c>
    </row>
    <row r="188" spans="2:47" hidden="1" outlineLevel="1">
      <c r="B188" s="32" t="s">
        <v>908</v>
      </c>
      <c r="C188" s="34">
        <f t="shared" si="365"/>
        <v>0</v>
      </c>
      <c r="D188" s="34">
        <f t="shared" si="366"/>
        <v>0</v>
      </c>
      <c r="E188" s="34">
        <f t="shared" si="367"/>
        <v>0</v>
      </c>
      <c r="F188" s="34">
        <f t="shared" si="368"/>
        <v>0</v>
      </c>
      <c r="G188" s="34">
        <f t="shared" si="369"/>
        <v>0</v>
      </c>
      <c r="H188" s="34">
        <f t="shared" si="370"/>
        <v>0</v>
      </c>
      <c r="I188" s="34">
        <f t="shared" si="371"/>
        <v>0</v>
      </c>
      <c r="J188" s="34">
        <f t="shared" si="372"/>
        <v>0</v>
      </c>
      <c r="K188" s="34">
        <f t="shared" si="373"/>
        <v>0</v>
      </c>
      <c r="L188" s="34">
        <f t="shared" si="374"/>
        <v>0</v>
      </c>
      <c r="M188" s="34">
        <f t="shared" si="375"/>
        <v>0</v>
      </c>
      <c r="N188" s="34">
        <f t="shared" si="376"/>
        <v>0</v>
      </c>
      <c r="O188" s="34">
        <f t="shared" si="377"/>
        <v>0</v>
      </c>
      <c r="P188" s="34">
        <f t="shared" si="378"/>
        <v>0</v>
      </c>
      <c r="Q188" s="34">
        <f t="shared" si="379"/>
        <v>0</v>
      </c>
      <c r="R188" s="34">
        <f t="shared" si="380"/>
        <v>348</v>
      </c>
      <c r="S188" s="34">
        <f t="shared" si="381"/>
        <v>348</v>
      </c>
      <c r="T188" s="34">
        <f t="shared" si="382"/>
        <v>7</v>
      </c>
      <c r="U188" s="34">
        <f t="shared" si="383"/>
        <v>7</v>
      </c>
      <c r="V188" s="34">
        <f t="shared" si="384"/>
        <v>7</v>
      </c>
      <c r="W188" s="34">
        <f t="shared" si="385"/>
        <v>7</v>
      </c>
      <c r="X188" s="34">
        <f t="shared" si="386"/>
        <v>7</v>
      </c>
      <c r="Y188" s="34">
        <f t="shared" si="387"/>
        <v>7</v>
      </c>
      <c r="Z188" s="34">
        <f t="shared" si="388"/>
        <v>7</v>
      </c>
      <c r="AA188" s="34">
        <f t="shared" si="389"/>
        <v>7</v>
      </c>
      <c r="AB188" s="34">
        <f t="shared" si="390"/>
        <v>0</v>
      </c>
      <c r="AC188" s="34">
        <f t="shared" si="391"/>
        <v>0</v>
      </c>
      <c r="AD188" s="34">
        <f t="shared" si="392"/>
        <v>0</v>
      </c>
      <c r="AE188" s="34">
        <f t="shared" si="393"/>
        <v>0</v>
      </c>
      <c r="AF188" s="34">
        <f t="shared" si="394"/>
        <v>0</v>
      </c>
      <c r="AG188" s="34">
        <f t="shared" si="395"/>
        <v>0</v>
      </c>
      <c r="AH188" s="34">
        <f t="shared" si="396"/>
        <v>0</v>
      </c>
      <c r="AI188" s="34">
        <f t="shared" si="397"/>
        <v>0</v>
      </c>
      <c r="AJ188" s="34">
        <f t="shared" si="398"/>
        <v>0</v>
      </c>
      <c r="AK188" s="34">
        <f t="shared" si="399"/>
        <v>0</v>
      </c>
      <c r="AL188" s="34">
        <f t="shared" si="400"/>
        <v>0</v>
      </c>
      <c r="AM188" s="34">
        <f t="shared" si="401"/>
        <v>0</v>
      </c>
      <c r="AN188" s="34">
        <f t="shared" si="402"/>
        <v>0</v>
      </c>
      <c r="AO188" s="34">
        <f t="shared" si="403"/>
        <v>0</v>
      </c>
      <c r="AP188" s="34">
        <f t="shared" si="404"/>
        <v>0</v>
      </c>
      <c r="AQ188" s="34">
        <f t="shared" si="405"/>
        <v>0</v>
      </c>
      <c r="AR188" s="34">
        <f t="shared" si="406"/>
        <v>0</v>
      </c>
      <c r="AS188" s="34">
        <f t="shared" si="407"/>
        <v>0</v>
      </c>
      <c r="AT188" s="34">
        <f t="shared" si="408"/>
        <v>0</v>
      </c>
      <c r="AU188" s="34">
        <f t="shared" si="409"/>
        <v>0</v>
      </c>
    </row>
    <row r="189" spans="2:47" hidden="1" outlineLevel="1">
      <c r="B189" s="32" t="s">
        <v>904</v>
      </c>
      <c r="C189" s="36" t="s">
        <v>25</v>
      </c>
      <c r="D189" s="36" t="s">
        <v>25</v>
      </c>
      <c r="E189" s="36" t="s">
        <v>25</v>
      </c>
      <c r="F189" s="36" t="s">
        <v>25</v>
      </c>
      <c r="G189" s="36" t="s">
        <v>25</v>
      </c>
      <c r="H189" s="36" t="s">
        <v>25</v>
      </c>
      <c r="I189" s="36" t="s">
        <v>25</v>
      </c>
      <c r="J189" s="36" t="s">
        <v>25</v>
      </c>
      <c r="K189" s="36" t="s">
        <v>25</v>
      </c>
      <c r="L189" s="36" t="s">
        <v>25</v>
      </c>
      <c r="M189" s="36" t="s">
        <v>25</v>
      </c>
      <c r="N189" s="36" t="s">
        <v>25</v>
      </c>
      <c r="O189" s="36" t="s">
        <v>25</v>
      </c>
      <c r="P189" s="36" t="s">
        <v>25</v>
      </c>
      <c r="Q189" s="36" t="s">
        <v>25</v>
      </c>
      <c r="R189" s="36" t="s">
        <v>25</v>
      </c>
      <c r="S189" s="36" t="s">
        <v>25</v>
      </c>
      <c r="T189" s="36" t="s">
        <v>25</v>
      </c>
      <c r="U189" s="36" t="s">
        <v>25</v>
      </c>
      <c r="V189" s="36" t="s">
        <v>25</v>
      </c>
      <c r="W189" s="36" t="s">
        <v>25</v>
      </c>
      <c r="X189" s="36" t="s">
        <v>25</v>
      </c>
      <c r="Y189" s="36" t="s">
        <v>25</v>
      </c>
      <c r="Z189" s="36" t="s">
        <v>25</v>
      </c>
      <c r="AA189" s="36" t="s">
        <v>25</v>
      </c>
      <c r="AB189" s="36" t="s">
        <v>25</v>
      </c>
      <c r="AC189" s="36" t="s">
        <v>25</v>
      </c>
      <c r="AD189" s="36" t="s">
        <v>25</v>
      </c>
      <c r="AE189" s="36" t="s">
        <v>25</v>
      </c>
      <c r="AF189" s="36" t="s">
        <v>25</v>
      </c>
      <c r="AG189" s="36" t="s">
        <v>25</v>
      </c>
      <c r="AH189" s="36" t="s">
        <v>25</v>
      </c>
      <c r="AI189" s="36" t="s">
        <v>25</v>
      </c>
      <c r="AJ189" s="36" t="s">
        <v>25</v>
      </c>
      <c r="AK189" s="36" t="s">
        <v>25</v>
      </c>
      <c r="AL189" s="36" t="s">
        <v>25</v>
      </c>
      <c r="AM189" s="36" t="s">
        <v>25</v>
      </c>
      <c r="AN189" s="36" t="s">
        <v>25</v>
      </c>
      <c r="AO189" s="36" t="s">
        <v>25</v>
      </c>
      <c r="AP189" s="36" t="s">
        <v>25</v>
      </c>
      <c r="AQ189" s="36" t="s">
        <v>25</v>
      </c>
      <c r="AR189" s="36" t="s">
        <v>25</v>
      </c>
      <c r="AS189" s="36" t="s">
        <v>25</v>
      </c>
      <c r="AT189" s="36" t="s">
        <v>25</v>
      </c>
      <c r="AU189" s="36" t="s">
        <v>25</v>
      </c>
    </row>
    <row r="190" spans="2:47" hidden="1" outlineLevel="1">
      <c r="B190" s="32" t="s">
        <v>917</v>
      </c>
      <c r="C190" s="36"/>
      <c r="D190" s="36"/>
      <c r="E190" s="36"/>
      <c r="F190" s="36"/>
      <c r="G190" s="36"/>
      <c r="H190" s="36"/>
      <c r="I190" s="36"/>
      <c r="J190" s="36"/>
      <c r="K190" s="36"/>
      <c r="L190" s="36"/>
      <c r="M190" s="36"/>
      <c r="N190" s="36"/>
      <c r="O190" s="36"/>
      <c r="P190" s="36"/>
      <c r="Q190" s="36"/>
      <c r="R190" s="36"/>
      <c r="S190" s="36"/>
      <c r="T190" s="36"/>
      <c r="U190" s="36"/>
      <c r="V190" s="36"/>
      <c r="W190" s="36"/>
      <c r="X190" s="36"/>
      <c r="Y190" s="36"/>
      <c r="Z190" s="36"/>
      <c r="AA190" s="36"/>
      <c r="AB190" s="36"/>
      <c r="AC190" s="36"/>
      <c r="AD190" s="36"/>
      <c r="AE190" s="36"/>
      <c r="AF190" s="36"/>
      <c r="AG190" s="36"/>
      <c r="AH190" s="36"/>
      <c r="AI190" s="36"/>
      <c r="AJ190" s="36"/>
      <c r="AK190" s="36"/>
      <c r="AL190" s="36"/>
      <c r="AM190" s="36"/>
      <c r="AN190" s="36"/>
      <c r="AO190" s="36"/>
      <c r="AP190" s="36"/>
      <c r="AQ190" s="36"/>
      <c r="AR190" s="36"/>
      <c r="AS190" s="36"/>
      <c r="AT190" s="36"/>
      <c r="AU190" s="36"/>
    </row>
    <row r="191" spans="2:47" hidden="1" outlineLevel="1">
      <c r="B191" s="32" t="s">
        <v>906</v>
      </c>
      <c r="C191" s="34">
        <f t="shared" ref="C191:C193" si="410">C190</f>
        <v>0</v>
      </c>
      <c r="D191" s="34">
        <f t="shared" ref="D191:D193" si="411">D190</f>
        <v>0</v>
      </c>
      <c r="E191" s="34">
        <f t="shared" ref="E191:E193" si="412">E190</f>
        <v>0</v>
      </c>
      <c r="F191" s="34">
        <f t="shared" ref="F191:F193" si="413">F190</f>
        <v>0</v>
      </c>
      <c r="G191" s="34">
        <f t="shared" ref="G191:G193" si="414">G190</f>
        <v>0</v>
      </c>
      <c r="H191" s="34">
        <f t="shared" ref="H191:H193" si="415">H190</f>
        <v>0</v>
      </c>
      <c r="I191" s="34">
        <f t="shared" ref="I191:I193" si="416">I190</f>
        <v>0</v>
      </c>
      <c r="J191" s="34">
        <f t="shared" ref="J191:J193" si="417">J190</f>
        <v>0</v>
      </c>
      <c r="K191" s="34">
        <f t="shared" ref="K191:K193" si="418">K190</f>
        <v>0</v>
      </c>
      <c r="L191" s="34">
        <f t="shared" ref="L191:L193" si="419">L190</f>
        <v>0</v>
      </c>
      <c r="M191" s="34">
        <f t="shared" ref="M191:M193" si="420">M190</f>
        <v>0</v>
      </c>
      <c r="N191" s="34">
        <f t="shared" ref="N191:N193" si="421">N190</f>
        <v>0</v>
      </c>
      <c r="O191" s="34">
        <f t="shared" ref="O191:O193" si="422">O190</f>
        <v>0</v>
      </c>
      <c r="P191" s="34">
        <f t="shared" ref="P191:P193" si="423">P190</f>
        <v>0</v>
      </c>
      <c r="Q191" s="34">
        <f t="shared" ref="Q191:Q193" si="424">Q190</f>
        <v>0</v>
      </c>
      <c r="R191" s="34">
        <f t="shared" ref="R191:R193" si="425">R190</f>
        <v>0</v>
      </c>
      <c r="S191" s="34">
        <f t="shared" ref="S191:S193" si="426">S190</f>
        <v>0</v>
      </c>
      <c r="T191" s="34">
        <f t="shared" ref="T191:T193" si="427">T190</f>
        <v>0</v>
      </c>
      <c r="U191" s="34">
        <f t="shared" ref="U191:U193" si="428">U190</f>
        <v>0</v>
      </c>
      <c r="V191" s="34">
        <f t="shared" ref="V191:V193" si="429">V190</f>
        <v>0</v>
      </c>
      <c r="W191" s="34">
        <f t="shared" ref="W191:W193" si="430">W190</f>
        <v>0</v>
      </c>
      <c r="X191" s="34">
        <f t="shared" ref="X191:X193" si="431">X190</f>
        <v>0</v>
      </c>
      <c r="Y191" s="34">
        <f t="shared" ref="Y191:Y193" si="432">Y190</f>
        <v>0</v>
      </c>
      <c r="Z191" s="34">
        <f t="shared" ref="Z191:Z193" si="433">Z190</f>
        <v>0</v>
      </c>
      <c r="AA191" s="34">
        <f t="shared" ref="AA191:AA193" si="434">AA190</f>
        <v>0</v>
      </c>
      <c r="AB191" s="34">
        <f t="shared" ref="AB191:AB193" si="435">AB190</f>
        <v>0</v>
      </c>
      <c r="AC191" s="34">
        <f t="shared" ref="AC191:AC193" si="436">AC190</f>
        <v>0</v>
      </c>
      <c r="AD191" s="34">
        <f t="shared" ref="AD191:AD193" si="437">AD190</f>
        <v>0</v>
      </c>
      <c r="AE191" s="34">
        <f t="shared" ref="AE191:AE193" si="438">AE190</f>
        <v>0</v>
      </c>
      <c r="AF191" s="34">
        <f t="shared" ref="AF191:AF193" si="439">AF190</f>
        <v>0</v>
      </c>
      <c r="AG191" s="34">
        <f t="shared" ref="AG191:AG193" si="440">AG190</f>
        <v>0</v>
      </c>
      <c r="AH191" s="34">
        <f t="shared" ref="AH191:AH193" si="441">AH190</f>
        <v>0</v>
      </c>
      <c r="AI191" s="34">
        <f t="shared" ref="AI191:AI193" si="442">AI190</f>
        <v>0</v>
      </c>
      <c r="AJ191" s="34">
        <f t="shared" ref="AJ191:AJ193" si="443">AJ190</f>
        <v>0</v>
      </c>
      <c r="AK191" s="34">
        <f t="shared" ref="AK191:AK193" si="444">AK190</f>
        <v>0</v>
      </c>
      <c r="AL191" s="34">
        <f t="shared" ref="AL191:AL193" si="445">AL190</f>
        <v>0</v>
      </c>
      <c r="AM191" s="34">
        <f t="shared" ref="AM191:AM193" si="446">AM190</f>
        <v>0</v>
      </c>
      <c r="AN191" s="34">
        <f t="shared" ref="AN191:AN193" si="447">AN190</f>
        <v>0</v>
      </c>
      <c r="AO191" s="34">
        <f t="shared" ref="AO191:AO193" si="448">AO190</f>
        <v>0</v>
      </c>
      <c r="AP191" s="34">
        <f t="shared" ref="AP191:AP193" si="449">AP190</f>
        <v>0</v>
      </c>
      <c r="AQ191" s="34">
        <f t="shared" ref="AQ191:AQ193" si="450">AQ190</f>
        <v>0</v>
      </c>
      <c r="AR191" s="34">
        <f t="shared" ref="AR191:AR193" si="451">AR190</f>
        <v>0</v>
      </c>
      <c r="AS191" s="34">
        <f t="shared" ref="AS191:AS193" si="452">AS190</f>
        <v>0</v>
      </c>
      <c r="AT191" s="34">
        <f t="shared" ref="AT191:AT193" si="453">AT190</f>
        <v>0</v>
      </c>
      <c r="AU191" s="34">
        <f t="shared" ref="AU191:AU193" si="454">AU190</f>
        <v>0</v>
      </c>
    </row>
    <row r="192" spans="2:47" hidden="1" outlineLevel="1">
      <c r="B192" s="32" t="s">
        <v>907</v>
      </c>
      <c r="C192" s="34">
        <f t="shared" si="410"/>
        <v>0</v>
      </c>
      <c r="D192" s="34">
        <f t="shared" si="411"/>
        <v>0</v>
      </c>
      <c r="E192" s="34">
        <f t="shared" si="412"/>
        <v>0</v>
      </c>
      <c r="F192" s="34">
        <f t="shared" si="413"/>
        <v>0</v>
      </c>
      <c r="G192" s="34">
        <f t="shared" si="414"/>
        <v>0</v>
      </c>
      <c r="H192" s="34">
        <f t="shared" si="415"/>
        <v>0</v>
      </c>
      <c r="I192" s="34">
        <f t="shared" si="416"/>
        <v>0</v>
      </c>
      <c r="J192" s="34">
        <f t="shared" si="417"/>
        <v>0</v>
      </c>
      <c r="K192" s="34">
        <f t="shared" si="418"/>
        <v>0</v>
      </c>
      <c r="L192" s="34">
        <f t="shared" si="419"/>
        <v>0</v>
      </c>
      <c r="M192" s="34">
        <f t="shared" si="420"/>
        <v>0</v>
      </c>
      <c r="N192" s="34">
        <f t="shared" si="421"/>
        <v>0</v>
      </c>
      <c r="O192" s="34">
        <f t="shared" si="422"/>
        <v>0</v>
      </c>
      <c r="P192" s="34">
        <f t="shared" si="423"/>
        <v>0</v>
      </c>
      <c r="Q192" s="34">
        <f t="shared" si="424"/>
        <v>0</v>
      </c>
      <c r="R192" s="34">
        <f t="shared" si="425"/>
        <v>0</v>
      </c>
      <c r="S192" s="34">
        <f t="shared" si="426"/>
        <v>0</v>
      </c>
      <c r="T192" s="34">
        <f t="shared" si="427"/>
        <v>0</v>
      </c>
      <c r="U192" s="34">
        <f t="shared" si="428"/>
        <v>0</v>
      </c>
      <c r="V192" s="34">
        <f t="shared" si="429"/>
        <v>0</v>
      </c>
      <c r="W192" s="34">
        <f t="shared" si="430"/>
        <v>0</v>
      </c>
      <c r="X192" s="34">
        <f t="shared" si="431"/>
        <v>0</v>
      </c>
      <c r="Y192" s="34">
        <f t="shared" si="432"/>
        <v>0</v>
      </c>
      <c r="Z192" s="34">
        <f t="shared" si="433"/>
        <v>0</v>
      </c>
      <c r="AA192" s="34">
        <f t="shared" si="434"/>
        <v>0</v>
      </c>
      <c r="AB192" s="34">
        <f t="shared" si="435"/>
        <v>0</v>
      </c>
      <c r="AC192" s="34">
        <f t="shared" si="436"/>
        <v>0</v>
      </c>
      <c r="AD192" s="34">
        <f t="shared" si="437"/>
        <v>0</v>
      </c>
      <c r="AE192" s="34">
        <f t="shared" si="438"/>
        <v>0</v>
      </c>
      <c r="AF192" s="34">
        <f t="shared" si="439"/>
        <v>0</v>
      </c>
      <c r="AG192" s="34">
        <f t="shared" si="440"/>
        <v>0</v>
      </c>
      <c r="AH192" s="34">
        <f t="shared" si="441"/>
        <v>0</v>
      </c>
      <c r="AI192" s="34">
        <f t="shared" si="442"/>
        <v>0</v>
      </c>
      <c r="AJ192" s="34">
        <f t="shared" si="443"/>
        <v>0</v>
      </c>
      <c r="AK192" s="34">
        <f t="shared" si="444"/>
        <v>0</v>
      </c>
      <c r="AL192" s="34">
        <f t="shared" si="445"/>
        <v>0</v>
      </c>
      <c r="AM192" s="34">
        <f t="shared" si="446"/>
        <v>0</v>
      </c>
      <c r="AN192" s="34">
        <f t="shared" si="447"/>
        <v>0</v>
      </c>
      <c r="AO192" s="34">
        <f t="shared" si="448"/>
        <v>0</v>
      </c>
      <c r="AP192" s="34">
        <f t="shared" si="449"/>
        <v>0</v>
      </c>
      <c r="AQ192" s="34">
        <f t="shared" si="450"/>
        <v>0</v>
      </c>
      <c r="AR192" s="34">
        <f t="shared" si="451"/>
        <v>0</v>
      </c>
      <c r="AS192" s="34">
        <f t="shared" si="452"/>
        <v>0</v>
      </c>
      <c r="AT192" s="34">
        <f t="shared" si="453"/>
        <v>0</v>
      </c>
      <c r="AU192" s="34">
        <f t="shared" si="454"/>
        <v>0</v>
      </c>
    </row>
    <row r="193" spans="1:47" hidden="1" outlineLevel="1">
      <c r="B193" s="32" t="s">
        <v>908</v>
      </c>
      <c r="C193" s="34">
        <f t="shared" si="410"/>
        <v>0</v>
      </c>
      <c r="D193" s="34">
        <f t="shared" si="411"/>
        <v>0</v>
      </c>
      <c r="E193" s="34">
        <f t="shared" si="412"/>
        <v>0</v>
      </c>
      <c r="F193" s="34">
        <f t="shared" si="413"/>
        <v>0</v>
      </c>
      <c r="G193" s="34">
        <f t="shared" si="414"/>
        <v>0</v>
      </c>
      <c r="H193" s="34">
        <f t="shared" si="415"/>
        <v>0</v>
      </c>
      <c r="I193" s="34">
        <f t="shared" si="416"/>
        <v>0</v>
      </c>
      <c r="J193" s="34">
        <f t="shared" si="417"/>
        <v>0</v>
      </c>
      <c r="K193" s="34">
        <f t="shared" si="418"/>
        <v>0</v>
      </c>
      <c r="L193" s="34">
        <f t="shared" si="419"/>
        <v>0</v>
      </c>
      <c r="M193" s="34">
        <f t="shared" si="420"/>
        <v>0</v>
      </c>
      <c r="N193" s="34">
        <f t="shared" si="421"/>
        <v>0</v>
      </c>
      <c r="O193" s="34">
        <f t="shared" si="422"/>
        <v>0</v>
      </c>
      <c r="P193" s="34">
        <f t="shared" si="423"/>
        <v>0</v>
      </c>
      <c r="Q193" s="34">
        <f t="shared" si="424"/>
        <v>0</v>
      </c>
      <c r="R193" s="34">
        <f t="shared" si="425"/>
        <v>0</v>
      </c>
      <c r="S193" s="34">
        <f t="shared" si="426"/>
        <v>0</v>
      </c>
      <c r="T193" s="34">
        <f t="shared" si="427"/>
        <v>0</v>
      </c>
      <c r="U193" s="34">
        <f t="shared" si="428"/>
        <v>0</v>
      </c>
      <c r="V193" s="34">
        <f t="shared" si="429"/>
        <v>0</v>
      </c>
      <c r="W193" s="34">
        <f t="shared" si="430"/>
        <v>0</v>
      </c>
      <c r="X193" s="34">
        <f t="shared" si="431"/>
        <v>0</v>
      </c>
      <c r="Y193" s="34">
        <f t="shared" si="432"/>
        <v>0</v>
      </c>
      <c r="Z193" s="34">
        <f t="shared" si="433"/>
        <v>0</v>
      </c>
      <c r="AA193" s="34">
        <f t="shared" si="434"/>
        <v>0</v>
      </c>
      <c r="AB193" s="34">
        <f t="shared" si="435"/>
        <v>0</v>
      </c>
      <c r="AC193" s="34">
        <f t="shared" si="436"/>
        <v>0</v>
      </c>
      <c r="AD193" s="34">
        <f t="shared" si="437"/>
        <v>0</v>
      </c>
      <c r="AE193" s="34">
        <f t="shared" si="438"/>
        <v>0</v>
      </c>
      <c r="AF193" s="34">
        <f t="shared" si="439"/>
        <v>0</v>
      </c>
      <c r="AG193" s="34">
        <f t="shared" si="440"/>
        <v>0</v>
      </c>
      <c r="AH193" s="34">
        <f t="shared" si="441"/>
        <v>0</v>
      </c>
      <c r="AI193" s="34">
        <f t="shared" si="442"/>
        <v>0</v>
      </c>
      <c r="AJ193" s="34">
        <f t="shared" si="443"/>
        <v>0</v>
      </c>
      <c r="AK193" s="34">
        <f t="shared" si="444"/>
        <v>0</v>
      </c>
      <c r="AL193" s="34">
        <f t="shared" si="445"/>
        <v>0</v>
      </c>
      <c r="AM193" s="34">
        <f t="shared" si="446"/>
        <v>0</v>
      </c>
      <c r="AN193" s="34">
        <f t="shared" si="447"/>
        <v>0</v>
      </c>
      <c r="AO193" s="34">
        <f t="shared" si="448"/>
        <v>0</v>
      </c>
      <c r="AP193" s="34">
        <f t="shared" si="449"/>
        <v>0</v>
      </c>
      <c r="AQ193" s="34">
        <f t="shared" si="450"/>
        <v>0</v>
      </c>
      <c r="AR193" s="34">
        <f t="shared" si="451"/>
        <v>0</v>
      </c>
      <c r="AS193" s="34">
        <f t="shared" si="452"/>
        <v>0</v>
      </c>
      <c r="AT193" s="34">
        <f t="shared" si="453"/>
        <v>0</v>
      </c>
      <c r="AU193" s="34">
        <f t="shared" si="454"/>
        <v>0</v>
      </c>
    </row>
    <row r="194" spans="1:47" hidden="1" outlineLevel="1">
      <c r="B194" s="32" t="s">
        <v>904</v>
      </c>
      <c r="C194" s="36" t="s">
        <v>25</v>
      </c>
      <c r="D194" s="36" t="s">
        <v>25</v>
      </c>
      <c r="E194" s="36" t="s">
        <v>25</v>
      </c>
      <c r="F194" s="36" t="s">
        <v>25</v>
      </c>
      <c r="G194" s="36" t="s">
        <v>25</v>
      </c>
      <c r="H194" s="36" t="s">
        <v>25</v>
      </c>
      <c r="I194" s="36" t="s">
        <v>25</v>
      </c>
      <c r="J194" s="36" t="s">
        <v>25</v>
      </c>
      <c r="K194" s="36" t="s">
        <v>25</v>
      </c>
      <c r="L194" s="36" t="s">
        <v>25</v>
      </c>
      <c r="M194" s="36" t="s">
        <v>25</v>
      </c>
      <c r="N194" s="36" t="s">
        <v>25</v>
      </c>
      <c r="O194" s="36" t="s">
        <v>25</v>
      </c>
      <c r="P194" s="36" t="s">
        <v>25</v>
      </c>
      <c r="Q194" s="36" t="s">
        <v>25</v>
      </c>
      <c r="R194" s="36" t="s">
        <v>25</v>
      </c>
      <c r="S194" s="36" t="s">
        <v>25</v>
      </c>
      <c r="T194" s="36" t="s">
        <v>25</v>
      </c>
      <c r="U194" s="36" t="s">
        <v>25</v>
      </c>
      <c r="V194" s="36" t="s">
        <v>25</v>
      </c>
      <c r="W194" s="36" t="s">
        <v>25</v>
      </c>
      <c r="X194" s="36" t="s">
        <v>25</v>
      </c>
      <c r="Y194" s="36" t="s">
        <v>25</v>
      </c>
      <c r="Z194" s="36" t="s">
        <v>25</v>
      </c>
      <c r="AA194" s="36" t="s">
        <v>25</v>
      </c>
      <c r="AB194" s="36" t="s">
        <v>25</v>
      </c>
      <c r="AC194" s="36" t="s">
        <v>25</v>
      </c>
      <c r="AD194" s="36" t="s">
        <v>25</v>
      </c>
      <c r="AE194" s="36" t="s">
        <v>25</v>
      </c>
      <c r="AF194" s="36" t="s">
        <v>25</v>
      </c>
      <c r="AG194" s="36" t="s">
        <v>25</v>
      </c>
      <c r="AH194" s="36" t="s">
        <v>25</v>
      </c>
      <c r="AI194" s="36" t="s">
        <v>25</v>
      </c>
      <c r="AJ194" s="36" t="s">
        <v>25</v>
      </c>
      <c r="AK194" s="36" t="s">
        <v>25</v>
      </c>
      <c r="AL194" s="36" t="s">
        <v>25</v>
      </c>
      <c r="AM194" s="36" t="s">
        <v>25</v>
      </c>
      <c r="AN194" s="36" t="s">
        <v>25</v>
      </c>
      <c r="AO194" s="36" t="s">
        <v>25</v>
      </c>
      <c r="AP194" s="36" t="s">
        <v>25</v>
      </c>
      <c r="AQ194" s="36" t="s">
        <v>25</v>
      </c>
      <c r="AR194" s="36" t="s">
        <v>25</v>
      </c>
      <c r="AS194" s="36" t="s">
        <v>25</v>
      </c>
      <c r="AT194" s="36" t="s">
        <v>25</v>
      </c>
      <c r="AU194" s="36" t="s">
        <v>25</v>
      </c>
    </row>
    <row r="195" spans="1:47" hidden="1" outlineLevel="1">
      <c r="B195" s="32" t="s">
        <v>918</v>
      </c>
      <c r="C195" s="36"/>
      <c r="D195" s="36"/>
      <c r="E195" s="36"/>
      <c r="F195" s="36"/>
      <c r="G195" s="36"/>
      <c r="H195" s="36"/>
      <c r="I195" s="36"/>
      <c r="J195" s="36"/>
      <c r="K195" s="36"/>
      <c r="L195" s="36"/>
      <c r="M195" s="36"/>
      <c r="N195" s="36"/>
      <c r="O195" s="36"/>
      <c r="P195" s="36"/>
      <c r="Q195" s="36"/>
      <c r="R195" s="36"/>
      <c r="S195" s="36"/>
      <c r="T195" s="36"/>
      <c r="U195" s="36"/>
      <c r="V195" s="36"/>
      <c r="W195" s="36"/>
      <c r="X195" s="36"/>
      <c r="Y195" s="36"/>
      <c r="Z195" s="36"/>
      <c r="AA195" s="36"/>
      <c r="AB195" s="36"/>
      <c r="AC195" s="36"/>
      <c r="AD195" s="36"/>
      <c r="AE195" s="36"/>
      <c r="AF195" s="36"/>
      <c r="AG195" s="36"/>
      <c r="AH195" s="36"/>
      <c r="AI195" s="36"/>
      <c r="AJ195" s="36"/>
      <c r="AK195" s="36"/>
      <c r="AL195" s="36"/>
      <c r="AM195" s="36"/>
      <c r="AN195" s="36"/>
      <c r="AO195" s="36"/>
      <c r="AP195" s="36"/>
      <c r="AQ195" s="36"/>
      <c r="AR195" s="36"/>
      <c r="AS195" s="36"/>
      <c r="AT195" s="36"/>
      <c r="AU195" s="36"/>
    </row>
    <row r="196" spans="1:47" hidden="1" outlineLevel="1">
      <c r="B196" s="32" t="s">
        <v>906</v>
      </c>
      <c r="C196" s="34">
        <f t="shared" ref="C196:C198" si="455">C195</f>
        <v>0</v>
      </c>
      <c r="D196" s="34">
        <f t="shared" ref="D196:D198" si="456">D195</f>
        <v>0</v>
      </c>
      <c r="E196" s="34">
        <f t="shared" ref="E196:E198" si="457">E195</f>
        <v>0</v>
      </c>
      <c r="F196" s="34">
        <f t="shared" ref="F196:F198" si="458">F195</f>
        <v>0</v>
      </c>
      <c r="G196" s="34">
        <f t="shared" ref="G196:G198" si="459">G195</f>
        <v>0</v>
      </c>
      <c r="H196" s="34">
        <f t="shared" ref="H196:H198" si="460">H195</f>
        <v>0</v>
      </c>
      <c r="I196" s="34">
        <f t="shared" ref="I196:I198" si="461">I195</f>
        <v>0</v>
      </c>
      <c r="J196" s="34">
        <f t="shared" ref="J196:J198" si="462">J195</f>
        <v>0</v>
      </c>
      <c r="K196" s="34">
        <f t="shared" ref="K196:K198" si="463">K195</f>
        <v>0</v>
      </c>
      <c r="L196" s="34">
        <f t="shared" ref="L196:L198" si="464">L195</f>
        <v>0</v>
      </c>
      <c r="M196" s="34">
        <f t="shared" ref="M196:M198" si="465">M195</f>
        <v>0</v>
      </c>
      <c r="N196" s="34">
        <f t="shared" ref="N196:N198" si="466">N195</f>
        <v>0</v>
      </c>
      <c r="O196" s="34">
        <f t="shared" ref="O196:O198" si="467">O195</f>
        <v>0</v>
      </c>
      <c r="P196" s="34">
        <f t="shared" ref="P196:P198" si="468">P195</f>
        <v>0</v>
      </c>
      <c r="Q196" s="34">
        <f t="shared" ref="Q196:Q198" si="469">Q195</f>
        <v>0</v>
      </c>
      <c r="R196" s="34">
        <f t="shared" ref="R196:R198" si="470">R195</f>
        <v>0</v>
      </c>
      <c r="S196" s="34">
        <f t="shared" ref="S196:S198" si="471">S195</f>
        <v>0</v>
      </c>
      <c r="T196" s="34">
        <f t="shared" ref="T196:T198" si="472">T195</f>
        <v>0</v>
      </c>
      <c r="U196" s="34">
        <f t="shared" ref="U196:U198" si="473">U195</f>
        <v>0</v>
      </c>
      <c r="V196" s="34">
        <f t="shared" ref="V196:V198" si="474">V195</f>
        <v>0</v>
      </c>
      <c r="W196" s="34">
        <f t="shared" ref="W196:W198" si="475">W195</f>
        <v>0</v>
      </c>
      <c r="X196" s="34">
        <f t="shared" ref="X196:X198" si="476">X195</f>
        <v>0</v>
      </c>
      <c r="Y196" s="34">
        <f t="shared" ref="Y196:Y198" si="477">Y195</f>
        <v>0</v>
      </c>
      <c r="Z196" s="34">
        <f t="shared" ref="Z196:Z198" si="478">Z195</f>
        <v>0</v>
      </c>
      <c r="AA196" s="34">
        <f t="shared" ref="AA196:AA198" si="479">AA195</f>
        <v>0</v>
      </c>
      <c r="AB196" s="34">
        <f t="shared" ref="AB196:AB198" si="480">AB195</f>
        <v>0</v>
      </c>
      <c r="AC196" s="34">
        <f t="shared" ref="AC196:AC198" si="481">AC195</f>
        <v>0</v>
      </c>
      <c r="AD196" s="34">
        <f t="shared" ref="AD196:AD198" si="482">AD195</f>
        <v>0</v>
      </c>
      <c r="AE196" s="34">
        <f t="shared" ref="AE196:AE198" si="483">AE195</f>
        <v>0</v>
      </c>
      <c r="AF196" s="34">
        <f t="shared" ref="AF196:AF198" si="484">AF195</f>
        <v>0</v>
      </c>
      <c r="AG196" s="34">
        <f t="shared" ref="AG196:AG198" si="485">AG195</f>
        <v>0</v>
      </c>
      <c r="AH196" s="34">
        <f t="shared" ref="AH196:AH198" si="486">AH195</f>
        <v>0</v>
      </c>
      <c r="AI196" s="34">
        <f t="shared" ref="AI196:AI198" si="487">AI195</f>
        <v>0</v>
      </c>
      <c r="AJ196" s="34">
        <f t="shared" ref="AJ196:AJ198" si="488">AJ195</f>
        <v>0</v>
      </c>
      <c r="AK196" s="34">
        <f t="shared" ref="AK196:AK198" si="489">AK195</f>
        <v>0</v>
      </c>
      <c r="AL196" s="34">
        <f t="shared" ref="AL196:AL198" si="490">AL195</f>
        <v>0</v>
      </c>
      <c r="AM196" s="34">
        <f t="shared" ref="AM196:AM198" si="491">AM195</f>
        <v>0</v>
      </c>
      <c r="AN196" s="34">
        <f t="shared" ref="AN196:AN198" si="492">AN195</f>
        <v>0</v>
      </c>
      <c r="AO196" s="34">
        <f t="shared" ref="AO196:AO198" si="493">AO195</f>
        <v>0</v>
      </c>
      <c r="AP196" s="34">
        <f t="shared" ref="AP196:AP198" si="494">AP195</f>
        <v>0</v>
      </c>
      <c r="AQ196" s="34">
        <f t="shared" ref="AQ196:AQ198" si="495">AQ195</f>
        <v>0</v>
      </c>
      <c r="AR196" s="34">
        <f t="shared" ref="AR196:AR198" si="496">AR195</f>
        <v>0</v>
      </c>
      <c r="AS196" s="34">
        <f t="shared" ref="AS196:AS198" si="497">AS195</f>
        <v>0</v>
      </c>
      <c r="AT196" s="34">
        <f t="shared" ref="AT196:AT198" si="498">AT195</f>
        <v>0</v>
      </c>
      <c r="AU196" s="34">
        <f t="shared" ref="AU196:AU198" si="499">AU195</f>
        <v>0</v>
      </c>
    </row>
    <row r="197" spans="1:47" hidden="1" outlineLevel="1">
      <c r="B197" s="32" t="s">
        <v>907</v>
      </c>
      <c r="C197" s="34">
        <f t="shared" si="455"/>
        <v>0</v>
      </c>
      <c r="D197" s="34">
        <f t="shared" si="456"/>
        <v>0</v>
      </c>
      <c r="E197" s="34">
        <f t="shared" si="457"/>
        <v>0</v>
      </c>
      <c r="F197" s="34">
        <f t="shared" si="458"/>
        <v>0</v>
      </c>
      <c r="G197" s="34">
        <f t="shared" si="459"/>
        <v>0</v>
      </c>
      <c r="H197" s="34">
        <f t="shared" si="460"/>
        <v>0</v>
      </c>
      <c r="I197" s="34">
        <f t="shared" si="461"/>
        <v>0</v>
      </c>
      <c r="J197" s="34">
        <f t="shared" si="462"/>
        <v>0</v>
      </c>
      <c r="K197" s="34">
        <f t="shared" si="463"/>
        <v>0</v>
      </c>
      <c r="L197" s="34">
        <f t="shared" si="464"/>
        <v>0</v>
      </c>
      <c r="M197" s="34">
        <f t="shared" si="465"/>
        <v>0</v>
      </c>
      <c r="N197" s="34">
        <f t="shared" si="466"/>
        <v>0</v>
      </c>
      <c r="O197" s="34">
        <f t="shared" si="467"/>
        <v>0</v>
      </c>
      <c r="P197" s="34">
        <f t="shared" si="468"/>
        <v>0</v>
      </c>
      <c r="Q197" s="34">
        <f t="shared" si="469"/>
        <v>0</v>
      </c>
      <c r="R197" s="34">
        <f t="shared" si="470"/>
        <v>0</v>
      </c>
      <c r="S197" s="34">
        <f t="shared" si="471"/>
        <v>0</v>
      </c>
      <c r="T197" s="34">
        <f t="shared" si="472"/>
        <v>0</v>
      </c>
      <c r="U197" s="34">
        <f t="shared" si="473"/>
        <v>0</v>
      </c>
      <c r="V197" s="34">
        <f t="shared" si="474"/>
        <v>0</v>
      </c>
      <c r="W197" s="34">
        <f t="shared" si="475"/>
        <v>0</v>
      </c>
      <c r="X197" s="34">
        <f t="shared" si="476"/>
        <v>0</v>
      </c>
      <c r="Y197" s="34">
        <f t="shared" si="477"/>
        <v>0</v>
      </c>
      <c r="Z197" s="34">
        <f t="shared" si="478"/>
        <v>0</v>
      </c>
      <c r="AA197" s="34">
        <f t="shared" si="479"/>
        <v>0</v>
      </c>
      <c r="AB197" s="34">
        <f t="shared" si="480"/>
        <v>0</v>
      </c>
      <c r="AC197" s="34">
        <f t="shared" si="481"/>
        <v>0</v>
      </c>
      <c r="AD197" s="34">
        <f t="shared" si="482"/>
        <v>0</v>
      </c>
      <c r="AE197" s="34">
        <f t="shared" si="483"/>
        <v>0</v>
      </c>
      <c r="AF197" s="34">
        <f t="shared" si="484"/>
        <v>0</v>
      </c>
      <c r="AG197" s="34">
        <f t="shared" si="485"/>
        <v>0</v>
      </c>
      <c r="AH197" s="34">
        <f t="shared" si="486"/>
        <v>0</v>
      </c>
      <c r="AI197" s="34">
        <f t="shared" si="487"/>
        <v>0</v>
      </c>
      <c r="AJ197" s="34">
        <f t="shared" si="488"/>
        <v>0</v>
      </c>
      <c r="AK197" s="34">
        <f t="shared" si="489"/>
        <v>0</v>
      </c>
      <c r="AL197" s="34">
        <f t="shared" si="490"/>
        <v>0</v>
      </c>
      <c r="AM197" s="34">
        <f t="shared" si="491"/>
        <v>0</v>
      </c>
      <c r="AN197" s="34">
        <f t="shared" si="492"/>
        <v>0</v>
      </c>
      <c r="AO197" s="34">
        <f t="shared" si="493"/>
        <v>0</v>
      </c>
      <c r="AP197" s="34">
        <f t="shared" si="494"/>
        <v>0</v>
      </c>
      <c r="AQ197" s="34">
        <f t="shared" si="495"/>
        <v>0</v>
      </c>
      <c r="AR197" s="34">
        <f t="shared" si="496"/>
        <v>0</v>
      </c>
      <c r="AS197" s="34">
        <f t="shared" si="497"/>
        <v>0</v>
      </c>
      <c r="AT197" s="34">
        <f t="shared" si="498"/>
        <v>0</v>
      </c>
      <c r="AU197" s="34">
        <f t="shared" si="499"/>
        <v>0</v>
      </c>
    </row>
    <row r="198" spans="1:47" hidden="1" outlineLevel="1">
      <c r="B198" s="32" t="s">
        <v>908</v>
      </c>
      <c r="C198" s="34">
        <f t="shared" si="455"/>
        <v>0</v>
      </c>
      <c r="D198" s="34">
        <f t="shared" si="456"/>
        <v>0</v>
      </c>
      <c r="E198" s="34">
        <f t="shared" si="457"/>
        <v>0</v>
      </c>
      <c r="F198" s="34">
        <f t="shared" si="458"/>
        <v>0</v>
      </c>
      <c r="G198" s="34">
        <f t="shared" si="459"/>
        <v>0</v>
      </c>
      <c r="H198" s="34">
        <f t="shared" si="460"/>
        <v>0</v>
      </c>
      <c r="I198" s="34">
        <f t="shared" si="461"/>
        <v>0</v>
      </c>
      <c r="J198" s="34">
        <f t="shared" si="462"/>
        <v>0</v>
      </c>
      <c r="K198" s="34">
        <f t="shared" si="463"/>
        <v>0</v>
      </c>
      <c r="L198" s="34">
        <f t="shared" si="464"/>
        <v>0</v>
      </c>
      <c r="M198" s="34">
        <f t="shared" si="465"/>
        <v>0</v>
      </c>
      <c r="N198" s="34">
        <f t="shared" si="466"/>
        <v>0</v>
      </c>
      <c r="O198" s="34">
        <f t="shared" si="467"/>
        <v>0</v>
      </c>
      <c r="P198" s="34">
        <f t="shared" si="468"/>
        <v>0</v>
      </c>
      <c r="Q198" s="34">
        <f t="shared" si="469"/>
        <v>0</v>
      </c>
      <c r="R198" s="34">
        <f t="shared" si="470"/>
        <v>0</v>
      </c>
      <c r="S198" s="34">
        <f t="shared" si="471"/>
        <v>0</v>
      </c>
      <c r="T198" s="34">
        <f t="shared" si="472"/>
        <v>0</v>
      </c>
      <c r="U198" s="34">
        <f t="shared" si="473"/>
        <v>0</v>
      </c>
      <c r="V198" s="34">
        <f t="shared" si="474"/>
        <v>0</v>
      </c>
      <c r="W198" s="34">
        <f t="shared" si="475"/>
        <v>0</v>
      </c>
      <c r="X198" s="34">
        <f t="shared" si="476"/>
        <v>0</v>
      </c>
      <c r="Y198" s="34">
        <f t="shared" si="477"/>
        <v>0</v>
      </c>
      <c r="Z198" s="34">
        <f t="shared" si="478"/>
        <v>0</v>
      </c>
      <c r="AA198" s="34">
        <f t="shared" si="479"/>
        <v>0</v>
      </c>
      <c r="AB198" s="34">
        <f t="shared" si="480"/>
        <v>0</v>
      </c>
      <c r="AC198" s="34">
        <f t="shared" si="481"/>
        <v>0</v>
      </c>
      <c r="AD198" s="34">
        <f t="shared" si="482"/>
        <v>0</v>
      </c>
      <c r="AE198" s="34">
        <f t="shared" si="483"/>
        <v>0</v>
      </c>
      <c r="AF198" s="34">
        <f t="shared" si="484"/>
        <v>0</v>
      </c>
      <c r="AG198" s="34">
        <f t="shared" si="485"/>
        <v>0</v>
      </c>
      <c r="AH198" s="34">
        <f t="shared" si="486"/>
        <v>0</v>
      </c>
      <c r="AI198" s="34">
        <f t="shared" si="487"/>
        <v>0</v>
      </c>
      <c r="AJ198" s="34">
        <f t="shared" si="488"/>
        <v>0</v>
      </c>
      <c r="AK198" s="34">
        <f t="shared" si="489"/>
        <v>0</v>
      </c>
      <c r="AL198" s="34">
        <f t="shared" si="490"/>
        <v>0</v>
      </c>
      <c r="AM198" s="34">
        <f t="shared" si="491"/>
        <v>0</v>
      </c>
      <c r="AN198" s="34">
        <f t="shared" si="492"/>
        <v>0</v>
      </c>
      <c r="AO198" s="34">
        <f t="shared" si="493"/>
        <v>0</v>
      </c>
      <c r="AP198" s="34">
        <f t="shared" si="494"/>
        <v>0</v>
      </c>
      <c r="AQ198" s="34">
        <f t="shared" si="495"/>
        <v>0</v>
      </c>
      <c r="AR198" s="34">
        <f t="shared" si="496"/>
        <v>0</v>
      </c>
      <c r="AS198" s="34">
        <f t="shared" si="497"/>
        <v>0</v>
      </c>
      <c r="AT198" s="34">
        <f t="shared" si="498"/>
        <v>0</v>
      </c>
      <c r="AU198" s="34">
        <f t="shared" si="499"/>
        <v>0</v>
      </c>
    </row>
    <row r="199" spans="1:47" hidden="1" outlineLevel="1">
      <c r="B199" s="32" t="s">
        <v>904</v>
      </c>
      <c r="C199" s="36" t="s">
        <v>25</v>
      </c>
      <c r="D199" s="36" t="s">
        <v>25</v>
      </c>
      <c r="E199" s="36" t="s">
        <v>25</v>
      </c>
      <c r="F199" s="36" t="s">
        <v>25</v>
      </c>
      <c r="G199" s="36" t="s">
        <v>25</v>
      </c>
      <c r="H199" s="36" t="s">
        <v>25</v>
      </c>
      <c r="I199" s="36" t="s">
        <v>25</v>
      </c>
      <c r="J199" s="36" t="s">
        <v>25</v>
      </c>
      <c r="K199" s="36" t="s">
        <v>25</v>
      </c>
      <c r="L199" s="36" t="s">
        <v>25</v>
      </c>
      <c r="M199" s="36" t="s">
        <v>25</v>
      </c>
      <c r="N199" s="36" t="s">
        <v>25</v>
      </c>
      <c r="O199" s="36" t="s">
        <v>25</v>
      </c>
      <c r="P199" s="36" t="s">
        <v>25</v>
      </c>
      <c r="Q199" s="36" t="s">
        <v>25</v>
      </c>
      <c r="R199" s="36" t="s">
        <v>25</v>
      </c>
      <c r="S199" s="36" t="s">
        <v>25</v>
      </c>
      <c r="T199" s="36" t="s">
        <v>25</v>
      </c>
      <c r="U199" s="36" t="s">
        <v>25</v>
      </c>
      <c r="V199" s="36" t="s">
        <v>25</v>
      </c>
      <c r="W199" s="36" t="s">
        <v>25</v>
      </c>
      <c r="X199" s="36" t="s">
        <v>25</v>
      </c>
      <c r="Y199" s="36" t="s">
        <v>25</v>
      </c>
      <c r="Z199" s="36" t="s">
        <v>25</v>
      </c>
      <c r="AA199" s="36" t="s">
        <v>25</v>
      </c>
      <c r="AB199" s="36" t="s">
        <v>25</v>
      </c>
      <c r="AC199" s="36" t="s">
        <v>25</v>
      </c>
      <c r="AD199" s="36" t="s">
        <v>25</v>
      </c>
      <c r="AE199" s="36" t="s">
        <v>25</v>
      </c>
      <c r="AF199" s="36" t="s">
        <v>25</v>
      </c>
      <c r="AG199" s="36" t="s">
        <v>25</v>
      </c>
      <c r="AH199" s="36" t="s">
        <v>25</v>
      </c>
      <c r="AI199" s="36" t="s">
        <v>25</v>
      </c>
      <c r="AJ199" s="36" t="s">
        <v>25</v>
      </c>
      <c r="AK199" s="36" t="s">
        <v>25</v>
      </c>
      <c r="AL199" s="36" t="s">
        <v>25</v>
      </c>
      <c r="AM199" s="36" t="s">
        <v>25</v>
      </c>
      <c r="AN199" s="36" t="s">
        <v>25</v>
      </c>
      <c r="AO199" s="36" t="s">
        <v>25</v>
      </c>
      <c r="AP199" s="36" t="s">
        <v>25</v>
      </c>
      <c r="AQ199" s="36" t="s">
        <v>25</v>
      </c>
      <c r="AR199" s="36" t="s">
        <v>25</v>
      </c>
      <c r="AS199" s="36" t="s">
        <v>25</v>
      </c>
      <c r="AT199" s="36" t="s">
        <v>25</v>
      </c>
      <c r="AU199" s="36" t="s">
        <v>25</v>
      </c>
    </row>
    <row r="200" spans="1:47" hidden="1" outlineLevel="1">
      <c r="B200" s="32" t="s">
        <v>919</v>
      </c>
      <c r="C200" s="36"/>
      <c r="D200" s="36"/>
      <c r="E200" s="36"/>
      <c r="F200" s="36"/>
      <c r="G200" s="36"/>
      <c r="H200" s="36"/>
      <c r="I200" s="36"/>
      <c r="J200" s="36"/>
      <c r="K200" s="36"/>
      <c r="L200" s="36"/>
      <c r="M200" s="36"/>
      <c r="N200" s="36"/>
      <c r="O200" s="36"/>
      <c r="P200" s="36"/>
      <c r="Q200" s="36"/>
      <c r="R200" s="36"/>
      <c r="S200" s="36"/>
      <c r="T200" s="36"/>
      <c r="U200" s="36"/>
      <c r="V200" s="36"/>
      <c r="W200" s="36"/>
      <c r="X200" s="36"/>
      <c r="Y200" s="36"/>
      <c r="Z200" s="36"/>
      <c r="AA200" s="36"/>
      <c r="AB200" s="36"/>
      <c r="AC200" s="36"/>
      <c r="AD200" s="36"/>
      <c r="AE200" s="36"/>
      <c r="AF200" s="36"/>
      <c r="AG200" s="36"/>
      <c r="AH200" s="36"/>
      <c r="AI200" s="36"/>
      <c r="AJ200" s="36"/>
      <c r="AK200" s="36"/>
      <c r="AL200" s="36"/>
      <c r="AM200" s="36"/>
      <c r="AN200" s="36"/>
      <c r="AO200" s="36"/>
      <c r="AP200" s="36"/>
      <c r="AQ200" s="36"/>
      <c r="AR200" s="36"/>
      <c r="AS200" s="36"/>
      <c r="AT200" s="36"/>
      <c r="AU200" s="36"/>
    </row>
    <row r="201" spans="1:47" hidden="1" outlineLevel="1">
      <c r="B201" s="32" t="s">
        <v>906</v>
      </c>
      <c r="C201" s="34">
        <f t="shared" ref="C201:C203" si="500">C200</f>
        <v>0</v>
      </c>
      <c r="D201" s="34">
        <f t="shared" ref="D201:D203" si="501">D200</f>
        <v>0</v>
      </c>
      <c r="E201" s="34">
        <f t="shared" ref="E201:E203" si="502">E200</f>
        <v>0</v>
      </c>
      <c r="F201" s="34">
        <f t="shared" ref="F201:F203" si="503">F200</f>
        <v>0</v>
      </c>
      <c r="G201" s="34">
        <f t="shared" ref="G201:G203" si="504">G200</f>
        <v>0</v>
      </c>
      <c r="H201" s="34">
        <f t="shared" ref="H201:H203" si="505">H200</f>
        <v>0</v>
      </c>
      <c r="I201" s="34">
        <f t="shared" ref="I201:I203" si="506">I200</f>
        <v>0</v>
      </c>
      <c r="J201" s="34">
        <f t="shared" ref="J201:J203" si="507">J200</f>
        <v>0</v>
      </c>
      <c r="K201" s="34">
        <f t="shared" ref="K201:K203" si="508">K200</f>
        <v>0</v>
      </c>
      <c r="L201" s="34">
        <f t="shared" ref="L201:L203" si="509">L200</f>
        <v>0</v>
      </c>
      <c r="M201" s="34">
        <f t="shared" ref="M201:M203" si="510">M200</f>
        <v>0</v>
      </c>
      <c r="N201" s="34">
        <f t="shared" ref="N201:N203" si="511">N200</f>
        <v>0</v>
      </c>
      <c r="O201" s="34">
        <f t="shared" ref="O201:O203" si="512">O200</f>
        <v>0</v>
      </c>
      <c r="P201" s="34">
        <f t="shared" ref="P201:P203" si="513">P200</f>
        <v>0</v>
      </c>
      <c r="Q201" s="34">
        <f t="shared" ref="Q201:Q203" si="514">Q200</f>
        <v>0</v>
      </c>
      <c r="R201" s="34">
        <f t="shared" ref="R201:R203" si="515">R200</f>
        <v>0</v>
      </c>
      <c r="S201" s="34">
        <f t="shared" ref="S201:S203" si="516">S200</f>
        <v>0</v>
      </c>
      <c r="T201" s="34">
        <f t="shared" ref="T201:T203" si="517">T200</f>
        <v>0</v>
      </c>
      <c r="U201" s="34">
        <f t="shared" ref="U201:U203" si="518">U200</f>
        <v>0</v>
      </c>
      <c r="V201" s="34">
        <f t="shared" ref="V201:V203" si="519">V200</f>
        <v>0</v>
      </c>
      <c r="W201" s="34">
        <f t="shared" ref="W201:W203" si="520">W200</f>
        <v>0</v>
      </c>
      <c r="X201" s="34">
        <f t="shared" ref="X201:X203" si="521">X200</f>
        <v>0</v>
      </c>
      <c r="Y201" s="34">
        <f t="shared" ref="Y201:Y203" si="522">Y200</f>
        <v>0</v>
      </c>
      <c r="Z201" s="34">
        <f t="shared" ref="Z201:Z203" si="523">Z200</f>
        <v>0</v>
      </c>
      <c r="AA201" s="34">
        <f t="shared" ref="AA201:AA203" si="524">AA200</f>
        <v>0</v>
      </c>
      <c r="AB201" s="34">
        <f t="shared" ref="AB201:AB203" si="525">AB200</f>
        <v>0</v>
      </c>
      <c r="AC201" s="34">
        <f t="shared" ref="AC201:AC203" si="526">AC200</f>
        <v>0</v>
      </c>
      <c r="AD201" s="34">
        <f t="shared" ref="AD201:AD203" si="527">AD200</f>
        <v>0</v>
      </c>
      <c r="AE201" s="34">
        <f t="shared" ref="AE201:AE203" si="528">AE200</f>
        <v>0</v>
      </c>
      <c r="AF201" s="34">
        <f t="shared" ref="AF201:AF203" si="529">AF200</f>
        <v>0</v>
      </c>
      <c r="AG201" s="34">
        <f t="shared" ref="AG201:AG203" si="530">AG200</f>
        <v>0</v>
      </c>
      <c r="AH201" s="34">
        <f t="shared" ref="AH201:AH203" si="531">AH200</f>
        <v>0</v>
      </c>
      <c r="AI201" s="34">
        <f t="shared" ref="AI201:AI203" si="532">AI200</f>
        <v>0</v>
      </c>
      <c r="AJ201" s="34">
        <f t="shared" ref="AJ201:AJ203" si="533">AJ200</f>
        <v>0</v>
      </c>
      <c r="AK201" s="34">
        <f t="shared" ref="AK201:AK203" si="534">AK200</f>
        <v>0</v>
      </c>
      <c r="AL201" s="34">
        <f t="shared" ref="AL201:AL203" si="535">AL200</f>
        <v>0</v>
      </c>
      <c r="AM201" s="34">
        <f t="shared" ref="AM201:AM203" si="536">AM200</f>
        <v>0</v>
      </c>
      <c r="AN201" s="34">
        <f t="shared" ref="AN201:AN203" si="537">AN200</f>
        <v>0</v>
      </c>
      <c r="AO201" s="34">
        <f t="shared" ref="AO201:AO203" si="538">AO200</f>
        <v>0</v>
      </c>
      <c r="AP201" s="34">
        <f t="shared" ref="AP201:AP203" si="539">AP200</f>
        <v>0</v>
      </c>
      <c r="AQ201" s="34">
        <f t="shared" ref="AQ201:AQ203" si="540">AQ200</f>
        <v>0</v>
      </c>
      <c r="AR201" s="34">
        <f t="shared" ref="AR201:AR203" si="541">AR200</f>
        <v>0</v>
      </c>
      <c r="AS201" s="34">
        <f t="shared" ref="AS201:AS203" si="542">AS200</f>
        <v>0</v>
      </c>
      <c r="AT201" s="34">
        <f t="shared" ref="AT201:AT203" si="543">AT200</f>
        <v>0</v>
      </c>
      <c r="AU201" s="34">
        <f t="shared" ref="AU201:AU203" si="544">AU200</f>
        <v>0</v>
      </c>
    </row>
    <row r="202" spans="1:47" hidden="1" outlineLevel="1">
      <c r="B202" s="32" t="s">
        <v>907</v>
      </c>
      <c r="C202" s="34">
        <f t="shared" si="500"/>
        <v>0</v>
      </c>
      <c r="D202" s="34">
        <f t="shared" si="501"/>
        <v>0</v>
      </c>
      <c r="E202" s="34">
        <f t="shared" si="502"/>
        <v>0</v>
      </c>
      <c r="F202" s="34">
        <f t="shared" si="503"/>
        <v>0</v>
      </c>
      <c r="G202" s="34">
        <f t="shared" si="504"/>
        <v>0</v>
      </c>
      <c r="H202" s="34">
        <f t="shared" si="505"/>
        <v>0</v>
      </c>
      <c r="I202" s="34">
        <f t="shared" si="506"/>
        <v>0</v>
      </c>
      <c r="J202" s="34">
        <f t="shared" si="507"/>
        <v>0</v>
      </c>
      <c r="K202" s="34">
        <f t="shared" si="508"/>
        <v>0</v>
      </c>
      <c r="L202" s="34">
        <f t="shared" si="509"/>
        <v>0</v>
      </c>
      <c r="M202" s="34">
        <f t="shared" si="510"/>
        <v>0</v>
      </c>
      <c r="N202" s="34">
        <f t="shared" si="511"/>
        <v>0</v>
      </c>
      <c r="O202" s="34">
        <f t="shared" si="512"/>
        <v>0</v>
      </c>
      <c r="P202" s="34">
        <f t="shared" si="513"/>
        <v>0</v>
      </c>
      <c r="Q202" s="34">
        <f t="shared" si="514"/>
        <v>0</v>
      </c>
      <c r="R202" s="34">
        <f t="shared" si="515"/>
        <v>0</v>
      </c>
      <c r="S202" s="34">
        <f t="shared" si="516"/>
        <v>0</v>
      </c>
      <c r="T202" s="34">
        <f t="shared" si="517"/>
        <v>0</v>
      </c>
      <c r="U202" s="34">
        <f t="shared" si="518"/>
        <v>0</v>
      </c>
      <c r="V202" s="34">
        <f t="shared" si="519"/>
        <v>0</v>
      </c>
      <c r="W202" s="34">
        <f t="shared" si="520"/>
        <v>0</v>
      </c>
      <c r="X202" s="34">
        <f t="shared" si="521"/>
        <v>0</v>
      </c>
      <c r="Y202" s="34">
        <f t="shared" si="522"/>
        <v>0</v>
      </c>
      <c r="Z202" s="34">
        <f t="shared" si="523"/>
        <v>0</v>
      </c>
      <c r="AA202" s="34">
        <f t="shared" si="524"/>
        <v>0</v>
      </c>
      <c r="AB202" s="34">
        <f t="shared" si="525"/>
        <v>0</v>
      </c>
      <c r="AC202" s="34">
        <f t="shared" si="526"/>
        <v>0</v>
      </c>
      <c r="AD202" s="34">
        <f t="shared" si="527"/>
        <v>0</v>
      </c>
      <c r="AE202" s="34">
        <f t="shared" si="528"/>
        <v>0</v>
      </c>
      <c r="AF202" s="34">
        <f t="shared" si="529"/>
        <v>0</v>
      </c>
      <c r="AG202" s="34">
        <f t="shared" si="530"/>
        <v>0</v>
      </c>
      <c r="AH202" s="34">
        <f t="shared" si="531"/>
        <v>0</v>
      </c>
      <c r="AI202" s="34">
        <f t="shared" si="532"/>
        <v>0</v>
      </c>
      <c r="AJ202" s="34">
        <f t="shared" si="533"/>
        <v>0</v>
      </c>
      <c r="AK202" s="34">
        <f t="shared" si="534"/>
        <v>0</v>
      </c>
      <c r="AL202" s="34">
        <f t="shared" si="535"/>
        <v>0</v>
      </c>
      <c r="AM202" s="34">
        <f t="shared" si="536"/>
        <v>0</v>
      </c>
      <c r="AN202" s="34">
        <f t="shared" si="537"/>
        <v>0</v>
      </c>
      <c r="AO202" s="34">
        <f t="shared" si="538"/>
        <v>0</v>
      </c>
      <c r="AP202" s="34">
        <f t="shared" si="539"/>
        <v>0</v>
      </c>
      <c r="AQ202" s="34">
        <f t="shared" si="540"/>
        <v>0</v>
      </c>
      <c r="AR202" s="34">
        <f t="shared" si="541"/>
        <v>0</v>
      </c>
      <c r="AS202" s="34">
        <f t="shared" si="542"/>
        <v>0</v>
      </c>
      <c r="AT202" s="34">
        <f t="shared" si="543"/>
        <v>0</v>
      </c>
      <c r="AU202" s="34">
        <f t="shared" si="544"/>
        <v>0</v>
      </c>
    </row>
    <row r="203" spans="1:47" hidden="1" outlineLevel="1">
      <c r="B203" s="32" t="s">
        <v>908</v>
      </c>
      <c r="C203" s="34">
        <f t="shared" si="500"/>
        <v>0</v>
      </c>
      <c r="D203" s="34">
        <f t="shared" si="501"/>
        <v>0</v>
      </c>
      <c r="E203" s="34">
        <f t="shared" si="502"/>
        <v>0</v>
      </c>
      <c r="F203" s="34">
        <f t="shared" si="503"/>
        <v>0</v>
      </c>
      <c r="G203" s="34">
        <f t="shared" si="504"/>
        <v>0</v>
      </c>
      <c r="H203" s="34">
        <f t="shared" si="505"/>
        <v>0</v>
      </c>
      <c r="I203" s="34">
        <f t="shared" si="506"/>
        <v>0</v>
      </c>
      <c r="J203" s="34">
        <f t="shared" si="507"/>
        <v>0</v>
      </c>
      <c r="K203" s="34">
        <f t="shared" si="508"/>
        <v>0</v>
      </c>
      <c r="L203" s="34">
        <f t="shared" si="509"/>
        <v>0</v>
      </c>
      <c r="M203" s="34">
        <f t="shared" si="510"/>
        <v>0</v>
      </c>
      <c r="N203" s="34">
        <f t="shared" si="511"/>
        <v>0</v>
      </c>
      <c r="O203" s="34">
        <f t="shared" si="512"/>
        <v>0</v>
      </c>
      <c r="P203" s="34">
        <f t="shared" si="513"/>
        <v>0</v>
      </c>
      <c r="Q203" s="34">
        <f t="shared" si="514"/>
        <v>0</v>
      </c>
      <c r="R203" s="34">
        <f t="shared" si="515"/>
        <v>0</v>
      </c>
      <c r="S203" s="34">
        <f t="shared" si="516"/>
        <v>0</v>
      </c>
      <c r="T203" s="34">
        <f t="shared" si="517"/>
        <v>0</v>
      </c>
      <c r="U203" s="34">
        <f t="shared" si="518"/>
        <v>0</v>
      </c>
      <c r="V203" s="34">
        <f t="shared" si="519"/>
        <v>0</v>
      </c>
      <c r="W203" s="34">
        <f t="shared" si="520"/>
        <v>0</v>
      </c>
      <c r="X203" s="34">
        <f t="shared" si="521"/>
        <v>0</v>
      </c>
      <c r="Y203" s="34">
        <f t="shared" si="522"/>
        <v>0</v>
      </c>
      <c r="Z203" s="34">
        <f t="shared" si="523"/>
        <v>0</v>
      </c>
      <c r="AA203" s="34">
        <f t="shared" si="524"/>
        <v>0</v>
      </c>
      <c r="AB203" s="34">
        <f t="shared" si="525"/>
        <v>0</v>
      </c>
      <c r="AC203" s="34">
        <f t="shared" si="526"/>
        <v>0</v>
      </c>
      <c r="AD203" s="34">
        <f t="shared" si="527"/>
        <v>0</v>
      </c>
      <c r="AE203" s="34">
        <f t="shared" si="528"/>
        <v>0</v>
      </c>
      <c r="AF203" s="34">
        <f t="shared" si="529"/>
        <v>0</v>
      </c>
      <c r="AG203" s="34">
        <f t="shared" si="530"/>
        <v>0</v>
      </c>
      <c r="AH203" s="34">
        <f t="shared" si="531"/>
        <v>0</v>
      </c>
      <c r="AI203" s="34">
        <f t="shared" si="532"/>
        <v>0</v>
      </c>
      <c r="AJ203" s="34">
        <f t="shared" si="533"/>
        <v>0</v>
      </c>
      <c r="AK203" s="34">
        <f t="shared" si="534"/>
        <v>0</v>
      </c>
      <c r="AL203" s="34">
        <f t="shared" si="535"/>
        <v>0</v>
      </c>
      <c r="AM203" s="34">
        <f t="shared" si="536"/>
        <v>0</v>
      </c>
      <c r="AN203" s="34">
        <f t="shared" si="537"/>
        <v>0</v>
      </c>
      <c r="AO203" s="34">
        <f t="shared" si="538"/>
        <v>0</v>
      </c>
      <c r="AP203" s="34">
        <f t="shared" si="539"/>
        <v>0</v>
      </c>
      <c r="AQ203" s="34">
        <f t="shared" si="540"/>
        <v>0</v>
      </c>
      <c r="AR203" s="34">
        <f t="shared" si="541"/>
        <v>0</v>
      </c>
      <c r="AS203" s="34">
        <f t="shared" si="542"/>
        <v>0</v>
      </c>
      <c r="AT203" s="34">
        <f t="shared" si="543"/>
        <v>0</v>
      </c>
      <c r="AU203" s="34">
        <f t="shared" si="544"/>
        <v>0</v>
      </c>
    </row>
    <row r="204" spans="1:47" hidden="1" outlineLevel="1"/>
    <row r="206" spans="1:47">
      <c r="A206" s="14" t="s">
        <v>921</v>
      </c>
    </row>
    <row r="207" spans="1:47" ht="17.25">
      <c r="H207" s="156" t="s">
        <v>935</v>
      </c>
      <c r="I207" s="156"/>
      <c r="J207" s="156"/>
      <c r="K207" s="156"/>
      <c r="L207" s="156" t="s">
        <v>936</v>
      </c>
      <c r="M207" s="156"/>
      <c r="N207" s="156"/>
      <c r="O207" s="156"/>
      <c r="P207" s="156" t="s">
        <v>937</v>
      </c>
      <c r="Q207" s="156"/>
      <c r="R207" s="156"/>
      <c r="S207" s="156"/>
    </row>
    <row r="208" spans="1:47" ht="108.75" outlineLevel="1">
      <c r="C208" s="30" t="s">
        <v>922</v>
      </c>
      <c r="D208" s="30" t="s">
        <v>942</v>
      </c>
      <c r="E208" s="30" t="s">
        <v>942</v>
      </c>
      <c r="F208" s="30" t="s">
        <v>942</v>
      </c>
      <c r="G208" s="30" t="s">
        <v>942</v>
      </c>
      <c r="H208" s="31" t="s">
        <v>945</v>
      </c>
      <c r="I208" s="31" t="s">
        <v>944</v>
      </c>
      <c r="J208" s="31" t="s">
        <v>946</v>
      </c>
      <c r="K208" s="31" t="s">
        <v>837</v>
      </c>
      <c r="L208" s="31" t="s">
        <v>945</v>
      </c>
      <c r="M208" s="31" t="s">
        <v>944</v>
      </c>
      <c r="N208" s="31" t="s">
        <v>946</v>
      </c>
      <c r="O208" s="31" t="s">
        <v>837</v>
      </c>
      <c r="P208" s="31" t="s">
        <v>945</v>
      </c>
      <c r="Q208" s="31" t="s">
        <v>944</v>
      </c>
      <c r="R208" s="31" t="s">
        <v>946</v>
      </c>
      <c r="S208" s="31" t="s">
        <v>837</v>
      </c>
    </row>
    <row r="209" spans="1:19">
      <c r="B209" s="32" t="s">
        <v>898</v>
      </c>
      <c r="C209" t="s">
        <v>943</v>
      </c>
      <c r="D209" s="159">
        <v>0</v>
      </c>
      <c r="E209" s="160">
        <v>1</v>
      </c>
      <c r="F209" s="160">
        <v>2</v>
      </c>
      <c r="G209" s="160">
        <v>3</v>
      </c>
    </row>
    <row r="210" spans="1:19" outlineLevel="1">
      <c r="A210">
        <v>0</v>
      </c>
      <c r="C210" s="153" t="s">
        <v>25</v>
      </c>
      <c r="D210" s="34">
        <f>INDEX($H210:$S210,1,1+(d.Region-1)*4+D$209)</f>
        <v>0</v>
      </c>
      <c r="E210" s="34">
        <f>INDEX($H210:$S210,1,1+(d.Region-1)*4+E$209)</f>
        <v>0.8</v>
      </c>
      <c r="F210" s="34">
        <f>INDEX($H210:$S210,1,1+(d.Region-1)*4+F$209)</f>
        <v>0.8</v>
      </c>
      <c r="G210" s="34">
        <f>INDEX($H210:$S210,1,1+(d.Region-1)*4+G$209)</f>
        <v>1</v>
      </c>
      <c r="H210" s="130">
        <v>0</v>
      </c>
      <c r="I210" s="130">
        <v>0.8</v>
      </c>
      <c r="J210" s="130">
        <v>0.8</v>
      </c>
      <c r="K210" s="130">
        <v>1</v>
      </c>
      <c r="L210" s="130">
        <v>0</v>
      </c>
      <c r="M210" s="130">
        <v>0.8</v>
      </c>
      <c r="N210" s="130">
        <v>0.8</v>
      </c>
      <c r="O210" s="130">
        <v>1</v>
      </c>
      <c r="P210" s="130">
        <v>0</v>
      </c>
      <c r="Q210" s="130">
        <v>0.8</v>
      </c>
      <c r="R210" s="130">
        <v>0.8</v>
      </c>
      <c r="S210" s="130">
        <v>1</v>
      </c>
    </row>
    <row r="211" spans="1:19" outlineLevel="1">
      <c r="A211">
        <v>1</v>
      </c>
      <c r="C211" s="153">
        <v>1</v>
      </c>
      <c r="D211" s="34">
        <f>C211</f>
        <v>1</v>
      </c>
    </row>
    <row r="212" spans="1:19" outlineLevel="1">
      <c r="A212">
        <v>2</v>
      </c>
      <c r="C212" s="153">
        <v>0.9</v>
      </c>
      <c r="D212" s="34">
        <f t="shared" ref="D212:D216" si="545">C212</f>
        <v>0.9</v>
      </c>
    </row>
    <row r="213" spans="1:19" outlineLevel="1">
      <c r="A213">
        <v>3</v>
      </c>
      <c r="C213" s="153">
        <v>0.75</v>
      </c>
      <c r="D213" s="34">
        <f t="shared" si="545"/>
        <v>0.75</v>
      </c>
    </row>
    <row r="214" spans="1:19" outlineLevel="1">
      <c r="A214">
        <v>4</v>
      </c>
      <c r="C214" s="153">
        <v>0.5</v>
      </c>
      <c r="D214" s="34">
        <f t="shared" si="545"/>
        <v>0.5</v>
      </c>
    </row>
    <row r="215" spans="1:19" outlineLevel="1">
      <c r="A215">
        <v>5</v>
      </c>
      <c r="C215" s="153">
        <v>0.2</v>
      </c>
      <c r="D215" s="34">
        <f t="shared" si="545"/>
        <v>0.2</v>
      </c>
    </row>
    <row r="216" spans="1:19" outlineLevel="1">
      <c r="A216">
        <v>6</v>
      </c>
      <c r="C216" s="153">
        <v>0</v>
      </c>
      <c r="D216" s="34">
        <f t="shared" si="545"/>
        <v>0</v>
      </c>
    </row>
    <row r="217" spans="1:19" outlineLevel="1"/>
    <row r="219" spans="1:19">
      <c r="A219" s="14" t="s">
        <v>932</v>
      </c>
      <c r="C219" t="s">
        <v>924</v>
      </c>
    </row>
    <row r="220" spans="1:19">
      <c r="D220" t="s">
        <v>935</v>
      </c>
      <c r="E220" t="s">
        <v>936</v>
      </c>
      <c r="F220" t="s">
        <v>937</v>
      </c>
    </row>
    <row r="221" spans="1:19" ht="67.5">
      <c r="C221" s="136" t="s">
        <v>925</v>
      </c>
    </row>
    <row r="222" spans="1:19">
      <c r="B222" t="s">
        <v>352</v>
      </c>
      <c r="C222">
        <f>INDEX($D222:$F222,1,d.Region)</f>
        <v>0</v>
      </c>
      <c r="D222" s="17">
        <v>0</v>
      </c>
      <c r="E222" s="17">
        <v>0</v>
      </c>
      <c r="F222" s="17">
        <v>0</v>
      </c>
    </row>
    <row r="223" spans="1:19">
      <c r="B223" t="s">
        <v>933</v>
      </c>
      <c r="C223">
        <f>INDEX($D223:$F223,1,d.Region)</f>
        <v>1</v>
      </c>
      <c r="D223" s="17">
        <v>1</v>
      </c>
      <c r="E223" s="17">
        <v>1</v>
      </c>
      <c r="F223" s="17">
        <v>1</v>
      </c>
    </row>
    <row r="224" spans="1:19">
      <c r="B224" t="s">
        <v>934</v>
      </c>
      <c r="C224">
        <f>INDEX($D224:$F224,1,d.Region)</f>
        <v>1.5</v>
      </c>
      <c r="D224" s="17">
        <v>1.5</v>
      </c>
      <c r="E224" s="17">
        <v>1.5</v>
      </c>
      <c r="F224" s="17">
        <v>1.5</v>
      </c>
    </row>
  </sheetData>
  <conditionalFormatting sqref="L87:P150">
    <cfRule type="cellIs" dxfId="0" priority="2" stopIfTrue="1" operator="equal">
      <formula>TRUE</formula>
    </cfRule>
  </conditionalFormatting>
  <pageMargins left="0.7" right="0.7" top="0.75" bottom="0.75" header="0.3" footer="0.3"/>
  <pageSetup orientation="portrait"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98C2D2-3F1B-4735-BAB2-C6257B1D4323}">
  <sheetPr codeName="Sheet2"/>
  <dimension ref="A1:B1000"/>
  <sheetViews>
    <sheetView workbookViewId="0">
      <pane ySplit="1" topLeftCell="A532" activePane="bottomLeft" state="frozen"/>
      <selection pane="bottomLeft" activeCell="B547" sqref="B547"/>
    </sheetView>
  </sheetViews>
  <sheetFormatPr defaultRowHeight="15"/>
  <cols>
    <col min="1" max="1" width="12.42578125" customWidth="1"/>
    <col min="2" max="2" width="145.140625" customWidth="1"/>
  </cols>
  <sheetData>
    <row r="1" spans="1:2">
      <c r="A1" t="s">
        <v>72</v>
      </c>
      <c r="B1" t="s">
        <v>19</v>
      </c>
    </row>
    <row r="2" spans="1:2">
      <c r="B2" s="5" t="s">
        <v>59</v>
      </c>
    </row>
    <row r="3" spans="1:2">
      <c r="B3" s="5"/>
    </row>
    <row r="4" spans="1:2">
      <c r="B4" s="5" t="s">
        <v>64</v>
      </c>
    </row>
    <row r="5" spans="1:2">
      <c r="B5" s="5"/>
    </row>
    <row r="6" spans="1:2">
      <c r="B6" s="5" t="s">
        <v>65</v>
      </c>
    </row>
    <row r="7" spans="1:2">
      <c r="B7" s="5" t="s">
        <v>70</v>
      </c>
    </row>
    <row r="8" spans="1:2">
      <c r="B8" s="5" t="s">
        <v>68</v>
      </c>
    </row>
    <row r="9" spans="1:2">
      <c r="B9" t="s">
        <v>69</v>
      </c>
    </row>
    <row r="10" spans="1:2">
      <c r="A10" s="19"/>
      <c r="B10" t="s">
        <v>71</v>
      </c>
    </row>
    <row r="11" spans="1:2">
      <c r="A11" s="19"/>
      <c r="B11" t="s">
        <v>73</v>
      </c>
    </row>
    <row r="12" spans="1:2">
      <c r="A12" s="19"/>
      <c r="B12" t="s">
        <v>74</v>
      </c>
    </row>
    <row r="13" spans="1:2">
      <c r="A13" s="19"/>
      <c r="B13" t="s">
        <v>75</v>
      </c>
    </row>
    <row r="14" spans="1:2">
      <c r="A14" s="19"/>
      <c r="B14" t="s">
        <v>76</v>
      </c>
    </row>
    <row r="15" spans="1:2">
      <c r="A15" s="19"/>
      <c r="B15" t="s">
        <v>77</v>
      </c>
    </row>
    <row r="16" spans="1:2">
      <c r="A16" s="19"/>
      <c r="B16" t="s">
        <v>78</v>
      </c>
    </row>
    <row r="17" spans="1:2">
      <c r="A17" s="19"/>
      <c r="B17" t="s">
        <v>79</v>
      </c>
    </row>
    <row r="18" spans="1:2">
      <c r="A18" s="19"/>
      <c r="B18" t="s">
        <v>80</v>
      </c>
    </row>
    <row r="19" spans="1:2">
      <c r="A19" s="19"/>
      <c r="B19" t="s">
        <v>81</v>
      </c>
    </row>
    <row r="20" spans="1:2">
      <c r="A20" s="19"/>
      <c r="B20" t="s">
        <v>85</v>
      </c>
    </row>
    <row r="21" spans="1:2">
      <c r="A21" s="19"/>
      <c r="B21" s="22" t="s">
        <v>82</v>
      </c>
    </row>
    <row r="22" spans="1:2">
      <c r="A22" s="19"/>
      <c r="B22" t="s">
        <v>83</v>
      </c>
    </row>
    <row r="23" spans="1:2">
      <c r="A23" s="19"/>
      <c r="B23" t="s">
        <v>84</v>
      </c>
    </row>
    <row r="24" spans="1:2">
      <c r="A24" s="19"/>
      <c r="B24" t="s">
        <v>86</v>
      </c>
    </row>
    <row r="25" spans="1:2">
      <c r="A25" s="19"/>
      <c r="B25" t="s">
        <v>87</v>
      </c>
    </row>
    <row r="26" spans="1:2">
      <c r="A26" s="19"/>
      <c r="B26" t="s">
        <v>88</v>
      </c>
    </row>
    <row r="27" spans="1:2">
      <c r="A27" s="19"/>
      <c r="B27" t="s">
        <v>90</v>
      </c>
    </row>
    <row r="28" spans="1:2">
      <c r="A28" s="19"/>
      <c r="B28" t="s">
        <v>89</v>
      </c>
    </row>
    <row r="29" spans="1:2">
      <c r="A29" s="19"/>
      <c r="B29" t="s">
        <v>92</v>
      </c>
    </row>
    <row r="30" spans="1:2">
      <c r="A30" s="19"/>
      <c r="B30" t="s">
        <v>91</v>
      </c>
    </row>
    <row r="31" spans="1:2">
      <c r="A31" s="19"/>
      <c r="B31" t="s">
        <v>93</v>
      </c>
    </row>
    <row r="32" spans="1:2">
      <c r="A32" s="19"/>
      <c r="B32" t="s">
        <v>94</v>
      </c>
    </row>
    <row r="33" spans="1:2">
      <c r="A33" s="19"/>
      <c r="B33" t="s">
        <v>95</v>
      </c>
    </row>
    <row r="34" spans="1:2">
      <c r="A34" s="19"/>
      <c r="B34" t="s">
        <v>96</v>
      </c>
    </row>
    <row r="35" spans="1:2">
      <c r="A35" s="19"/>
      <c r="B35" t="s">
        <v>97</v>
      </c>
    </row>
    <row r="36" spans="1:2">
      <c r="B36" t="s">
        <v>98</v>
      </c>
    </row>
    <row r="37" spans="1:2">
      <c r="A37" s="19"/>
      <c r="B37" t="s">
        <v>99</v>
      </c>
    </row>
    <row r="38" spans="1:2">
      <c r="A38" s="19"/>
      <c r="B38" t="s">
        <v>100</v>
      </c>
    </row>
    <row r="39" spans="1:2">
      <c r="A39" s="19"/>
      <c r="B39" t="s">
        <v>106</v>
      </c>
    </row>
    <row r="40" spans="1:2">
      <c r="A40" s="19"/>
      <c r="B40" t="s">
        <v>101</v>
      </c>
    </row>
    <row r="41" spans="1:2">
      <c r="A41" s="19"/>
      <c r="B41" t="s">
        <v>105</v>
      </c>
    </row>
    <row r="42" spans="1:2">
      <c r="A42" s="19"/>
      <c r="B42" t="s">
        <v>102</v>
      </c>
    </row>
    <row r="43" spans="1:2">
      <c r="A43" s="19"/>
      <c r="B43" t="s">
        <v>104</v>
      </c>
    </row>
    <row r="44" spans="1:2">
      <c r="A44" s="19"/>
      <c r="B44" t="s">
        <v>107</v>
      </c>
    </row>
    <row r="45" spans="1:2">
      <c r="A45" s="19"/>
      <c r="B45" t="s">
        <v>108</v>
      </c>
    </row>
    <row r="46" spans="1:2">
      <c r="A46" s="19"/>
      <c r="B46" t="s">
        <v>109</v>
      </c>
    </row>
    <row r="47" spans="1:2">
      <c r="A47" s="19"/>
      <c r="B47" t="s">
        <v>110</v>
      </c>
    </row>
    <row r="48" spans="1:2">
      <c r="A48" s="19"/>
      <c r="B48" t="s">
        <v>111</v>
      </c>
    </row>
    <row r="49" spans="1:2">
      <c r="A49" s="19"/>
      <c r="B49" t="s">
        <v>112</v>
      </c>
    </row>
    <row r="50" spans="1:2">
      <c r="A50" s="19"/>
      <c r="B50" t="s">
        <v>113</v>
      </c>
    </row>
    <row r="51" spans="1:2">
      <c r="A51" s="19"/>
      <c r="B51" s="24" t="s">
        <v>114</v>
      </c>
    </row>
    <row r="52" spans="1:2">
      <c r="A52" s="19"/>
      <c r="B52" t="s">
        <v>115</v>
      </c>
    </row>
    <row r="53" spans="1:2">
      <c r="A53" s="19"/>
      <c r="B53" t="s">
        <v>116</v>
      </c>
    </row>
    <row r="54" spans="1:2">
      <c r="A54" s="19"/>
      <c r="B54" t="s">
        <v>117</v>
      </c>
    </row>
    <row r="55" spans="1:2">
      <c r="A55" s="19"/>
      <c r="B55" t="s">
        <v>118</v>
      </c>
    </row>
    <row r="56" spans="1:2" ht="30">
      <c r="A56" s="19"/>
      <c r="B56" s="25" t="s">
        <v>119</v>
      </c>
    </row>
    <row r="57" spans="1:2">
      <c r="A57" s="19"/>
      <c r="B57" s="14" t="s">
        <v>122</v>
      </c>
    </row>
    <row r="58" spans="1:2">
      <c r="A58" s="19"/>
      <c r="B58" t="s">
        <v>123</v>
      </c>
    </row>
    <row r="59" spans="1:2">
      <c r="A59" s="19"/>
      <c r="B59" t="s">
        <v>124</v>
      </c>
    </row>
    <row r="60" spans="1:2">
      <c r="A60" s="19"/>
      <c r="B60" t="s">
        <v>125</v>
      </c>
    </row>
    <row r="61" spans="1:2">
      <c r="A61" s="19"/>
      <c r="B61" t="s">
        <v>126</v>
      </c>
    </row>
    <row r="62" spans="1:2">
      <c r="A62" s="19"/>
      <c r="B62" t="s">
        <v>127</v>
      </c>
    </row>
    <row r="63" spans="1:2">
      <c r="A63" s="19"/>
      <c r="B63" t="s">
        <v>128</v>
      </c>
    </row>
    <row r="64" spans="1:2">
      <c r="A64" s="19"/>
      <c r="B64" t="s">
        <v>129</v>
      </c>
    </row>
    <row r="65" spans="1:2">
      <c r="A65" s="19"/>
      <c r="B65" s="24" t="s">
        <v>130</v>
      </c>
    </row>
    <row r="66" spans="1:2">
      <c r="A66" s="19">
        <v>44295.333333333336</v>
      </c>
      <c r="B66" s="14" t="s">
        <v>131</v>
      </c>
    </row>
    <row r="67" spans="1:2">
      <c r="A67" s="19"/>
      <c r="B67" t="s">
        <v>132</v>
      </c>
    </row>
    <row r="68" spans="1:2">
      <c r="A68" s="19"/>
      <c r="B68" t="s">
        <v>133</v>
      </c>
    </row>
    <row r="69" spans="1:2">
      <c r="A69" s="19"/>
      <c r="B69" t="s">
        <v>134</v>
      </c>
    </row>
    <row r="70" spans="1:2">
      <c r="A70" s="19">
        <v>44295.45416666667</v>
      </c>
      <c r="B70" s="14" t="s">
        <v>131</v>
      </c>
    </row>
    <row r="71" spans="1:2">
      <c r="A71" s="19"/>
      <c r="B71" s="14" t="s">
        <v>135</v>
      </c>
    </row>
    <row r="72" spans="1:2">
      <c r="A72" s="19"/>
      <c r="B72" t="s">
        <v>136</v>
      </c>
    </row>
    <row r="73" spans="1:2">
      <c r="A73" s="19"/>
      <c r="B73" t="s">
        <v>137</v>
      </c>
    </row>
    <row r="74" spans="1:2">
      <c r="A74" s="19"/>
      <c r="B74" s="14" t="s">
        <v>140</v>
      </c>
    </row>
    <row r="75" spans="1:2">
      <c r="A75" s="19">
        <v>44297.355856249997</v>
      </c>
      <c r="B75" t="s">
        <v>141</v>
      </c>
    </row>
    <row r="76" spans="1:2">
      <c r="A76" s="19"/>
      <c r="B76" t="s">
        <v>142</v>
      </c>
    </row>
    <row r="77" spans="1:2">
      <c r="A77" s="19"/>
      <c r="B77" t="s">
        <v>143</v>
      </c>
    </row>
    <row r="78" spans="1:2">
      <c r="A78" s="19"/>
      <c r="B78" t="s">
        <v>145</v>
      </c>
    </row>
    <row r="79" spans="1:2">
      <c r="A79" s="19"/>
      <c r="B79" t="s">
        <v>144</v>
      </c>
    </row>
    <row r="80" spans="1:2">
      <c r="A80" s="19"/>
      <c r="B80" t="s">
        <v>146</v>
      </c>
    </row>
    <row r="81" spans="1:2">
      <c r="A81" s="19">
        <v>44297.8298399306</v>
      </c>
      <c r="B81" t="s">
        <v>147</v>
      </c>
    </row>
    <row r="82" spans="1:2">
      <c r="A82" s="19"/>
      <c r="B82" t="s">
        <v>148</v>
      </c>
    </row>
    <row r="83" spans="1:2">
      <c r="A83" s="19"/>
      <c r="B83" t="s">
        <v>149</v>
      </c>
    </row>
    <row r="84" spans="1:2">
      <c r="A84" s="19"/>
      <c r="B84" t="s">
        <v>150</v>
      </c>
    </row>
    <row r="85" spans="1:2">
      <c r="A85" s="19"/>
      <c r="B85" t="s">
        <v>151</v>
      </c>
    </row>
    <row r="86" spans="1:2">
      <c r="A86" s="19"/>
      <c r="B86" t="s">
        <v>152</v>
      </c>
    </row>
    <row r="87" spans="1:2">
      <c r="A87" s="19"/>
      <c r="B87" t="s">
        <v>153</v>
      </c>
    </row>
    <row r="88" spans="1:2">
      <c r="A88" s="19"/>
      <c r="B88" t="s">
        <v>154</v>
      </c>
    </row>
    <row r="89" spans="1:2">
      <c r="A89" s="19"/>
      <c r="B89" t="s">
        <v>155</v>
      </c>
    </row>
    <row r="90" spans="1:2">
      <c r="A90" s="19">
        <v>44299.579150810197</v>
      </c>
      <c r="B90" t="s">
        <v>157</v>
      </c>
    </row>
    <row r="91" spans="1:2">
      <c r="A91" s="19"/>
      <c r="B91" t="s">
        <v>158</v>
      </c>
    </row>
    <row r="92" spans="1:2">
      <c r="A92" s="19">
        <v>44299.694020486102</v>
      </c>
      <c r="B92" t="s">
        <v>159</v>
      </c>
    </row>
    <row r="93" spans="1:2">
      <c r="A93" s="19"/>
      <c r="B93" t="s">
        <v>160</v>
      </c>
    </row>
    <row r="94" spans="1:2">
      <c r="A94" s="19"/>
      <c r="B94" t="s">
        <v>161</v>
      </c>
    </row>
    <row r="95" spans="1:2">
      <c r="A95" s="19"/>
      <c r="B95" t="s">
        <v>162</v>
      </c>
    </row>
    <row r="96" spans="1:2">
      <c r="A96" s="19"/>
      <c r="B96" t="s">
        <v>163</v>
      </c>
    </row>
    <row r="97" spans="1:2">
      <c r="A97" s="19">
        <v>44300.588789467598</v>
      </c>
      <c r="B97" t="s">
        <v>164</v>
      </c>
    </row>
    <row r="98" spans="1:2">
      <c r="A98" s="19"/>
      <c r="B98" t="s">
        <v>166</v>
      </c>
    </row>
    <row r="99" spans="1:2">
      <c r="A99" s="19"/>
      <c r="B99" t="s">
        <v>167</v>
      </c>
    </row>
    <row r="100" spans="1:2">
      <c r="A100" s="19"/>
      <c r="B100" t="s">
        <v>165</v>
      </c>
    </row>
    <row r="101" spans="1:2">
      <c r="A101" s="19"/>
      <c r="B101" t="s">
        <v>168</v>
      </c>
    </row>
    <row r="102" spans="1:2">
      <c r="A102" s="19"/>
      <c r="B102" t="s">
        <v>169</v>
      </c>
    </row>
    <row r="103" spans="1:2">
      <c r="A103" s="19"/>
      <c r="B103" t="s">
        <v>170</v>
      </c>
    </row>
    <row r="104" spans="1:2">
      <c r="A104" s="19"/>
      <c r="B104" t="s">
        <v>173</v>
      </c>
    </row>
    <row r="105" spans="1:2">
      <c r="A105" s="19">
        <v>44302.4714969907</v>
      </c>
      <c r="B105" t="s">
        <v>174</v>
      </c>
    </row>
    <row r="106" spans="1:2">
      <c r="A106" s="19"/>
      <c r="B106" t="s">
        <v>175</v>
      </c>
    </row>
    <row r="107" spans="1:2">
      <c r="A107" s="19"/>
      <c r="B107" t="s">
        <v>176</v>
      </c>
    </row>
    <row r="108" spans="1:2">
      <c r="A108" s="19"/>
      <c r="B108" t="s">
        <v>177</v>
      </c>
    </row>
    <row r="109" spans="1:2">
      <c r="A109" s="19"/>
      <c r="B109" t="s">
        <v>179</v>
      </c>
    </row>
    <row r="110" spans="1:2">
      <c r="A110" s="19"/>
      <c r="B110" t="s">
        <v>180</v>
      </c>
    </row>
    <row r="111" spans="1:2">
      <c r="A111" s="19">
        <v>44303</v>
      </c>
      <c r="B111" t="s">
        <v>181</v>
      </c>
    </row>
    <row r="112" spans="1:2">
      <c r="A112" s="19"/>
      <c r="B112" t="s">
        <v>185</v>
      </c>
    </row>
    <row r="113" spans="1:2">
      <c r="A113" s="19"/>
      <c r="B113" t="s">
        <v>186</v>
      </c>
    </row>
    <row r="114" spans="1:2">
      <c r="A114" s="19">
        <v>44304.534314583303</v>
      </c>
      <c r="B114" t="s">
        <v>187</v>
      </c>
    </row>
    <row r="115" spans="1:2">
      <c r="A115" s="19"/>
      <c r="B115" t="s">
        <v>189</v>
      </c>
    </row>
    <row r="116" spans="1:2">
      <c r="A116" s="19"/>
      <c r="B116" t="s">
        <v>190</v>
      </c>
    </row>
    <row r="117" spans="1:2">
      <c r="A117" s="19"/>
      <c r="B117" t="s">
        <v>191</v>
      </c>
    </row>
    <row r="118" spans="1:2">
      <c r="A118" s="19"/>
      <c r="B118" t="s">
        <v>192</v>
      </c>
    </row>
    <row r="119" spans="1:2">
      <c r="A119" s="19"/>
      <c r="B119" t="s">
        <v>193</v>
      </c>
    </row>
    <row r="120" spans="1:2">
      <c r="A120" s="19">
        <v>44305.451966898101</v>
      </c>
      <c r="B120" t="s">
        <v>194</v>
      </c>
    </row>
    <row r="121" spans="1:2">
      <c r="A121" s="19"/>
      <c r="B121" t="s">
        <v>195</v>
      </c>
    </row>
    <row r="122" spans="1:2">
      <c r="A122" s="19"/>
      <c r="B122" t="s">
        <v>201</v>
      </c>
    </row>
    <row r="123" spans="1:2">
      <c r="A123" s="19"/>
      <c r="B123" t="s">
        <v>199</v>
      </c>
    </row>
    <row r="124" spans="1:2">
      <c r="A124" s="19"/>
      <c r="B124" t="s">
        <v>200</v>
      </c>
    </row>
    <row r="125" spans="1:2">
      <c r="A125" s="19"/>
      <c r="B125" t="s">
        <v>202</v>
      </c>
    </row>
    <row r="126" spans="1:2">
      <c r="A126" s="19"/>
      <c r="B126" t="s">
        <v>203</v>
      </c>
    </row>
    <row r="127" spans="1:2">
      <c r="A127" s="19"/>
      <c r="B127" t="s">
        <v>204</v>
      </c>
    </row>
    <row r="128" spans="1:2">
      <c r="A128" s="19"/>
      <c r="B128" t="s">
        <v>205</v>
      </c>
    </row>
    <row r="129" spans="1:2">
      <c r="A129" s="19"/>
      <c r="B129" t="s">
        <v>206</v>
      </c>
    </row>
    <row r="130" spans="1:2">
      <c r="A130" s="19">
        <v>44306.324938425903</v>
      </c>
      <c r="B130" t="s">
        <v>207</v>
      </c>
    </row>
    <row r="131" spans="1:2">
      <c r="A131" s="19"/>
      <c r="B131" t="s">
        <v>208</v>
      </c>
    </row>
    <row r="132" spans="1:2">
      <c r="A132" s="19"/>
      <c r="B132" t="s">
        <v>209</v>
      </c>
    </row>
    <row r="133" spans="1:2">
      <c r="A133" s="19"/>
      <c r="B133" t="s">
        <v>210</v>
      </c>
    </row>
    <row r="134" spans="1:2">
      <c r="A134" s="19"/>
      <c r="B134" t="s">
        <v>211</v>
      </c>
    </row>
    <row r="135" spans="1:2">
      <c r="A135" s="19"/>
      <c r="B135" t="s">
        <v>212</v>
      </c>
    </row>
    <row r="136" spans="1:2">
      <c r="A136" s="19"/>
      <c r="B136" t="s">
        <v>213</v>
      </c>
    </row>
    <row r="137" spans="1:2">
      <c r="A137" s="19"/>
      <c r="B137" t="s">
        <v>214</v>
      </c>
    </row>
    <row r="138" spans="1:2">
      <c r="A138" s="19"/>
      <c r="B138" t="s">
        <v>215</v>
      </c>
    </row>
    <row r="139" spans="1:2">
      <c r="A139" s="19">
        <v>44307.766821643498</v>
      </c>
      <c r="B139" t="s">
        <v>216</v>
      </c>
    </row>
    <row r="140" spans="1:2">
      <c r="A140" s="19">
        <v>44307.8445818287</v>
      </c>
      <c r="B140" t="s">
        <v>217</v>
      </c>
    </row>
    <row r="141" spans="1:2">
      <c r="A141" s="19">
        <v>44308.488527314803</v>
      </c>
      <c r="B141" t="s">
        <v>218</v>
      </c>
    </row>
    <row r="142" spans="1:2">
      <c r="A142" s="19"/>
      <c r="B142" t="s">
        <v>219</v>
      </c>
    </row>
    <row r="143" spans="1:2">
      <c r="A143" s="19"/>
      <c r="B143" t="s">
        <v>222</v>
      </c>
    </row>
    <row r="144" spans="1:2">
      <c r="A144" s="19">
        <v>44314.278955902802</v>
      </c>
      <c r="B144" t="s">
        <v>223</v>
      </c>
    </row>
    <row r="145" spans="1:2">
      <c r="A145" s="19"/>
      <c r="B145" t="s">
        <v>224</v>
      </c>
    </row>
    <row r="146" spans="1:2">
      <c r="A146" s="19"/>
      <c r="B146" t="s">
        <v>226</v>
      </c>
    </row>
    <row r="147" spans="1:2">
      <c r="A147" s="19">
        <v>44315.688820486102</v>
      </c>
      <c r="B147" t="s">
        <v>231</v>
      </c>
    </row>
    <row r="148" spans="1:2">
      <c r="A148" s="19"/>
      <c r="B148" t="s">
        <v>228</v>
      </c>
    </row>
    <row r="149" spans="1:2">
      <c r="A149" s="19"/>
      <c r="B149" t="s">
        <v>229</v>
      </c>
    </row>
    <row r="150" spans="1:2">
      <c r="A150" s="19"/>
      <c r="B150" t="s">
        <v>230</v>
      </c>
    </row>
    <row r="151" spans="1:2">
      <c r="A151" s="19"/>
      <c r="B151" t="s">
        <v>232</v>
      </c>
    </row>
    <row r="152" spans="1:2">
      <c r="A152" s="19">
        <v>44315.8158616898</v>
      </c>
      <c r="B152" t="s">
        <v>233</v>
      </c>
    </row>
    <row r="153" spans="1:2">
      <c r="A153" s="19"/>
      <c r="B153" t="s">
        <v>234</v>
      </c>
    </row>
    <row r="154" spans="1:2">
      <c r="A154" s="19"/>
      <c r="B154" t="s">
        <v>235</v>
      </c>
    </row>
    <row r="155" spans="1:2">
      <c r="A155" s="19"/>
      <c r="B155" t="s">
        <v>236</v>
      </c>
    </row>
    <row r="156" spans="1:2">
      <c r="A156" s="19"/>
      <c r="B156" t="s">
        <v>237</v>
      </c>
    </row>
    <row r="157" spans="1:2">
      <c r="A157" s="19"/>
      <c r="B157" t="s">
        <v>238</v>
      </c>
    </row>
    <row r="158" spans="1:2">
      <c r="A158" s="19">
        <v>44316.651822337997</v>
      </c>
      <c r="B158" t="s">
        <v>239</v>
      </c>
    </row>
    <row r="159" spans="1:2">
      <c r="A159" s="19"/>
      <c r="B159" t="s">
        <v>241</v>
      </c>
    </row>
    <row r="160" spans="1:2">
      <c r="A160" s="19"/>
      <c r="B160" t="s">
        <v>240</v>
      </c>
    </row>
    <row r="161" spans="1:2">
      <c r="A161" s="19"/>
      <c r="B161" t="s">
        <v>242</v>
      </c>
    </row>
    <row r="162" spans="1:2">
      <c r="A162" s="19"/>
      <c r="B162" t="s">
        <v>243</v>
      </c>
    </row>
    <row r="163" spans="1:2">
      <c r="A163" s="19"/>
      <c r="B163" t="s">
        <v>245</v>
      </c>
    </row>
    <row r="164" spans="1:2">
      <c r="A164" s="19"/>
      <c r="B164" t="s">
        <v>246</v>
      </c>
    </row>
    <row r="165" spans="1:2">
      <c r="A165" s="19"/>
      <c r="B165" t="s">
        <v>248</v>
      </c>
    </row>
    <row r="166" spans="1:2">
      <c r="A166" s="19"/>
      <c r="B166" t="s">
        <v>249</v>
      </c>
    </row>
    <row r="167" spans="1:2">
      <c r="A167" s="19">
        <v>44318.795286805602</v>
      </c>
      <c r="B167" t="s">
        <v>260</v>
      </c>
    </row>
    <row r="168" spans="1:2">
      <c r="A168" s="19"/>
      <c r="B168" t="s">
        <v>259</v>
      </c>
    </row>
    <row r="169" spans="1:2">
      <c r="A169" s="19">
        <v>44319.416666666664</v>
      </c>
      <c r="B169" t="s">
        <v>261</v>
      </c>
    </row>
    <row r="170" spans="1:2">
      <c r="A170" s="19"/>
      <c r="B170" t="s">
        <v>262</v>
      </c>
    </row>
    <row r="171" spans="1:2">
      <c r="A171" s="19">
        <v>44320.589794328705</v>
      </c>
      <c r="B171" t="s">
        <v>263</v>
      </c>
    </row>
    <row r="172" spans="1:2">
      <c r="A172" s="19"/>
      <c r="B172" t="s">
        <v>271</v>
      </c>
    </row>
    <row r="173" spans="1:2">
      <c r="A173" s="19">
        <v>44321</v>
      </c>
      <c r="B173" t="s">
        <v>272</v>
      </c>
    </row>
    <row r="174" spans="1:2">
      <c r="A174" s="19"/>
      <c r="B174" t="s">
        <v>273</v>
      </c>
    </row>
    <row r="175" spans="1:2">
      <c r="A175" s="19"/>
      <c r="B175" t="s">
        <v>274</v>
      </c>
    </row>
    <row r="176" spans="1:2">
      <c r="A176" s="19"/>
      <c r="B176" t="s">
        <v>275</v>
      </c>
    </row>
    <row r="177" spans="1:2">
      <c r="A177" s="19"/>
      <c r="B177" t="s">
        <v>276</v>
      </c>
    </row>
    <row r="178" spans="1:2">
      <c r="A178" s="19"/>
      <c r="B178" t="s">
        <v>277</v>
      </c>
    </row>
    <row r="179" spans="1:2">
      <c r="A179" s="19"/>
      <c r="B179" t="s">
        <v>280</v>
      </c>
    </row>
    <row r="180" spans="1:2">
      <c r="A180" s="19"/>
      <c r="B180" t="s">
        <v>281</v>
      </c>
    </row>
    <row r="181" spans="1:2">
      <c r="A181" s="19"/>
      <c r="B181" t="s">
        <v>282</v>
      </c>
    </row>
    <row r="182" spans="1:2">
      <c r="A182" s="19"/>
      <c r="B182" t="s">
        <v>283</v>
      </c>
    </row>
    <row r="183" spans="1:2">
      <c r="A183" s="19">
        <v>44322.355669791701</v>
      </c>
      <c r="B183" t="s">
        <v>285</v>
      </c>
    </row>
    <row r="184" spans="1:2">
      <c r="A184" s="19"/>
      <c r="B184" t="s">
        <v>286</v>
      </c>
    </row>
    <row r="185" spans="1:2">
      <c r="A185" s="19"/>
      <c r="B185" t="s">
        <v>287</v>
      </c>
    </row>
    <row r="186" spans="1:2">
      <c r="A186" s="19"/>
      <c r="B186" t="s">
        <v>288</v>
      </c>
    </row>
    <row r="187" spans="1:2">
      <c r="A187" s="19"/>
      <c r="B187" t="s">
        <v>289</v>
      </c>
    </row>
    <row r="188" spans="1:2">
      <c r="A188" s="19">
        <v>44323.920671874999</v>
      </c>
      <c r="B188" t="s">
        <v>291</v>
      </c>
    </row>
    <row r="189" spans="1:2">
      <c r="A189" s="19"/>
      <c r="B189" t="s">
        <v>292</v>
      </c>
    </row>
    <row r="190" spans="1:2">
      <c r="A190" s="19"/>
      <c r="B190" t="s">
        <v>293</v>
      </c>
    </row>
    <row r="191" spans="1:2">
      <c r="A191" s="19"/>
      <c r="B191" t="s">
        <v>294</v>
      </c>
    </row>
    <row r="192" spans="1:2">
      <c r="A192" s="19"/>
      <c r="B192" t="s">
        <v>295</v>
      </c>
    </row>
    <row r="193" spans="1:2">
      <c r="A193" s="19"/>
      <c r="B193" t="s">
        <v>296</v>
      </c>
    </row>
    <row r="194" spans="1:2">
      <c r="A194" s="19"/>
      <c r="B194" t="s">
        <v>297</v>
      </c>
    </row>
    <row r="195" spans="1:2">
      <c r="A195" s="19"/>
      <c r="B195" t="s">
        <v>298</v>
      </c>
    </row>
    <row r="196" spans="1:2">
      <c r="A196" s="19"/>
      <c r="B196" t="s">
        <v>299</v>
      </c>
    </row>
    <row r="197" spans="1:2">
      <c r="A197" s="19"/>
      <c r="B197" t="s">
        <v>300</v>
      </c>
    </row>
    <row r="198" spans="1:2">
      <c r="A198" s="19">
        <v>44325.499741435196</v>
      </c>
      <c r="B198" t="s">
        <v>301</v>
      </c>
    </row>
    <row r="199" spans="1:2">
      <c r="A199" s="19"/>
      <c r="B199" t="s">
        <v>302</v>
      </c>
    </row>
    <row r="200" spans="1:2">
      <c r="A200" s="19"/>
      <c r="B200" t="s">
        <v>303</v>
      </c>
    </row>
    <row r="201" spans="1:2">
      <c r="A201" s="19"/>
      <c r="B201" t="s">
        <v>304</v>
      </c>
    </row>
    <row r="202" spans="1:2">
      <c r="A202" s="19"/>
      <c r="B202" t="s">
        <v>305</v>
      </c>
    </row>
    <row r="203" spans="1:2">
      <c r="A203" s="19"/>
      <c r="B203" t="s">
        <v>306</v>
      </c>
    </row>
    <row r="204" spans="1:2">
      <c r="A204" s="19"/>
      <c r="B204" t="s">
        <v>307</v>
      </c>
    </row>
    <row r="205" spans="1:2">
      <c r="A205" s="19"/>
      <c r="B205" t="s">
        <v>308</v>
      </c>
    </row>
    <row r="206" spans="1:2">
      <c r="A206" s="19"/>
      <c r="B206" t="s">
        <v>309</v>
      </c>
    </row>
    <row r="207" spans="1:2">
      <c r="A207" s="19"/>
      <c r="B207" t="s">
        <v>310</v>
      </c>
    </row>
    <row r="208" spans="1:2">
      <c r="A208" s="19"/>
      <c r="B208" t="s">
        <v>311</v>
      </c>
    </row>
    <row r="209" spans="1:2">
      <c r="A209" s="19">
        <v>44326.575224768501</v>
      </c>
      <c r="B209" t="s">
        <v>312</v>
      </c>
    </row>
    <row r="210" spans="1:2">
      <c r="A210" s="19"/>
      <c r="B210" t="s">
        <v>313</v>
      </c>
    </row>
    <row r="211" spans="1:2">
      <c r="A211" s="19"/>
      <c r="B211" t="s">
        <v>314</v>
      </c>
    </row>
    <row r="212" spans="1:2">
      <c r="A212" s="19"/>
      <c r="B212" t="s">
        <v>315</v>
      </c>
    </row>
    <row r="213" spans="1:2">
      <c r="A213" s="19"/>
      <c r="B213" t="s">
        <v>318</v>
      </c>
    </row>
    <row r="214" spans="1:2">
      <c r="A214" s="19">
        <v>44328.702704976902</v>
      </c>
      <c r="B214" t="s">
        <v>319</v>
      </c>
    </row>
    <row r="215" spans="1:2">
      <c r="A215" s="19"/>
      <c r="B215" t="s">
        <v>320</v>
      </c>
    </row>
    <row r="216" spans="1:2">
      <c r="A216" s="19"/>
      <c r="B216" t="s">
        <v>321</v>
      </c>
    </row>
    <row r="217" spans="1:2">
      <c r="A217" s="19"/>
      <c r="B217" t="s">
        <v>323</v>
      </c>
    </row>
    <row r="218" spans="1:2">
      <c r="A218" s="19"/>
      <c r="B218" t="s">
        <v>324</v>
      </c>
    </row>
    <row r="219" spans="1:2">
      <c r="A219" s="19"/>
      <c r="B219" t="s">
        <v>322</v>
      </c>
    </row>
    <row r="220" spans="1:2">
      <c r="A220" s="19"/>
      <c r="B220" t="s">
        <v>326</v>
      </c>
    </row>
    <row r="221" spans="1:2">
      <c r="A221" s="19"/>
      <c r="B221" t="s">
        <v>325</v>
      </c>
    </row>
    <row r="222" spans="1:2">
      <c r="A222" s="19"/>
      <c r="B222" t="s">
        <v>327</v>
      </c>
    </row>
    <row r="223" spans="1:2">
      <c r="A223" s="19"/>
      <c r="B223" t="s">
        <v>328</v>
      </c>
    </row>
    <row r="224" spans="1:2">
      <c r="A224" s="19">
        <v>44333.425679861102</v>
      </c>
      <c r="B224" t="s">
        <v>329</v>
      </c>
    </row>
    <row r="225" spans="1:2">
      <c r="A225" s="19"/>
      <c r="B225" t="s">
        <v>330</v>
      </c>
    </row>
    <row r="226" spans="1:2">
      <c r="A226" s="19"/>
      <c r="B226" t="s">
        <v>334</v>
      </c>
    </row>
    <row r="227" spans="1:2">
      <c r="A227" s="19"/>
      <c r="B227" t="s">
        <v>335</v>
      </c>
    </row>
    <row r="228" spans="1:2">
      <c r="A228" s="19"/>
      <c r="B228" t="s">
        <v>336</v>
      </c>
    </row>
    <row r="229" spans="1:2">
      <c r="A229" s="19"/>
      <c r="B229" t="s">
        <v>337</v>
      </c>
    </row>
    <row r="230" spans="1:2">
      <c r="A230" s="19"/>
      <c r="B230" t="s">
        <v>338</v>
      </c>
    </row>
    <row r="231" spans="1:2">
      <c r="A231" s="19"/>
      <c r="B231" t="s">
        <v>339</v>
      </c>
    </row>
    <row r="232" spans="1:2">
      <c r="A232" s="19">
        <v>44336</v>
      </c>
      <c r="B232" t="s">
        <v>342</v>
      </c>
    </row>
    <row r="233" spans="1:2">
      <c r="A233" s="19"/>
      <c r="B233" t="s">
        <v>343</v>
      </c>
    </row>
    <row r="234" spans="1:2">
      <c r="A234" s="19"/>
      <c r="B234" t="s">
        <v>345</v>
      </c>
    </row>
    <row r="235" spans="1:2">
      <c r="A235" s="19"/>
      <c r="B235" t="s">
        <v>346</v>
      </c>
    </row>
    <row r="236" spans="1:2">
      <c r="A236" s="19"/>
      <c r="B236" t="s">
        <v>349</v>
      </c>
    </row>
    <row r="237" spans="1:2">
      <c r="A237" s="19"/>
      <c r="B237" t="s">
        <v>350</v>
      </c>
    </row>
    <row r="238" spans="1:2">
      <c r="A238" s="19"/>
      <c r="B238" t="s">
        <v>356</v>
      </c>
    </row>
    <row r="239" spans="1:2">
      <c r="A239" s="19"/>
      <c r="B239" t="s">
        <v>355</v>
      </c>
    </row>
    <row r="240" spans="1:2">
      <c r="A240" s="19"/>
      <c r="B240" t="s">
        <v>357</v>
      </c>
    </row>
    <row r="241" spans="1:2">
      <c r="A241" s="19"/>
      <c r="B241" t="s">
        <v>359</v>
      </c>
    </row>
    <row r="242" spans="1:2">
      <c r="A242" s="19"/>
      <c r="B242" t="s">
        <v>367</v>
      </c>
    </row>
    <row r="243" spans="1:2">
      <c r="A243" s="19"/>
      <c r="B243" t="s">
        <v>368</v>
      </c>
    </row>
    <row r="244" spans="1:2">
      <c r="A244" s="19"/>
      <c r="B244" t="s">
        <v>371</v>
      </c>
    </row>
    <row r="245" spans="1:2">
      <c r="A245" s="19">
        <v>44338.757544444401</v>
      </c>
      <c r="B245" t="s">
        <v>370</v>
      </c>
    </row>
    <row r="246" spans="1:2">
      <c r="A246" s="19"/>
      <c r="B246" t="s">
        <v>372</v>
      </c>
    </row>
    <row r="247" spans="1:2">
      <c r="A247" s="19">
        <v>44340.377351157404</v>
      </c>
      <c r="B247" t="s">
        <v>373</v>
      </c>
    </row>
    <row r="248" spans="1:2">
      <c r="A248" s="19"/>
      <c r="B248" t="s">
        <v>374</v>
      </c>
    </row>
    <row r="249" spans="1:2">
      <c r="A249" s="19"/>
      <c r="B249" t="s">
        <v>377</v>
      </c>
    </row>
    <row r="250" spans="1:2">
      <c r="A250" s="19"/>
      <c r="B250" t="s">
        <v>378</v>
      </c>
    </row>
    <row r="251" spans="1:2">
      <c r="A251" s="19"/>
      <c r="B251" t="s">
        <v>379</v>
      </c>
    </row>
    <row r="252" spans="1:2">
      <c r="A252" s="19"/>
      <c r="B252" t="s">
        <v>381</v>
      </c>
    </row>
    <row r="253" spans="1:2">
      <c r="A253" s="19"/>
      <c r="B253" t="s">
        <v>382</v>
      </c>
    </row>
    <row r="254" spans="1:2">
      <c r="B254" t="s">
        <v>383</v>
      </c>
    </row>
    <row r="255" spans="1:2">
      <c r="A255" s="19">
        <v>44341.368147569403</v>
      </c>
      <c r="B255" t="s">
        <v>387</v>
      </c>
    </row>
    <row r="256" spans="1:2">
      <c r="A256" s="19"/>
      <c r="B256" t="s">
        <v>389</v>
      </c>
    </row>
    <row r="257" spans="1:2">
      <c r="A257" s="19"/>
      <c r="B257" t="s">
        <v>391</v>
      </c>
    </row>
    <row r="258" spans="1:2">
      <c r="A258" s="19"/>
      <c r="B258" t="s">
        <v>394</v>
      </c>
    </row>
    <row r="259" spans="1:2">
      <c r="A259" s="19"/>
      <c r="B259" t="s">
        <v>395</v>
      </c>
    </row>
    <row r="260" spans="1:2">
      <c r="A260" s="19"/>
      <c r="B260" t="s">
        <v>396</v>
      </c>
    </row>
    <row r="261" spans="1:2">
      <c r="A261" s="19"/>
      <c r="B261" t="s">
        <v>397</v>
      </c>
    </row>
    <row r="262" spans="1:2">
      <c r="A262" s="19"/>
      <c r="B262" t="s">
        <v>398</v>
      </c>
    </row>
    <row r="263" spans="1:2">
      <c r="A263" s="19"/>
      <c r="B263" t="s">
        <v>400</v>
      </c>
    </row>
    <row r="264" spans="1:2">
      <c r="A264" s="19"/>
      <c r="B264" t="s">
        <v>412</v>
      </c>
    </row>
    <row r="265" spans="1:2">
      <c r="A265" s="19"/>
      <c r="B265" t="s">
        <v>413</v>
      </c>
    </row>
    <row r="266" spans="1:2">
      <c r="A266" s="19"/>
      <c r="B266" t="s">
        <v>414</v>
      </c>
    </row>
    <row r="267" spans="1:2">
      <c r="A267" s="19">
        <v>44343.596566666703</v>
      </c>
      <c r="B267" t="s">
        <v>415</v>
      </c>
    </row>
    <row r="268" spans="1:2">
      <c r="A268" s="19"/>
      <c r="B268" t="s">
        <v>416</v>
      </c>
    </row>
    <row r="269" spans="1:2">
      <c r="A269" s="19"/>
      <c r="B269" t="s">
        <v>417</v>
      </c>
    </row>
    <row r="270" spans="1:2">
      <c r="A270" s="19"/>
      <c r="B270" t="s">
        <v>468</v>
      </c>
    </row>
    <row r="271" spans="1:2">
      <c r="A271" s="19"/>
      <c r="B271" t="s">
        <v>469</v>
      </c>
    </row>
    <row r="272" spans="1:2">
      <c r="A272" s="19"/>
      <c r="B272" t="s">
        <v>470</v>
      </c>
    </row>
    <row r="273" spans="1:2">
      <c r="A273" s="19"/>
      <c r="B273" t="s">
        <v>471</v>
      </c>
    </row>
    <row r="274" spans="1:2">
      <c r="A274" s="19"/>
      <c r="B274" t="s">
        <v>472</v>
      </c>
    </row>
    <row r="275" spans="1:2">
      <c r="A275" s="19"/>
      <c r="B275" t="s">
        <v>474</v>
      </c>
    </row>
    <row r="276" spans="1:2">
      <c r="A276" s="19">
        <v>44352.575020601798</v>
      </c>
      <c r="B276" t="s">
        <v>476</v>
      </c>
    </row>
    <row r="277" spans="1:2">
      <c r="A277" s="19"/>
      <c r="B277" t="s">
        <v>475</v>
      </c>
    </row>
    <row r="278" spans="1:2">
      <c r="A278" s="19"/>
      <c r="B278" t="s">
        <v>477</v>
      </c>
    </row>
    <row r="279" spans="1:2">
      <c r="A279" s="19">
        <v>44353.419314120401</v>
      </c>
      <c r="B279" t="s">
        <v>478</v>
      </c>
    </row>
    <row r="280" spans="1:2">
      <c r="A280" s="19"/>
      <c r="B280" t="s">
        <v>483</v>
      </c>
    </row>
    <row r="281" spans="1:2">
      <c r="A281" s="19"/>
      <c r="B281" t="s">
        <v>479</v>
      </c>
    </row>
    <row r="282" spans="1:2">
      <c r="A282" s="19"/>
      <c r="B282" t="s">
        <v>480</v>
      </c>
    </row>
    <row r="283" spans="1:2">
      <c r="A283" s="19"/>
      <c r="B283" t="s">
        <v>481</v>
      </c>
    </row>
    <row r="284" spans="1:2">
      <c r="A284" s="19"/>
      <c r="B284" t="s">
        <v>482</v>
      </c>
    </row>
    <row r="285" spans="1:2">
      <c r="A285" s="19"/>
      <c r="B285" t="s">
        <v>484</v>
      </c>
    </row>
    <row r="286" spans="1:2">
      <c r="A286" s="19"/>
      <c r="B286" t="s">
        <v>485</v>
      </c>
    </row>
    <row r="287" spans="1:2">
      <c r="A287" s="19"/>
      <c r="B287" t="s">
        <v>486</v>
      </c>
    </row>
    <row r="288" spans="1:2">
      <c r="A288" s="19"/>
      <c r="B288" t="s">
        <v>487</v>
      </c>
    </row>
    <row r="289" spans="1:2">
      <c r="A289" s="19"/>
      <c r="B289" t="s">
        <v>488</v>
      </c>
    </row>
    <row r="290" spans="1:2">
      <c r="A290" s="19"/>
      <c r="B290" t="s">
        <v>489</v>
      </c>
    </row>
    <row r="291" spans="1:2">
      <c r="A291" s="19"/>
      <c r="B291" t="s">
        <v>490</v>
      </c>
    </row>
    <row r="292" spans="1:2">
      <c r="A292" s="19"/>
      <c r="B292" t="s">
        <v>491</v>
      </c>
    </row>
    <row r="293" spans="1:2">
      <c r="A293" s="19"/>
      <c r="B293" t="s">
        <v>492</v>
      </c>
    </row>
    <row r="294" spans="1:2">
      <c r="A294" s="19"/>
      <c r="B294" t="s">
        <v>494</v>
      </c>
    </row>
    <row r="295" spans="1:2">
      <c r="A295" s="19"/>
      <c r="B295" t="s">
        <v>493</v>
      </c>
    </row>
    <row r="296" spans="1:2">
      <c r="A296" s="19"/>
      <c r="B296" t="s">
        <v>495</v>
      </c>
    </row>
    <row r="297" spans="1:2">
      <c r="A297" s="19"/>
      <c r="B297" t="s">
        <v>496</v>
      </c>
    </row>
    <row r="298" spans="1:2">
      <c r="A298" s="19"/>
      <c r="B298" t="s">
        <v>498</v>
      </c>
    </row>
    <row r="299" spans="1:2">
      <c r="A299" s="19"/>
      <c r="B299" t="s">
        <v>499</v>
      </c>
    </row>
    <row r="300" spans="1:2">
      <c r="A300" s="19">
        <v>44356.777344212998</v>
      </c>
      <c r="B300" t="s">
        <v>500</v>
      </c>
    </row>
    <row r="301" spans="1:2">
      <c r="A301" s="19"/>
      <c r="B301" t="s">
        <v>501</v>
      </c>
    </row>
    <row r="302" spans="1:2">
      <c r="A302" s="19"/>
      <c r="B302" t="s">
        <v>502</v>
      </c>
    </row>
    <row r="303" spans="1:2">
      <c r="A303" s="19"/>
      <c r="B303" t="s">
        <v>503</v>
      </c>
    </row>
    <row r="304" spans="1:2" ht="30">
      <c r="A304" s="19"/>
      <c r="B304" s="5" t="s">
        <v>504</v>
      </c>
    </row>
    <row r="305" spans="1:2">
      <c r="A305" s="19"/>
      <c r="B305" t="s">
        <v>505</v>
      </c>
    </row>
    <row r="306" spans="1:2">
      <c r="A306" s="19"/>
      <c r="B306" t="s">
        <v>506</v>
      </c>
    </row>
    <row r="307" spans="1:2">
      <c r="A307" s="19"/>
      <c r="B307" t="s">
        <v>507</v>
      </c>
    </row>
    <row r="308" spans="1:2">
      <c r="A308" s="19"/>
      <c r="B308" t="s">
        <v>508</v>
      </c>
    </row>
    <row r="309" spans="1:2">
      <c r="A309" s="19"/>
      <c r="B309" t="s">
        <v>519</v>
      </c>
    </row>
    <row r="310" spans="1:2">
      <c r="A310" s="19">
        <v>44357.347470833301</v>
      </c>
      <c r="B310" t="s">
        <v>520</v>
      </c>
    </row>
    <row r="311" spans="1:2">
      <c r="A311" s="19"/>
      <c r="B311" t="s">
        <v>521</v>
      </c>
    </row>
    <row r="312" spans="1:2">
      <c r="A312" s="19"/>
      <c r="B312" t="s">
        <v>522</v>
      </c>
    </row>
    <row r="313" spans="1:2">
      <c r="A313" s="19"/>
      <c r="B313" t="s">
        <v>524</v>
      </c>
    </row>
    <row r="314" spans="1:2">
      <c r="A314" s="19"/>
      <c r="B314" t="s">
        <v>525</v>
      </c>
    </row>
    <row r="315" spans="1:2">
      <c r="A315" s="19"/>
      <c r="B315" t="s">
        <v>526</v>
      </c>
    </row>
    <row r="316" spans="1:2">
      <c r="A316" s="19"/>
      <c r="B316" t="s">
        <v>527</v>
      </c>
    </row>
    <row r="317" spans="1:2">
      <c r="A317" s="19"/>
      <c r="B317" t="s">
        <v>528</v>
      </c>
    </row>
    <row r="318" spans="1:2">
      <c r="A318" s="19"/>
      <c r="B318" t="s">
        <v>529</v>
      </c>
    </row>
    <row r="319" spans="1:2">
      <c r="A319" s="19"/>
      <c r="B319" t="s">
        <v>530</v>
      </c>
    </row>
    <row r="320" spans="1:2">
      <c r="A320" s="19"/>
      <c r="B320" t="s">
        <v>531</v>
      </c>
    </row>
    <row r="321" spans="1:2">
      <c r="A321" s="19"/>
      <c r="B321" t="s">
        <v>532</v>
      </c>
    </row>
    <row r="322" spans="1:2">
      <c r="A322" s="19"/>
      <c r="B322" t="s">
        <v>533</v>
      </c>
    </row>
    <row r="323" spans="1:2">
      <c r="A323" s="19">
        <v>44359.798668518502</v>
      </c>
      <c r="B323" t="s">
        <v>534</v>
      </c>
    </row>
    <row r="324" spans="1:2">
      <c r="A324" s="19"/>
      <c r="B324" t="s">
        <v>535</v>
      </c>
    </row>
    <row r="325" spans="1:2">
      <c r="A325" s="19">
        <v>44360.301544444403</v>
      </c>
      <c r="B325" t="s">
        <v>536</v>
      </c>
    </row>
    <row r="326" spans="1:2">
      <c r="A326" s="19"/>
      <c r="B326" t="s">
        <v>537</v>
      </c>
    </row>
    <row r="327" spans="1:2">
      <c r="A327" s="19"/>
      <c r="B327" t="s">
        <v>538</v>
      </c>
    </row>
    <row r="328" spans="1:2">
      <c r="A328" s="19"/>
      <c r="B328" t="s">
        <v>539</v>
      </c>
    </row>
    <row r="329" spans="1:2">
      <c r="A329" s="19"/>
      <c r="B329" t="s">
        <v>540</v>
      </c>
    </row>
    <row r="330" spans="1:2">
      <c r="A330" s="19"/>
      <c r="B330" t="s">
        <v>541</v>
      </c>
    </row>
    <row r="331" spans="1:2">
      <c r="A331" s="19"/>
      <c r="B331" t="s">
        <v>542</v>
      </c>
    </row>
    <row r="332" spans="1:2" ht="30">
      <c r="A332" s="19"/>
      <c r="B332" s="5" t="s">
        <v>547</v>
      </c>
    </row>
    <row r="333" spans="1:2">
      <c r="A333" s="19"/>
      <c r="B333" t="s">
        <v>543</v>
      </c>
    </row>
    <row r="334" spans="1:2">
      <c r="A334" s="19"/>
      <c r="B334" t="s">
        <v>544</v>
      </c>
    </row>
    <row r="335" spans="1:2">
      <c r="A335" s="19"/>
      <c r="B335" t="s">
        <v>545</v>
      </c>
    </row>
    <row r="336" spans="1:2">
      <c r="A336" s="19"/>
      <c r="B336" t="s">
        <v>551</v>
      </c>
    </row>
    <row r="337" spans="1:2">
      <c r="A337" s="19">
        <v>44360.751121412002</v>
      </c>
      <c r="B337" t="s">
        <v>546</v>
      </c>
    </row>
    <row r="338" spans="1:2">
      <c r="A338" s="19"/>
      <c r="B338" t="s">
        <v>548</v>
      </c>
    </row>
    <row r="339" spans="1:2">
      <c r="A339" s="19"/>
      <c r="B339" t="s">
        <v>549</v>
      </c>
    </row>
    <row r="340" spans="1:2">
      <c r="A340" s="19"/>
      <c r="B340" t="s">
        <v>550</v>
      </c>
    </row>
    <row r="341" spans="1:2">
      <c r="A341" s="19"/>
      <c r="B341" t="s">
        <v>556</v>
      </c>
    </row>
    <row r="342" spans="1:2" ht="30">
      <c r="A342" s="19"/>
      <c r="B342" s="5" t="s">
        <v>552</v>
      </c>
    </row>
    <row r="343" spans="1:2" ht="30">
      <c r="A343" s="19"/>
      <c r="B343" s="5" t="s">
        <v>558</v>
      </c>
    </row>
    <row r="344" spans="1:2">
      <c r="A344" s="19"/>
      <c r="B344" t="s">
        <v>554</v>
      </c>
    </row>
    <row r="345" spans="1:2" ht="30">
      <c r="A345" s="19"/>
      <c r="B345" s="5" t="s">
        <v>555</v>
      </c>
    </row>
    <row r="346" spans="1:2">
      <c r="A346" s="19"/>
      <c r="B346" t="s">
        <v>557</v>
      </c>
    </row>
    <row r="347" spans="1:2">
      <c r="A347" s="19"/>
      <c r="B347" t="s">
        <v>559</v>
      </c>
    </row>
    <row r="348" spans="1:2">
      <c r="A348" s="19"/>
      <c r="B348" t="s">
        <v>560</v>
      </c>
    </row>
    <row r="349" spans="1:2" ht="30">
      <c r="A349" s="19"/>
      <c r="B349" s="5" t="s">
        <v>561</v>
      </c>
    </row>
    <row r="350" spans="1:2">
      <c r="A350" s="19"/>
      <c r="B350" t="s">
        <v>562</v>
      </c>
    </row>
    <row r="351" spans="1:2">
      <c r="A351" s="19"/>
      <c r="B351" t="s">
        <v>563</v>
      </c>
    </row>
    <row r="352" spans="1:2">
      <c r="A352" s="19"/>
      <c r="B352" t="s">
        <v>564</v>
      </c>
    </row>
    <row r="353" spans="1:2">
      <c r="A353" s="19">
        <v>44362.670448611098</v>
      </c>
      <c r="B353" t="s">
        <v>565</v>
      </c>
    </row>
    <row r="354" spans="1:2">
      <c r="A354" s="19"/>
      <c r="B354" t="s">
        <v>566</v>
      </c>
    </row>
    <row r="355" spans="1:2">
      <c r="A355" s="19"/>
      <c r="B355" t="s">
        <v>567</v>
      </c>
    </row>
    <row r="356" spans="1:2">
      <c r="A356" s="19"/>
      <c r="B356" t="s">
        <v>569</v>
      </c>
    </row>
    <row r="357" spans="1:2">
      <c r="A357" s="19"/>
      <c r="B357" t="s">
        <v>570</v>
      </c>
    </row>
    <row r="358" spans="1:2">
      <c r="A358" s="19"/>
      <c r="B358" t="s">
        <v>572</v>
      </c>
    </row>
    <row r="359" spans="1:2">
      <c r="A359" s="19"/>
      <c r="B359" t="s">
        <v>573</v>
      </c>
    </row>
    <row r="360" spans="1:2">
      <c r="A360" s="19"/>
      <c r="B360" t="s">
        <v>575</v>
      </c>
    </row>
    <row r="361" spans="1:2">
      <c r="A361" s="19"/>
      <c r="B361" t="s">
        <v>576</v>
      </c>
    </row>
    <row r="362" spans="1:2">
      <c r="A362" s="19"/>
      <c r="B362" s="35" t="s">
        <v>585</v>
      </c>
    </row>
    <row r="363" spans="1:2">
      <c r="A363" s="19"/>
      <c r="B363" t="s">
        <v>577</v>
      </c>
    </row>
    <row r="364" spans="1:2">
      <c r="A364" s="19"/>
      <c r="B364" t="s">
        <v>578</v>
      </c>
    </row>
    <row r="365" spans="1:2">
      <c r="A365" s="19"/>
      <c r="B365" t="s">
        <v>579</v>
      </c>
    </row>
    <row r="366" spans="1:2">
      <c r="A366" s="19"/>
      <c r="B366" t="s">
        <v>580</v>
      </c>
    </row>
    <row r="367" spans="1:2">
      <c r="A367" s="19">
        <v>44363.678779398098</v>
      </c>
      <c r="B367" t="s">
        <v>581</v>
      </c>
    </row>
    <row r="368" spans="1:2">
      <c r="A368" s="19"/>
      <c r="B368" t="s">
        <v>582</v>
      </c>
    </row>
    <row r="369" spans="1:2">
      <c r="A369" s="19"/>
      <c r="B369" t="s">
        <v>583</v>
      </c>
    </row>
    <row r="370" spans="1:2">
      <c r="A370" s="19">
        <v>44364.255856481483</v>
      </c>
      <c r="B370" t="s">
        <v>584</v>
      </c>
    </row>
    <row r="371" spans="1:2">
      <c r="A371" s="19"/>
      <c r="B371" t="s">
        <v>586</v>
      </c>
    </row>
    <row r="372" spans="1:2">
      <c r="A372" s="19"/>
      <c r="B372" t="s">
        <v>587</v>
      </c>
    </row>
    <row r="373" spans="1:2">
      <c r="A373" s="19"/>
      <c r="B373" t="s">
        <v>588</v>
      </c>
    </row>
    <row r="374" spans="1:2">
      <c r="A374" s="19"/>
      <c r="B374" t="s">
        <v>589</v>
      </c>
    </row>
    <row r="375" spans="1:2">
      <c r="A375" s="19"/>
      <c r="B375" t="s">
        <v>590</v>
      </c>
    </row>
    <row r="376" spans="1:2">
      <c r="A376" s="19"/>
      <c r="B376" t="s">
        <v>591</v>
      </c>
    </row>
    <row r="377" spans="1:2">
      <c r="A377" s="19"/>
      <c r="B377" t="s">
        <v>592</v>
      </c>
    </row>
    <row r="378" spans="1:2">
      <c r="A378" s="19"/>
      <c r="B378" t="s">
        <v>594</v>
      </c>
    </row>
    <row r="379" spans="1:2">
      <c r="A379" s="19">
        <v>44364.571406713003</v>
      </c>
      <c r="B379" t="s">
        <v>593</v>
      </c>
    </row>
    <row r="380" spans="1:2">
      <c r="A380" s="19"/>
      <c r="B380" t="s">
        <v>595</v>
      </c>
    </row>
    <row r="381" spans="1:2">
      <c r="A381" s="19"/>
      <c r="B381" t="s">
        <v>596</v>
      </c>
    </row>
    <row r="382" spans="1:2">
      <c r="A382" s="19"/>
      <c r="B382" t="s">
        <v>598</v>
      </c>
    </row>
    <row r="383" spans="1:2">
      <c r="A383" s="19"/>
      <c r="B383" t="s">
        <v>599</v>
      </c>
    </row>
    <row r="384" spans="1:2">
      <c r="A384" s="19">
        <v>44365.652302546303</v>
      </c>
      <c r="B384" t="s">
        <v>600</v>
      </c>
    </row>
    <row r="385" spans="1:2">
      <c r="A385" s="19"/>
      <c r="B385" t="s">
        <v>601</v>
      </c>
    </row>
    <row r="386" spans="1:2">
      <c r="A386" s="19"/>
      <c r="B386" t="s">
        <v>602</v>
      </c>
    </row>
    <row r="387" spans="1:2">
      <c r="A387" s="19"/>
      <c r="B387" t="s">
        <v>603</v>
      </c>
    </row>
    <row r="388" spans="1:2">
      <c r="A388" s="19"/>
      <c r="B388" t="s">
        <v>604</v>
      </c>
    </row>
    <row r="389" spans="1:2">
      <c r="A389" s="19"/>
      <c r="B389" t="s">
        <v>605</v>
      </c>
    </row>
    <row r="390" spans="1:2" ht="30">
      <c r="A390" s="19">
        <v>44366.343164699101</v>
      </c>
      <c r="B390" s="5" t="s">
        <v>606</v>
      </c>
    </row>
    <row r="391" spans="1:2">
      <c r="A391" s="19"/>
      <c r="B391" t="s">
        <v>607</v>
      </c>
    </row>
    <row r="392" spans="1:2">
      <c r="A392" s="19"/>
      <c r="B392" t="s">
        <v>608</v>
      </c>
    </row>
    <row r="393" spans="1:2">
      <c r="A393" s="19"/>
      <c r="B393" t="s">
        <v>609</v>
      </c>
    </row>
    <row r="394" spans="1:2">
      <c r="A394" s="19"/>
      <c r="B394" t="s">
        <v>615</v>
      </c>
    </row>
    <row r="395" spans="1:2" ht="30">
      <c r="A395" s="19"/>
      <c r="B395" s="5" t="s">
        <v>616</v>
      </c>
    </row>
    <row r="396" spans="1:2">
      <c r="A396" s="19"/>
      <c r="B396" t="s">
        <v>617</v>
      </c>
    </row>
    <row r="397" spans="1:2">
      <c r="A397" s="19"/>
      <c r="B397" t="s">
        <v>618</v>
      </c>
    </row>
    <row r="398" spans="1:2">
      <c r="A398" s="19"/>
      <c r="B398" t="s">
        <v>619</v>
      </c>
    </row>
    <row r="399" spans="1:2">
      <c r="A399" s="19"/>
      <c r="B399" t="s">
        <v>620</v>
      </c>
    </row>
    <row r="400" spans="1:2">
      <c r="A400" s="19"/>
      <c r="B400" t="s">
        <v>621</v>
      </c>
    </row>
    <row r="401" spans="1:2">
      <c r="A401" s="19"/>
      <c r="B401" t="s">
        <v>624</v>
      </c>
    </row>
    <row r="402" spans="1:2">
      <c r="A402" s="19"/>
      <c r="B402" t="s">
        <v>625</v>
      </c>
    </row>
    <row r="403" spans="1:2">
      <c r="A403" s="67">
        <v>44368.569395023202</v>
      </c>
      <c r="B403" s="5" t="s">
        <v>622</v>
      </c>
    </row>
    <row r="404" spans="1:2">
      <c r="A404" s="67"/>
      <c r="B404" s="5" t="s">
        <v>623</v>
      </c>
    </row>
    <row r="405" spans="1:2" ht="30">
      <c r="A405" s="67">
        <v>44370.624910532402</v>
      </c>
      <c r="B405" s="5" t="s">
        <v>626</v>
      </c>
    </row>
    <row r="406" spans="1:2">
      <c r="A406" s="67"/>
      <c r="B406" s="5" t="s">
        <v>627</v>
      </c>
    </row>
    <row r="407" spans="1:2">
      <c r="A407" s="67"/>
      <c r="B407" s="5" t="s">
        <v>628</v>
      </c>
    </row>
    <row r="408" spans="1:2">
      <c r="A408" s="67">
        <v>44377.714576967599</v>
      </c>
      <c r="B408" s="5" t="s">
        <v>629</v>
      </c>
    </row>
    <row r="409" spans="1:2">
      <c r="A409" s="67"/>
      <c r="B409" s="5" t="s">
        <v>630</v>
      </c>
    </row>
    <row r="410" spans="1:2">
      <c r="A410" s="67"/>
      <c r="B410" s="5" t="s">
        <v>632</v>
      </c>
    </row>
    <row r="411" spans="1:2">
      <c r="A411" s="67"/>
      <c r="B411" s="5" t="s">
        <v>633</v>
      </c>
    </row>
    <row r="412" spans="1:2">
      <c r="A412" s="67">
        <v>44378.460482060204</v>
      </c>
      <c r="B412" s="5" t="s">
        <v>641</v>
      </c>
    </row>
    <row r="413" spans="1:2">
      <c r="A413" s="67"/>
      <c r="B413" s="5" t="s">
        <v>642</v>
      </c>
    </row>
    <row r="414" spans="1:2">
      <c r="A414" s="67"/>
      <c r="B414" s="5" t="s">
        <v>643</v>
      </c>
    </row>
    <row r="415" spans="1:2">
      <c r="A415" s="67"/>
      <c r="B415" s="5" t="s">
        <v>644</v>
      </c>
    </row>
    <row r="416" spans="1:2">
      <c r="A416" s="67"/>
      <c r="B416" s="5" t="s">
        <v>645</v>
      </c>
    </row>
    <row r="417" spans="1:2">
      <c r="A417" s="67"/>
      <c r="B417" s="5" t="s">
        <v>654</v>
      </c>
    </row>
    <row r="418" spans="1:2">
      <c r="A418" s="67"/>
      <c r="B418" s="5" t="s">
        <v>655</v>
      </c>
    </row>
    <row r="419" spans="1:2">
      <c r="A419" s="67">
        <v>44379.903977661997</v>
      </c>
      <c r="B419" s="5" t="s">
        <v>656</v>
      </c>
    </row>
    <row r="420" spans="1:2">
      <c r="A420" s="67"/>
      <c r="B420" s="5" t="s">
        <v>657</v>
      </c>
    </row>
    <row r="421" spans="1:2">
      <c r="A421" s="67"/>
      <c r="B421" s="5" t="s">
        <v>658</v>
      </c>
    </row>
    <row r="422" spans="1:2">
      <c r="A422" s="67"/>
      <c r="B422" s="5" t="s">
        <v>659</v>
      </c>
    </row>
    <row r="423" spans="1:2">
      <c r="A423" s="67"/>
      <c r="B423" s="5" t="s">
        <v>660</v>
      </c>
    </row>
    <row r="424" spans="1:2">
      <c r="A424" s="67"/>
      <c r="B424" s="5" t="s">
        <v>662</v>
      </c>
    </row>
    <row r="425" spans="1:2">
      <c r="A425" s="67"/>
      <c r="B425" s="5" t="s">
        <v>661</v>
      </c>
    </row>
    <row r="426" spans="1:2">
      <c r="A426" s="67">
        <v>44381.743217592499</v>
      </c>
      <c r="B426" s="5" t="s">
        <v>666</v>
      </c>
    </row>
    <row r="427" spans="1:2">
      <c r="A427" s="67"/>
      <c r="B427" s="5" t="s">
        <v>663</v>
      </c>
    </row>
    <row r="428" spans="1:2">
      <c r="A428" s="67"/>
      <c r="B428" s="5" t="s">
        <v>664</v>
      </c>
    </row>
    <row r="429" spans="1:2">
      <c r="A429" s="67">
        <v>44382.434702199098</v>
      </c>
      <c r="B429" s="5" t="s">
        <v>665</v>
      </c>
    </row>
    <row r="430" spans="1:2">
      <c r="A430" s="67"/>
      <c r="B430" s="5" t="s">
        <v>667</v>
      </c>
    </row>
    <row r="431" spans="1:2">
      <c r="A431" s="67"/>
      <c r="B431" s="5" t="s">
        <v>668</v>
      </c>
    </row>
    <row r="432" spans="1:2">
      <c r="A432" s="67"/>
      <c r="B432" s="5" t="s">
        <v>669</v>
      </c>
    </row>
    <row r="433" spans="1:2">
      <c r="A433" s="67"/>
      <c r="B433" s="5" t="s">
        <v>670</v>
      </c>
    </row>
    <row r="434" spans="1:2">
      <c r="A434" s="67">
        <v>44389.828451736103</v>
      </c>
      <c r="B434" s="5" t="s">
        <v>671</v>
      </c>
    </row>
    <row r="435" spans="1:2">
      <c r="A435" s="67"/>
      <c r="B435" s="5" t="s">
        <v>673</v>
      </c>
    </row>
    <row r="436" spans="1:2" ht="30">
      <c r="A436" s="67">
        <v>44390.399459953704</v>
      </c>
      <c r="B436" s="5" t="s">
        <v>678</v>
      </c>
    </row>
    <row r="437" spans="1:2">
      <c r="A437" s="67"/>
      <c r="B437" s="5" t="s">
        <v>674</v>
      </c>
    </row>
    <row r="438" spans="1:2">
      <c r="A438" s="67"/>
      <c r="B438" s="5" t="s">
        <v>675</v>
      </c>
    </row>
    <row r="439" spans="1:2">
      <c r="A439" s="67"/>
      <c r="B439" s="5" t="s">
        <v>677</v>
      </c>
    </row>
    <row r="440" spans="1:2">
      <c r="A440" s="67"/>
      <c r="B440" s="5" t="s">
        <v>676</v>
      </c>
    </row>
    <row r="441" spans="1:2">
      <c r="A441" s="67">
        <v>44391.441843865701</v>
      </c>
      <c r="B441" s="5" t="s">
        <v>679</v>
      </c>
    </row>
    <row r="442" spans="1:2">
      <c r="A442" s="67"/>
      <c r="B442" s="5" t="s">
        <v>680</v>
      </c>
    </row>
    <row r="443" spans="1:2">
      <c r="A443" s="67"/>
      <c r="B443" s="5" t="s">
        <v>681</v>
      </c>
    </row>
    <row r="444" spans="1:2">
      <c r="A444" s="67">
        <v>44392.6351945602</v>
      </c>
      <c r="B444" s="5" t="s">
        <v>682</v>
      </c>
    </row>
    <row r="445" spans="1:2">
      <c r="A445" s="67"/>
      <c r="B445" s="5" t="s">
        <v>683</v>
      </c>
    </row>
    <row r="446" spans="1:2">
      <c r="A446" s="67"/>
      <c r="B446" s="5" t="s">
        <v>684</v>
      </c>
    </row>
    <row r="447" spans="1:2">
      <c r="A447" s="67"/>
      <c r="B447" s="5" t="s">
        <v>685</v>
      </c>
    </row>
    <row r="448" spans="1:2">
      <c r="A448" s="67"/>
      <c r="B448" s="5" t="s">
        <v>686</v>
      </c>
    </row>
    <row r="449" spans="1:2">
      <c r="A449" s="67"/>
      <c r="B449" s="5" t="s">
        <v>687</v>
      </c>
    </row>
    <row r="450" spans="1:2">
      <c r="A450" s="67">
        <v>44393.596008449102</v>
      </c>
      <c r="B450" s="5" t="s">
        <v>690</v>
      </c>
    </row>
    <row r="451" spans="1:2" ht="30">
      <c r="A451" s="67"/>
      <c r="B451" s="5" t="s">
        <v>691</v>
      </c>
    </row>
    <row r="452" spans="1:2">
      <c r="A452" s="67"/>
      <c r="B452" s="5" t="s">
        <v>692</v>
      </c>
    </row>
    <row r="453" spans="1:2">
      <c r="A453" s="67">
        <v>44394.344260300903</v>
      </c>
      <c r="B453" s="5" t="s">
        <v>693</v>
      </c>
    </row>
    <row r="454" spans="1:2">
      <c r="A454" s="67"/>
      <c r="B454" s="5" t="s">
        <v>694</v>
      </c>
    </row>
    <row r="455" spans="1:2">
      <c r="A455" s="67"/>
      <c r="B455" s="5" t="s">
        <v>695</v>
      </c>
    </row>
    <row r="456" spans="1:2">
      <c r="A456" s="67"/>
      <c r="B456" s="5" t="s">
        <v>696</v>
      </c>
    </row>
    <row r="457" spans="1:2">
      <c r="A457" s="67"/>
      <c r="B457" s="5" t="s">
        <v>697</v>
      </c>
    </row>
    <row r="458" spans="1:2">
      <c r="A458" s="67"/>
      <c r="B458" s="5" t="s">
        <v>698</v>
      </c>
    </row>
    <row r="459" spans="1:2">
      <c r="A459" s="67">
        <v>44396.432169791697</v>
      </c>
      <c r="B459" s="5" t="s">
        <v>699</v>
      </c>
    </row>
    <row r="460" spans="1:2">
      <c r="A460" s="67"/>
      <c r="B460" s="5" t="s">
        <v>700</v>
      </c>
    </row>
    <row r="461" spans="1:2">
      <c r="A461" s="67"/>
      <c r="B461" s="5" t="s">
        <v>701</v>
      </c>
    </row>
    <row r="462" spans="1:2">
      <c r="A462" s="67"/>
      <c r="B462" s="5" t="s">
        <v>702</v>
      </c>
    </row>
    <row r="463" spans="1:2">
      <c r="A463" s="67"/>
      <c r="B463" s="5" t="s">
        <v>705</v>
      </c>
    </row>
    <row r="464" spans="1:2">
      <c r="A464" s="67"/>
      <c r="B464" s="5" t="s">
        <v>706</v>
      </c>
    </row>
    <row r="465" spans="1:2">
      <c r="A465" s="67"/>
      <c r="B465" s="5" t="s">
        <v>707</v>
      </c>
    </row>
    <row r="466" spans="1:2">
      <c r="A466" s="67"/>
      <c r="B466" s="5" t="s">
        <v>708</v>
      </c>
    </row>
    <row r="467" spans="1:2">
      <c r="A467" s="67">
        <v>44397.760985416702</v>
      </c>
      <c r="B467" s="5" t="s">
        <v>709</v>
      </c>
    </row>
    <row r="468" spans="1:2">
      <c r="A468" s="67"/>
      <c r="B468" s="5" t="s">
        <v>710</v>
      </c>
    </row>
    <row r="469" spans="1:2">
      <c r="A469" s="67"/>
      <c r="B469" s="5" t="s">
        <v>712</v>
      </c>
    </row>
    <row r="470" spans="1:2">
      <c r="A470" s="67"/>
      <c r="B470" s="5" t="s">
        <v>713</v>
      </c>
    </row>
    <row r="471" spans="1:2">
      <c r="A471" s="67"/>
      <c r="B471" s="5" t="s">
        <v>715</v>
      </c>
    </row>
    <row r="472" spans="1:2">
      <c r="A472" s="67"/>
      <c r="B472" s="5" t="s">
        <v>714</v>
      </c>
    </row>
    <row r="473" spans="1:2">
      <c r="A473" s="67"/>
      <c r="B473" s="5" t="s">
        <v>716</v>
      </c>
    </row>
    <row r="474" spans="1:2">
      <c r="A474" s="67"/>
      <c r="B474" s="5" t="s">
        <v>717</v>
      </c>
    </row>
    <row r="475" spans="1:2">
      <c r="A475" s="67"/>
      <c r="B475" s="5" t="s">
        <v>718</v>
      </c>
    </row>
    <row r="476" spans="1:2">
      <c r="A476" s="67"/>
      <c r="B476" s="5" t="s">
        <v>719</v>
      </c>
    </row>
    <row r="477" spans="1:2">
      <c r="A477" s="67"/>
      <c r="B477" s="5" t="s">
        <v>720</v>
      </c>
    </row>
    <row r="478" spans="1:2">
      <c r="A478" s="67"/>
      <c r="B478" s="5" t="s">
        <v>721</v>
      </c>
    </row>
    <row r="479" spans="1:2">
      <c r="A479" s="67"/>
      <c r="B479" s="5" t="s">
        <v>722</v>
      </c>
    </row>
    <row r="480" spans="1:2" ht="30">
      <c r="A480" s="67"/>
      <c r="B480" s="5" t="s">
        <v>723</v>
      </c>
    </row>
    <row r="481" spans="1:2">
      <c r="A481" s="67"/>
      <c r="B481" s="5" t="s">
        <v>724</v>
      </c>
    </row>
    <row r="482" spans="1:2">
      <c r="A482" s="67"/>
      <c r="B482" s="5" t="s">
        <v>725</v>
      </c>
    </row>
    <row r="483" spans="1:2">
      <c r="A483" s="67">
        <v>44400.683648495396</v>
      </c>
      <c r="B483" s="5" t="s">
        <v>726</v>
      </c>
    </row>
    <row r="484" spans="1:2">
      <c r="A484" s="67"/>
      <c r="B484" s="5" t="s">
        <v>727</v>
      </c>
    </row>
    <row r="485" spans="1:2">
      <c r="A485" s="67"/>
      <c r="B485" s="5" t="s">
        <v>728</v>
      </c>
    </row>
    <row r="486" spans="1:2">
      <c r="A486" s="67">
        <v>44402.489091782401</v>
      </c>
      <c r="B486" s="5" t="s">
        <v>730</v>
      </c>
    </row>
    <row r="487" spans="1:2">
      <c r="A487" s="67"/>
      <c r="B487" s="5" t="s">
        <v>731</v>
      </c>
    </row>
    <row r="488" spans="1:2">
      <c r="A488" s="67"/>
      <c r="B488" s="5" t="s">
        <v>732</v>
      </c>
    </row>
    <row r="489" spans="1:2">
      <c r="A489" s="67"/>
      <c r="B489" s="5" t="s">
        <v>733</v>
      </c>
    </row>
    <row r="490" spans="1:2">
      <c r="A490" s="67">
        <v>44403.537572337998</v>
      </c>
      <c r="B490" s="5" t="s">
        <v>734</v>
      </c>
    </row>
    <row r="491" spans="1:2">
      <c r="A491" s="67"/>
      <c r="B491" s="5" t="s">
        <v>735</v>
      </c>
    </row>
    <row r="492" spans="1:2">
      <c r="A492" s="67"/>
      <c r="B492" s="84" t="s">
        <v>738</v>
      </c>
    </row>
    <row r="493" spans="1:2">
      <c r="A493" s="67"/>
      <c r="B493" s="5" t="s">
        <v>736</v>
      </c>
    </row>
    <row r="494" spans="1:2">
      <c r="A494" s="67"/>
      <c r="B494" s="5" t="s">
        <v>737</v>
      </c>
    </row>
    <row r="495" spans="1:2">
      <c r="A495" s="67"/>
      <c r="B495" s="5" t="s">
        <v>739</v>
      </c>
    </row>
    <row r="496" spans="1:2">
      <c r="A496" s="67"/>
      <c r="B496" s="5" t="s">
        <v>740</v>
      </c>
    </row>
    <row r="497" spans="1:2">
      <c r="A497" s="67">
        <v>44406.638095601898</v>
      </c>
      <c r="B497" s="5" t="s">
        <v>741</v>
      </c>
    </row>
    <row r="498" spans="1:2">
      <c r="A498" s="67"/>
      <c r="B498" s="5" t="s">
        <v>742</v>
      </c>
    </row>
    <row r="499" spans="1:2">
      <c r="A499" s="67"/>
      <c r="B499" s="5" t="s">
        <v>743</v>
      </c>
    </row>
    <row r="500" spans="1:2">
      <c r="A500" s="67"/>
      <c r="B500" s="85" t="s">
        <v>744</v>
      </c>
    </row>
    <row r="501" spans="1:2">
      <c r="A501" s="67"/>
      <c r="B501" t="s">
        <v>745</v>
      </c>
    </row>
    <row r="502" spans="1:2">
      <c r="A502" s="67">
        <v>44408.754447337997</v>
      </c>
      <c r="B502" t="s">
        <v>746</v>
      </c>
    </row>
    <row r="503" spans="1:2">
      <c r="A503" s="67"/>
      <c r="B503" t="s">
        <v>747</v>
      </c>
    </row>
    <row r="504" spans="1:2">
      <c r="A504" s="67"/>
      <c r="B504" t="s">
        <v>748</v>
      </c>
    </row>
    <row r="505" spans="1:2">
      <c r="A505" s="67"/>
      <c r="B505" t="s">
        <v>749</v>
      </c>
    </row>
    <row r="506" spans="1:2">
      <c r="A506" s="67"/>
      <c r="B506" t="s">
        <v>750</v>
      </c>
    </row>
    <row r="507" spans="1:2">
      <c r="A507" s="67"/>
      <c r="B507" t="s">
        <v>751</v>
      </c>
    </row>
    <row r="508" spans="1:2">
      <c r="A508" s="67"/>
      <c r="B508" t="s">
        <v>752</v>
      </c>
    </row>
    <row r="509" spans="1:2">
      <c r="A509" s="67">
        <v>44411.598780671302</v>
      </c>
      <c r="B509" t="s">
        <v>753</v>
      </c>
    </row>
    <row r="510" spans="1:2">
      <c r="A510" s="67"/>
      <c r="B510" t="s">
        <v>754</v>
      </c>
    </row>
    <row r="511" spans="1:2">
      <c r="A511" s="67"/>
      <c r="B511" t="s">
        <v>755</v>
      </c>
    </row>
    <row r="512" spans="1:2">
      <c r="A512" s="67">
        <v>44412.306777199097</v>
      </c>
      <c r="B512" t="s">
        <v>757</v>
      </c>
    </row>
    <row r="513" spans="1:2">
      <c r="A513" s="67"/>
      <c r="B513" t="s">
        <v>758</v>
      </c>
    </row>
    <row r="514" spans="1:2">
      <c r="A514" s="67"/>
      <c r="B514" t="s">
        <v>759</v>
      </c>
    </row>
    <row r="515" spans="1:2">
      <c r="A515" s="67">
        <v>44414.485728240703</v>
      </c>
      <c r="B515" t="s">
        <v>760</v>
      </c>
    </row>
    <row r="516" spans="1:2">
      <c r="A516" s="67"/>
      <c r="B516" t="s">
        <v>769</v>
      </c>
    </row>
    <row r="517" spans="1:2">
      <c r="A517" s="67"/>
      <c r="B517" t="s">
        <v>761</v>
      </c>
    </row>
    <row r="518" spans="1:2">
      <c r="A518" s="67"/>
      <c r="B518" t="s">
        <v>762</v>
      </c>
    </row>
    <row r="519" spans="1:2">
      <c r="A519" s="67"/>
      <c r="B519" t="s">
        <v>764</v>
      </c>
    </row>
    <row r="520" spans="1:2">
      <c r="A520" s="67"/>
      <c r="B520" t="s">
        <v>765</v>
      </c>
    </row>
    <row r="521" spans="1:2">
      <c r="A521" s="67"/>
      <c r="B521" t="s">
        <v>766</v>
      </c>
    </row>
    <row r="522" spans="1:2">
      <c r="A522" s="67">
        <v>44415.399330208304</v>
      </c>
      <c r="B522" t="s">
        <v>770</v>
      </c>
    </row>
    <row r="523" spans="1:2">
      <c r="A523" s="67"/>
      <c r="B523" t="s">
        <v>771</v>
      </c>
    </row>
    <row r="524" spans="1:2">
      <c r="A524" s="67"/>
      <c r="B524" t="s">
        <v>772</v>
      </c>
    </row>
    <row r="525" spans="1:2">
      <c r="A525" s="67"/>
      <c r="B525" t="s">
        <v>773</v>
      </c>
    </row>
    <row r="526" spans="1:2">
      <c r="A526" s="67"/>
      <c r="B526" t="s">
        <v>774</v>
      </c>
    </row>
    <row r="527" spans="1:2">
      <c r="A527" s="67"/>
      <c r="B527" t="s">
        <v>775</v>
      </c>
    </row>
    <row r="528" spans="1:2">
      <c r="A528" s="67"/>
      <c r="B528" t="s">
        <v>776</v>
      </c>
    </row>
    <row r="529" spans="1:2">
      <c r="A529" s="67"/>
      <c r="B529" t="s">
        <v>778</v>
      </c>
    </row>
    <row r="530" spans="1:2">
      <c r="A530" s="67"/>
      <c r="B530" t="s">
        <v>779</v>
      </c>
    </row>
    <row r="531" spans="1:2">
      <c r="A531" s="67"/>
      <c r="B531" t="s">
        <v>780</v>
      </c>
    </row>
    <row r="532" spans="1:2">
      <c r="A532" s="67"/>
      <c r="B532" t="s">
        <v>781</v>
      </c>
    </row>
    <row r="533" spans="1:2">
      <c r="A533" s="67">
        <v>44417.196603588003</v>
      </c>
      <c r="B533" t="s">
        <v>782</v>
      </c>
    </row>
    <row r="534" spans="1:2">
      <c r="A534" s="67"/>
      <c r="B534" t="s">
        <v>783</v>
      </c>
    </row>
    <row r="535" spans="1:2">
      <c r="A535" s="67"/>
      <c r="B535" t="s">
        <v>784</v>
      </c>
    </row>
    <row r="536" spans="1:2">
      <c r="A536" s="67"/>
      <c r="B536" t="s">
        <v>785</v>
      </c>
    </row>
    <row r="537" spans="1:2">
      <c r="A537" s="67"/>
      <c r="B537" t="s">
        <v>786</v>
      </c>
    </row>
    <row r="538" spans="1:2">
      <c r="A538" s="67"/>
      <c r="B538" t="s">
        <v>790</v>
      </c>
    </row>
    <row r="539" spans="1:2">
      <c r="A539" s="67">
        <v>44578.832814120397</v>
      </c>
      <c r="B539" t="s">
        <v>800</v>
      </c>
    </row>
    <row r="540" spans="1:2">
      <c r="A540" s="67">
        <v>44585.5426770833</v>
      </c>
      <c r="B540" t="s">
        <v>856</v>
      </c>
    </row>
    <row r="541" spans="1:2">
      <c r="A541" s="67">
        <v>44586.280075000002</v>
      </c>
      <c r="B541" t="s">
        <v>860</v>
      </c>
    </row>
    <row r="542" spans="1:2">
      <c r="A542" s="67">
        <v>44586.656645023097</v>
      </c>
      <c r="B542" t="s">
        <v>865</v>
      </c>
    </row>
    <row r="543" spans="1:2">
      <c r="A543" s="67">
        <v>44587.275448726898</v>
      </c>
      <c r="B543" t="s">
        <v>887</v>
      </c>
    </row>
    <row r="544" spans="1:2">
      <c r="A544" s="67">
        <v>44587.795490625002</v>
      </c>
      <c r="B544" t="s">
        <v>889</v>
      </c>
    </row>
    <row r="545" spans="1:2">
      <c r="A545" s="67"/>
      <c r="B545" t="s">
        <v>892</v>
      </c>
    </row>
    <row r="546" spans="1:2">
      <c r="A546" s="67">
        <v>44588.788017708299</v>
      </c>
      <c r="B546" t="s">
        <v>920</v>
      </c>
    </row>
    <row r="547" spans="1:2">
      <c r="A547" s="67"/>
      <c r="B547" t="s">
        <v>939</v>
      </c>
    </row>
    <row r="548" spans="1:2">
      <c r="A548" s="67"/>
      <c r="B548" t="s">
        <v>938</v>
      </c>
    </row>
    <row r="549" spans="1:2">
      <c r="A549" s="67"/>
    </row>
    <row r="550" spans="1:2">
      <c r="A550" s="67"/>
    </row>
    <row r="551" spans="1:2">
      <c r="A551" s="67"/>
    </row>
    <row r="552" spans="1:2">
      <c r="A552" s="67"/>
    </row>
    <row r="553" spans="1:2">
      <c r="A553" s="67"/>
    </row>
    <row r="554" spans="1:2">
      <c r="A554" s="67"/>
    </row>
    <row r="555" spans="1:2">
      <c r="A555" s="67"/>
    </row>
    <row r="556" spans="1:2">
      <c r="A556" s="67"/>
    </row>
    <row r="557" spans="1:2">
      <c r="A557" s="67"/>
    </row>
    <row r="558" spans="1:2">
      <c r="A558" s="67"/>
    </row>
    <row r="559" spans="1:2">
      <c r="A559" s="67"/>
    </row>
    <row r="560" spans="1:2">
      <c r="A560" s="67"/>
    </row>
    <row r="561" spans="1:1">
      <c r="A561" s="67"/>
    </row>
    <row r="562" spans="1:1">
      <c r="A562" s="67"/>
    </row>
    <row r="563" spans="1:1">
      <c r="A563" s="67"/>
    </row>
    <row r="564" spans="1:1">
      <c r="A564" s="67"/>
    </row>
    <row r="565" spans="1:1">
      <c r="A565" s="67"/>
    </row>
    <row r="566" spans="1:1">
      <c r="A566" s="67"/>
    </row>
    <row r="567" spans="1:1">
      <c r="A567" s="67"/>
    </row>
    <row r="568" spans="1:1">
      <c r="A568" s="67"/>
    </row>
    <row r="569" spans="1:1">
      <c r="A569" s="67"/>
    </row>
    <row r="570" spans="1:1">
      <c r="A570" s="67"/>
    </row>
    <row r="571" spans="1:1">
      <c r="A571" s="67"/>
    </row>
    <row r="572" spans="1:1">
      <c r="A572" s="67"/>
    </row>
    <row r="573" spans="1:1">
      <c r="A573" s="67"/>
    </row>
    <row r="574" spans="1:1">
      <c r="A574" s="67"/>
    </row>
    <row r="575" spans="1:1">
      <c r="A575" s="67"/>
    </row>
    <row r="576" spans="1:1">
      <c r="A576" s="67"/>
    </row>
    <row r="577" spans="1:1">
      <c r="A577" s="67"/>
    </row>
    <row r="578" spans="1:1">
      <c r="A578" s="67"/>
    </row>
    <row r="579" spans="1:1">
      <c r="A579" s="67"/>
    </row>
    <row r="580" spans="1:1">
      <c r="A580" s="67"/>
    </row>
    <row r="581" spans="1:1">
      <c r="A581" s="67"/>
    </row>
    <row r="582" spans="1:1">
      <c r="A582" s="67"/>
    </row>
    <row r="583" spans="1:1">
      <c r="A583" s="67"/>
    </row>
    <row r="584" spans="1:1">
      <c r="A584" s="67"/>
    </row>
    <row r="585" spans="1:1">
      <c r="A585" s="67"/>
    </row>
    <row r="586" spans="1:1">
      <c r="A586" s="67"/>
    </row>
    <row r="587" spans="1:1">
      <c r="A587" s="67"/>
    </row>
    <row r="588" spans="1:1">
      <c r="A588" s="67"/>
    </row>
    <row r="589" spans="1:1">
      <c r="A589" s="67"/>
    </row>
    <row r="590" spans="1:1">
      <c r="A590" s="67"/>
    </row>
    <row r="591" spans="1:1">
      <c r="A591" s="67"/>
    </row>
    <row r="592" spans="1:1">
      <c r="A592" s="67"/>
    </row>
    <row r="593" spans="1:1">
      <c r="A593" s="67"/>
    </row>
    <row r="594" spans="1:1">
      <c r="A594" s="67"/>
    </row>
    <row r="595" spans="1:1">
      <c r="A595" s="67"/>
    </row>
    <row r="596" spans="1:1">
      <c r="A596" s="67"/>
    </row>
    <row r="597" spans="1:1">
      <c r="A597" s="67"/>
    </row>
    <row r="598" spans="1:1">
      <c r="A598" s="67"/>
    </row>
    <row r="599" spans="1:1">
      <c r="A599" s="67"/>
    </row>
    <row r="600" spans="1:1">
      <c r="A600" s="67"/>
    </row>
    <row r="601" spans="1:1">
      <c r="A601" s="67"/>
    </row>
    <row r="602" spans="1:1">
      <c r="A602" s="67"/>
    </row>
    <row r="603" spans="1:1">
      <c r="A603" s="67"/>
    </row>
    <row r="604" spans="1:1">
      <c r="A604" s="67"/>
    </row>
    <row r="605" spans="1:1">
      <c r="A605" s="67"/>
    </row>
    <row r="606" spans="1:1">
      <c r="A606" s="67"/>
    </row>
    <row r="607" spans="1:1">
      <c r="A607" s="67"/>
    </row>
    <row r="608" spans="1:1">
      <c r="A608" s="67"/>
    </row>
    <row r="609" spans="1:1">
      <c r="A609" s="67"/>
    </row>
    <row r="610" spans="1:1">
      <c r="A610" s="67"/>
    </row>
    <row r="611" spans="1:1">
      <c r="A611" s="67"/>
    </row>
    <row r="612" spans="1:1">
      <c r="A612" s="67"/>
    </row>
    <row r="613" spans="1:1">
      <c r="A613" s="67"/>
    </row>
    <row r="614" spans="1:1">
      <c r="A614" s="67"/>
    </row>
    <row r="615" spans="1:1">
      <c r="A615" s="67"/>
    </row>
    <row r="616" spans="1:1">
      <c r="A616" s="67"/>
    </row>
    <row r="617" spans="1:1">
      <c r="A617" s="67"/>
    </row>
    <row r="618" spans="1:1">
      <c r="A618" s="67"/>
    </row>
    <row r="619" spans="1:1">
      <c r="A619" s="67"/>
    </row>
    <row r="620" spans="1:1">
      <c r="A620" s="67"/>
    </row>
    <row r="621" spans="1:1">
      <c r="A621" s="67"/>
    </row>
    <row r="622" spans="1:1">
      <c r="A622" s="67"/>
    </row>
    <row r="623" spans="1:1">
      <c r="A623" s="67"/>
    </row>
    <row r="624" spans="1:1">
      <c r="A624" s="67"/>
    </row>
    <row r="625" spans="1:1">
      <c r="A625" s="67"/>
    </row>
    <row r="626" spans="1:1">
      <c r="A626" s="67"/>
    </row>
    <row r="627" spans="1:1">
      <c r="A627" s="67"/>
    </row>
    <row r="628" spans="1:1">
      <c r="A628" s="67"/>
    </row>
    <row r="629" spans="1:1">
      <c r="A629" s="67"/>
    </row>
    <row r="630" spans="1:1">
      <c r="A630" s="67"/>
    </row>
    <row r="631" spans="1:1">
      <c r="A631" s="67"/>
    </row>
    <row r="632" spans="1:1">
      <c r="A632" s="67"/>
    </row>
    <row r="633" spans="1:1">
      <c r="A633" s="67"/>
    </row>
    <row r="634" spans="1:1">
      <c r="A634" s="67"/>
    </row>
    <row r="635" spans="1:1">
      <c r="A635" s="67"/>
    </row>
    <row r="636" spans="1:1">
      <c r="A636" s="67"/>
    </row>
    <row r="637" spans="1:1">
      <c r="A637" s="67"/>
    </row>
    <row r="638" spans="1:1">
      <c r="A638" s="67"/>
    </row>
    <row r="639" spans="1:1">
      <c r="A639" s="67"/>
    </row>
    <row r="640" spans="1:1">
      <c r="A640" s="67"/>
    </row>
    <row r="641" spans="1:1">
      <c r="A641" s="67"/>
    </row>
    <row r="642" spans="1:1">
      <c r="A642" s="67"/>
    </row>
    <row r="643" spans="1:1">
      <c r="A643" s="67"/>
    </row>
    <row r="644" spans="1:1">
      <c r="A644" s="67"/>
    </row>
    <row r="645" spans="1:1">
      <c r="A645" s="67"/>
    </row>
    <row r="646" spans="1:1">
      <c r="A646" s="67"/>
    </row>
    <row r="647" spans="1:1">
      <c r="A647" s="67"/>
    </row>
    <row r="648" spans="1:1">
      <c r="A648" s="67"/>
    </row>
    <row r="649" spans="1:1">
      <c r="A649" s="67"/>
    </row>
    <row r="650" spans="1:1">
      <c r="A650" s="67"/>
    </row>
    <row r="651" spans="1:1">
      <c r="A651" s="67"/>
    </row>
    <row r="652" spans="1:1">
      <c r="A652" s="67"/>
    </row>
    <row r="653" spans="1:1">
      <c r="A653" s="67"/>
    </row>
    <row r="654" spans="1:1">
      <c r="A654" s="67"/>
    </row>
    <row r="655" spans="1:1">
      <c r="A655" s="67"/>
    </row>
    <row r="656" spans="1:1">
      <c r="A656" s="67"/>
    </row>
    <row r="657" spans="1:1">
      <c r="A657" s="67"/>
    </row>
    <row r="658" spans="1:1">
      <c r="A658" s="67"/>
    </row>
    <row r="659" spans="1:1">
      <c r="A659" s="67"/>
    </row>
    <row r="660" spans="1:1">
      <c r="A660" s="67"/>
    </row>
    <row r="661" spans="1:1">
      <c r="A661" s="67"/>
    </row>
    <row r="662" spans="1:1">
      <c r="A662" s="67"/>
    </row>
    <row r="663" spans="1:1">
      <c r="A663" s="67"/>
    </row>
    <row r="664" spans="1:1">
      <c r="A664" s="67"/>
    </row>
    <row r="665" spans="1:1">
      <c r="A665" s="67"/>
    </row>
    <row r="666" spans="1:1">
      <c r="A666" s="67"/>
    </row>
    <row r="667" spans="1:1">
      <c r="A667" s="67"/>
    </row>
    <row r="668" spans="1:1">
      <c r="A668" s="67"/>
    </row>
    <row r="669" spans="1:1">
      <c r="A669" s="67"/>
    </row>
    <row r="670" spans="1:1">
      <c r="A670" s="67"/>
    </row>
    <row r="671" spans="1:1">
      <c r="A671" s="67"/>
    </row>
    <row r="672" spans="1:1">
      <c r="A672" s="67"/>
    </row>
    <row r="673" spans="1:1">
      <c r="A673" s="67"/>
    </row>
    <row r="674" spans="1:1">
      <c r="A674" s="67"/>
    </row>
    <row r="675" spans="1:1">
      <c r="A675" s="67"/>
    </row>
    <row r="676" spans="1:1">
      <c r="A676" s="67"/>
    </row>
    <row r="677" spans="1:1">
      <c r="A677" s="67"/>
    </row>
    <row r="678" spans="1:1">
      <c r="A678" s="67"/>
    </row>
    <row r="679" spans="1:1">
      <c r="A679" s="67"/>
    </row>
    <row r="680" spans="1:1">
      <c r="A680" s="67"/>
    </row>
    <row r="681" spans="1:1">
      <c r="A681" s="67"/>
    </row>
    <row r="682" spans="1:1">
      <c r="A682" s="67"/>
    </row>
    <row r="683" spans="1:1">
      <c r="A683" s="67"/>
    </row>
    <row r="684" spans="1:1">
      <c r="A684" s="67"/>
    </row>
    <row r="685" spans="1:1">
      <c r="A685" s="67"/>
    </row>
    <row r="686" spans="1:1">
      <c r="A686" s="67"/>
    </row>
    <row r="687" spans="1:1">
      <c r="A687" s="67"/>
    </row>
    <row r="688" spans="1:1">
      <c r="A688" s="67"/>
    </row>
    <row r="689" spans="1:1">
      <c r="A689" s="67"/>
    </row>
    <row r="690" spans="1:1">
      <c r="A690" s="67"/>
    </row>
    <row r="691" spans="1:1">
      <c r="A691" s="67"/>
    </row>
    <row r="692" spans="1:1">
      <c r="A692" s="67"/>
    </row>
    <row r="693" spans="1:1">
      <c r="A693" s="67"/>
    </row>
    <row r="694" spans="1:1">
      <c r="A694" s="67"/>
    </row>
    <row r="695" spans="1:1">
      <c r="A695" s="67"/>
    </row>
    <row r="696" spans="1:1">
      <c r="A696" s="67"/>
    </row>
    <row r="697" spans="1:1">
      <c r="A697" s="67"/>
    </row>
    <row r="698" spans="1:1">
      <c r="A698" s="67"/>
    </row>
    <row r="699" spans="1:1">
      <c r="A699" s="67"/>
    </row>
    <row r="700" spans="1:1">
      <c r="A700" s="67"/>
    </row>
    <row r="701" spans="1:1">
      <c r="A701" s="67"/>
    </row>
    <row r="702" spans="1:1">
      <c r="A702" s="67"/>
    </row>
    <row r="703" spans="1:1">
      <c r="A703" s="67"/>
    </row>
    <row r="704" spans="1:1">
      <c r="A704" s="67"/>
    </row>
    <row r="705" spans="1:1">
      <c r="A705" s="67"/>
    </row>
    <row r="706" spans="1:1">
      <c r="A706" s="67"/>
    </row>
    <row r="707" spans="1:1">
      <c r="A707" s="67"/>
    </row>
    <row r="708" spans="1:1">
      <c r="A708" s="67"/>
    </row>
    <row r="709" spans="1:1">
      <c r="A709" s="67"/>
    </row>
    <row r="710" spans="1:1">
      <c r="A710" s="67"/>
    </row>
    <row r="711" spans="1:1">
      <c r="A711" s="67"/>
    </row>
    <row r="712" spans="1:1">
      <c r="A712" s="67"/>
    </row>
    <row r="713" spans="1:1">
      <c r="A713" s="67"/>
    </row>
    <row r="714" spans="1:1">
      <c r="A714" s="67"/>
    </row>
    <row r="715" spans="1:1">
      <c r="A715" s="67"/>
    </row>
    <row r="716" spans="1:1">
      <c r="A716" s="67"/>
    </row>
    <row r="717" spans="1:1">
      <c r="A717" s="67"/>
    </row>
    <row r="718" spans="1:1">
      <c r="A718" s="67"/>
    </row>
    <row r="719" spans="1:1">
      <c r="A719" s="67"/>
    </row>
    <row r="720" spans="1:1">
      <c r="A720" s="67"/>
    </row>
    <row r="721" spans="1:1">
      <c r="A721" s="67"/>
    </row>
    <row r="722" spans="1:1">
      <c r="A722" s="67"/>
    </row>
    <row r="723" spans="1:1">
      <c r="A723" s="67"/>
    </row>
    <row r="724" spans="1:1">
      <c r="A724" s="67"/>
    </row>
    <row r="725" spans="1:1">
      <c r="A725" s="67"/>
    </row>
    <row r="726" spans="1:1">
      <c r="A726" s="67"/>
    </row>
    <row r="727" spans="1:1">
      <c r="A727" s="67"/>
    </row>
    <row r="728" spans="1:1">
      <c r="A728" s="67"/>
    </row>
    <row r="729" spans="1:1">
      <c r="A729" s="67"/>
    </row>
    <row r="730" spans="1:1">
      <c r="A730" s="67"/>
    </row>
    <row r="731" spans="1:1">
      <c r="A731" s="67"/>
    </row>
    <row r="732" spans="1:1">
      <c r="A732" s="67"/>
    </row>
    <row r="733" spans="1:1">
      <c r="A733" s="67"/>
    </row>
    <row r="734" spans="1:1">
      <c r="A734" s="67"/>
    </row>
    <row r="735" spans="1:1">
      <c r="A735" s="67"/>
    </row>
    <row r="736" spans="1:1">
      <c r="A736" s="67"/>
    </row>
    <row r="737" spans="1:1">
      <c r="A737" s="67"/>
    </row>
    <row r="738" spans="1:1">
      <c r="A738" s="67"/>
    </row>
    <row r="739" spans="1:1">
      <c r="A739" s="67"/>
    </row>
    <row r="740" spans="1:1">
      <c r="A740" s="67"/>
    </row>
    <row r="741" spans="1:1">
      <c r="A741" s="67"/>
    </row>
    <row r="742" spans="1:1">
      <c r="A742" s="67"/>
    </row>
    <row r="743" spans="1:1">
      <c r="A743" s="67"/>
    </row>
    <row r="744" spans="1:1">
      <c r="A744" s="67"/>
    </row>
    <row r="745" spans="1:1">
      <c r="A745" s="67"/>
    </row>
    <row r="746" spans="1:1">
      <c r="A746" s="67"/>
    </row>
    <row r="747" spans="1:1">
      <c r="A747" s="67"/>
    </row>
    <row r="748" spans="1:1">
      <c r="A748" s="67"/>
    </row>
    <row r="749" spans="1:1">
      <c r="A749" s="67"/>
    </row>
    <row r="750" spans="1:1">
      <c r="A750" s="67"/>
    </row>
    <row r="751" spans="1:1">
      <c r="A751" s="67"/>
    </row>
    <row r="752" spans="1:1">
      <c r="A752" s="67"/>
    </row>
    <row r="753" spans="1:1">
      <c r="A753" s="67"/>
    </row>
    <row r="754" spans="1:1">
      <c r="A754" s="67"/>
    </row>
    <row r="755" spans="1:1">
      <c r="A755" s="67"/>
    </row>
    <row r="756" spans="1:1">
      <c r="A756" s="67"/>
    </row>
    <row r="757" spans="1:1">
      <c r="A757" s="67"/>
    </row>
    <row r="758" spans="1:1">
      <c r="A758" s="67"/>
    </row>
    <row r="759" spans="1:1">
      <c r="A759" s="67"/>
    </row>
    <row r="760" spans="1:1">
      <c r="A760" s="67"/>
    </row>
    <row r="761" spans="1:1">
      <c r="A761" s="67"/>
    </row>
    <row r="762" spans="1:1">
      <c r="A762" s="67"/>
    </row>
    <row r="763" spans="1:1">
      <c r="A763" s="67"/>
    </row>
    <row r="764" spans="1:1">
      <c r="A764" s="67"/>
    </row>
    <row r="765" spans="1:1">
      <c r="A765" s="67"/>
    </row>
    <row r="766" spans="1:1">
      <c r="A766" s="67"/>
    </row>
    <row r="767" spans="1:1">
      <c r="A767" s="67"/>
    </row>
    <row r="768" spans="1:1">
      <c r="A768" s="67"/>
    </row>
    <row r="769" spans="1:1">
      <c r="A769" s="67"/>
    </row>
    <row r="770" spans="1:1">
      <c r="A770" s="67"/>
    </row>
    <row r="771" spans="1:1">
      <c r="A771" s="67"/>
    </row>
    <row r="772" spans="1:1">
      <c r="A772" s="67"/>
    </row>
    <row r="773" spans="1:1">
      <c r="A773" s="67"/>
    </row>
    <row r="774" spans="1:1">
      <c r="A774" s="67"/>
    </row>
    <row r="775" spans="1:1">
      <c r="A775" s="67"/>
    </row>
    <row r="776" spans="1:1">
      <c r="A776" s="67"/>
    </row>
    <row r="777" spans="1:1">
      <c r="A777" s="67"/>
    </row>
    <row r="778" spans="1:1">
      <c r="A778" s="67"/>
    </row>
    <row r="779" spans="1:1">
      <c r="A779" s="67"/>
    </row>
    <row r="780" spans="1:1">
      <c r="A780" s="67"/>
    </row>
    <row r="781" spans="1:1">
      <c r="A781" s="67"/>
    </row>
    <row r="782" spans="1:1">
      <c r="A782" s="67"/>
    </row>
    <row r="783" spans="1:1">
      <c r="A783" s="67"/>
    </row>
    <row r="784" spans="1:1">
      <c r="A784" s="67"/>
    </row>
    <row r="785" spans="1:1">
      <c r="A785" s="67"/>
    </row>
    <row r="786" spans="1:1">
      <c r="A786" s="67"/>
    </row>
    <row r="787" spans="1:1">
      <c r="A787" s="67"/>
    </row>
    <row r="788" spans="1:1">
      <c r="A788" s="67"/>
    </row>
    <row r="789" spans="1:1">
      <c r="A789" s="67"/>
    </row>
    <row r="790" spans="1:1">
      <c r="A790" s="67"/>
    </row>
    <row r="791" spans="1:1">
      <c r="A791" s="67"/>
    </row>
    <row r="792" spans="1:1">
      <c r="A792" s="67"/>
    </row>
    <row r="793" spans="1:1">
      <c r="A793" s="67"/>
    </row>
    <row r="794" spans="1:1">
      <c r="A794" s="67"/>
    </row>
    <row r="795" spans="1:1">
      <c r="A795" s="67"/>
    </row>
    <row r="796" spans="1:1">
      <c r="A796" s="67"/>
    </row>
    <row r="797" spans="1:1">
      <c r="A797" s="67"/>
    </row>
    <row r="798" spans="1:1">
      <c r="A798" s="67"/>
    </row>
    <row r="799" spans="1:1">
      <c r="A799" s="67"/>
    </row>
    <row r="800" spans="1:1">
      <c r="A800" s="67"/>
    </row>
    <row r="801" spans="1:1">
      <c r="A801" s="67"/>
    </row>
    <row r="802" spans="1:1">
      <c r="A802" s="67"/>
    </row>
    <row r="803" spans="1:1">
      <c r="A803" s="67"/>
    </row>
    <row r="804" spans="1:1">
      <c r="A804" s="67"/>
    </row>
    <row r="805" spans="1:1">
      <c r="A805" s="67"/>
    </row>
    <row r="806" spans="1:1">
      <c r="A806" s="67"/>
    </row>
    <row r="807" spans="1:1">
      <c r="A807" s="67"/>
    </row>
    <row r="808" spans="1:1">
      <c r="A808" s="67"/>
    </row>
    <row r="809" spans="1:1">
      <c r="A809" s="67"/>
    </row>
    <row r="810" spans="1:1">
      <c r="A810" s="67"/>
    </row>
    <row r="811" spans="1:1">
      <c r="A811" s="67"/>
    </row>
    <row r="812" spans="1:1">
      <c r="A812" s="67"/>
    </row>
    <row r="813" spans="1:1">
      <c r="A813" s="67"/>
    </row>
    <row r="814" spans="1:1">
      <c r="A814" s="67"/>
    </row>
    <row r="815" spans="1:1">
      <c r="A815" s="67"/>
    </row>
    <row r="816" spans="1:1">
      <c r="A816" s="67"/>
    </row>
    <row r="817" spans="1:1">
      <c r="A817" s="67"/>
    </row>
    <row r="818" spans="1:1">
      <c r="A818" s="67"/>
    </row>
    <row r="819" spans="1:1">
      <c r="A819" s="67"/>
    </row>
    <row r="820" spans="1:1">
      <c r="A820" s="67"/>
    </row>
    <row r="821" spans="1:1">
      <c r="A821" s="67"/>
    </row>
    <row r="822" spans="1:1">
      <c r="A822" s="67"/>
    </row>
    <row r="823" spans="1:1">
      <c r="A823" s="67"/>
    </row>
    <row r="824" spans="1:1">
      <c r="A824" s="67"/>
    </row>
    <row r="825" spans="1:1">
      <c r="A825" s="67"/>
    </row>
    <row r="826" spans="1:1">
      <c r="A826" s="67"/>
    </row>
    <row r="827" spans="1:1">
      <c r="A827" s="67"/>
    </row>
    <row r="828" spans="1:1">
      <c r="A828" s="67"/>
    </row>
    <row r="829" spans="1:1">
      <c r="A829" s="67"/>
    </row>
    <row r="830" spans="1:1">
      <c r="A830" s="67"/>
    </row>
    <row r="831" spans="1:1">
      <c r="A831" s="67"/>
    </row>
    <row r="832" spans="1:1">
      <c r="A832" s="67"/>
    </row>
    <row r="833" spans="1:1">
      <c r="A833" s="67"/>
    </row>
    <row r="834" spans="1:1">
      <c r="A834" s="67"/>
    </row>
    <row r="835" spans="1:1">
      <c r="A835" s="67"/>
    </row>
    <row r="836" spans="1:1">
      <c r="A836" s="67"/>
    </row>
    <row r="837" spans="1:1">
      <c r="A837" s="67"/>
    </row>
    <row r="838" spans="1:1">
      <c r="A838" s="67"/>
    </row>
    <row r="839" spans="1:1">
      <c r="A839" s="67"/>
    </row>
    <row r="840" spans="1:1">
      <c r="A840" s="67"/>
    </row>
    <row r="841" spans="1:1">
      <c r="A841" s="67"/>
    </row>
    <row r="842" spans="1:1">
      <c r="A842" s="67"/>
    </row>
    <row r="843" spans="1:1">
      <c r="A843" s="67"/>
    </row>
    <row r="844" spans="1:1">
      <c r="A844" s="67"/>
    </row>
    <row r="845" spans="1:1">
      <c r="A845" s="67"/>
    </row>
    <row r="846" spans="1:1">
      <c r="A846" s="67"/>
    </row>
    <row r="847" spans="1:1">
      <c r="A847" s="67"/>
    </row>
    <row r="848" spans="1:1">
      <c r="A848" s="67"/>
    </row>
    <row r="849" spans="1:1">
      <c r="A849" s="67"/>
    </row>
    <row r="850" spans="1:1">
      <c r="A850" s="67"/>
    </row>
    <row r="851" spans="1:1">
      <c r="A851" s="67"/>
    </row>
    <row r="852" spans="1:1">
      <c r="A852" s="67"/>
    </row>
    <row r="853" spans="1:1">
      <c r="A853" s="67"/>
    </row>
    <row r="854" spans="1:1">
      <c r="A854" s="67"/>
    </row>
    <row r="855" spans="1:1">
      <c r="A855" s="67"/>
    </row>
    <row r="856" spans="1:1">
      <c r="A856" s="67"/>
    </row>
    <row r="857" spans="1:1">
      <c r="A857" s="67"/>
    </row>
    <row r="858" spans="1:1">
      <c r="A858" s="67"/>
    </row>
    <row r="859" spans="1:1">
      <c r="A859" s="67"/>
    </row>
    <row r="860" spans="1:1">
      <c r="A860" s="67"/>
    </row>
    <row r="861" spans="1:1">
      <c r="A861" s="67"/>
    </row>
    <row r="862" spans="1:1">
      <c r="A862" s="67"/>
    </row>
    <row r="863" spans="1:1">
      <c r="A863" s="67"/>
    </row>
    <row r="864" spans="1:1">
      <c r="A864" s="67"/>
    </row>
    <row r="865" spans="1:1">
      <c r="A865" s="67"/>
    </row>
    <row r="866" spans="1:1">
      <c r="A866" s="67"/>
    </row>
    <row r="867" spans="1:1">
      <c r="A867" s="67"/>
    </row>
    <row r="868" spans="1:1">
      <c r="A868" s="67"/>
    </row>
    <row r="869" spans="1:1">
      <c r="A869" s="67"/>
    </row>
    <row r="870" spans="1:1">
      <c r="A870" s="67"/>
    </row>
    <row r="871" spans="1:1">
      <c r="A871" s="67"/>
    </row>
    <row r="872" spans="1:1">
      <c r="A872" s="67"/>
    </row>
    <row r="873" spans="1:1">
      <c r="A873" s="67"/>
    </row>
    <row r="874" spans="1:1">
      <c r="A874" s="67"/>
    </row>
    <row r="875" spans="1:1">
      <c r="A875" s="67"/>
    </row>
    <row r="876" spans="1:1">
      <c r="A876" s="67"/>
    </row>
    <row r="877" spans="1:1">
      <c r="A877" s="67"/>
    </row>
    <row r="878" spans="1:1">
      <c r="A878" s="67"/>
    </row>
    <row r="879" spans="1:1">
      <c r="A879" s="67"/>
    </row>
    <row r="880" spans="1:1">
      <c r="A880" s="67"/>
    </row>
    <row r="881" spans="1:1">
      <c r="A881" s="67"/>
    </row>
    <row r="882" spans="1:1">
      <c r="A882" s="67"/>
    </row>
    <row r="883" spans="1:1">
      <c r="A883" s="67"/>
    </row>
    <row r="884" spans="1:1">
      <c r="A884" s="67"/>
    </row>
    <row r="885" spans="1:1">
      <c r="A885" s="67"/>
    </row>
    <row r="886" spans="1:1">
      <c r="A886" s="67"/>
    </row>
    <row r="887" spans="1:1">
      <c r="A887" s="67"/>
    </row>
    <row r="888" spans="1:1">
      <c r="A888" s="67"/>
    </row>
    <row r="889" spans="1:1">
      <c r="A889" s="67"/>
    </row>
    <row r="890" spans="1:1">
      <c r="A890" s="67"/>
    </row>
    <row r="891" spans="1:1">
      <c r="A891" s="67"/>
    </row>
    <row r="892" spans="1:1">
      <c r="A892" s="67"/>
    </row>
    <row r="893" spans="1:1">
      <c r="A893" s="67"/>
    </row>
    <row r="894" spans="1:1">
      <c r="A894" s="67"/>
    </row>
    <row r="895" spans="1:1">
      <c r="A895" s="67"/>
    </row>
    <row r="896" spans="1:1">
      <c r="A896" s="67"/>
    </row>
    <row r="897" spans="1:1">
      <c r="A897" s="67"/>
    </row>
    <row r="898" spans="1:1">
      <c r="A898" s="67"/>
    </row>
    <row r="899" spans="1:1">
      <c r="A899" s="67"/>
    </row>
    <row r="900" spans="1:1">
      <c r="A900" s="67"/>
    </row>
    <row r="901" spans="1:1">
      <c r="A901" s="67"/>
    </row>
    <row r="902" spans="1:1">
      <c r="A902" s="67"/>
    </row>
    <row r="903" spans="1:1">
      <c r="A903" s="67"/>
    </row>
    <row r="904" spans="1:1">
      <c r="A904" s="67"/>
    </row>
    <row r="905" spans="1:1">
      <c r="A905" s="67"/>
    </row>
    <row r="906" spans="1:1">
      <c r="A906" s="67"/>
    </row>
    <row r="907" spans="1:1">
      <c r="A907" s="67"/>
    </row>
    <row r="908" spans="1:1">
      <c r="A908" s="67"/>
    </row>
    <row r="909" spans="1:1">
      <c r="A909" s="67"/>
    </row>
    <row r="910" spans="1:1">
      <c r="A910" s="67"/>
    </row>
    <row r="911" spans="1:1">
      <c r="A911" s="67"/>
    </row>
    <row r="912" spans="1:1">
      <c r="A912" s="67"/>
    </row>
    <row r="913" spans="1:1">
      <c r="A913" s="67"/>
    </row>
    <row r="914" spans="1:1">
      <c r="A914" s="67"/>
    </row>
    <row r="915" spans="1:1">
      <c r="A915" s="67"/>
    </row>
    <row r="916" spans="1:1">
      <c r="A916" s="67"/>
    </row>
    <row r="917" spans="1:1">
      <c r="A917" s="67"/>
    </row>
    <row r="918" spans="1:1">
      <c r="A918" s="67"/>
    </row>
    <row r="919" spans="1:1">
      <c r="A919" s="67"/>
    </row>
    <row r="920" spans="1:1">
      <c r="A920" s="67"/>
    </row>
    <row r="921" spans="1:1">
      <c r="A921" s="67"/>
    </row>
    <row r="922" spans="1:1">
      <c r="A922" s="67"/>
    </row>
    <row r="923" spans="1:1">
      <c r="A923" s="67"/>
    </row>
    <row r="924" spans="1:1">
      <c r="A924" s="67"/>
    </row>
    <row r="925" spans="1:1">
      <c r="A925" s="67"/>
    </row>
    <row r="926" spans="1:1">
      <c r="A926" s="67"/>
    </row>
    <row r="927" spans="1:1">
      <c r="A927" s="67"/>
    </row>
    <row r="928" spans="1:1">
      <c r="A928" s="67"/>
    </row>
    <row r="929" spans="1:1">
      <c r="A929" s="67"/>
    </row>
    <row r="930" spans="1:1">
      <c r="A930" s="67"/>
    </row>
    <row r="931" spans="1:1">
      <c r="A931" s="67"/>
    </row>
    <row r="932" spans="1:1">
      <c r="A932" s="67"/>
    </row>
    <row r="933" spans="1:1">
      <c r="A933" s="67"/>
    </row>
    <row r="934" spans="1:1">
      <c r="A934" s="67"/>
    </row>
    <row r="935" spans="1:1">
      <c r="A935" s="67"/>
    </row>
    <row r="936" spans="1:1">
      <c r="A936" s="67"/>
    </row>
    <row r="937" spans="1:1">
      <c r="A937" s="67"/>
    </row>
    <row r="938" spans="1:1">
      <c r="A938" s="67"/>
    </row>
    <row r="939" spans="1:1">
      <c r="A939" s="67"/>
    </row>
    <row r="940" spans="1:1">
      <c r="A940" s="67"/>
    </row>
    <row r="941" spans="1:1">
      <c r="A941" s="67"/>
    </row>
    <row r="942" spans="1:1">
      <c r="A942" s="67"/>
    </row>
    <row r="943" spans="1:1">
      <c r="A943" s="67"/>
    </row>
    <row r="944" spans="1:1">
      <c r="A944" s="67"/>
    </row>
    <row r="945" spans="1:1">
      <c r="A945" s="67"/>
    </row>
    <row r="946" spans="1:1">
      <c r="A946" s="67"/>
    </row>
    <row r="947" spans="1:1">
      <c r="A947" s="67"/>
    </row>
    <row r="948" spans="1:1">
      <c r="A948" s="67"/>
    </row>
    <row r="949" spans="1:1">
      <c r="A949" s="67"/>
    </row>
    <row r="950" spans="1:1">
      <c r="A950" s="67"/>
    </row>
    <row r="951" spans="1:1">
      <c r="A951" s="67"/>
    </row>
    <row r="952" spans="1:1">
      <c r="A952" s="67"/>
    </row>
    <row r="953" spans="1:1">
      <c r="A953" s="67"/>
    </row>
    <row r="954" spans="1:1">
      <c r="A954" s="67"/>
    </row>
    <row r="955" spans="1:1">
      <c r="A955" s="67"/>
    </row>
    <row r="956" spans="1:1">
      <c r="A956" s="67"/>
    </row>
    <row r="957" spans="1:1">
      <c r="A957" s="67"/>
    </row>
    <row r="958" spans="1:1">
      <c r="A958" s="67"/>
    </row>
    <row r="959" spans="1:1">
      <c r="A959" s="67"/>
    </row>
    <row r="960" spans="1:1">
      <c r="A960" s="67"/>
    </row>
    <row r="961" spans="1:1">
      <c r="A961" s="67"/>
    </row>
    <row r="962" spans="1:1">
      <c r="A962" s="67"/>
    </row>
    <row r="963" spans="1:1">
      <c r="A963" s="67"/>
    </row>
    <row r="964" spans="1:1">
      <c r="A964" s="67"/>
    </row>
    <row r="965" spans="1:1">
      <c r="A965" s="67"/>
    </row>
    <row r="966" spans="1:1">
      <c r="A966" s="67"/>
    </row>
    <row r="967" spans="1:1">
      <c r="A967" s="67"/>
    </row>
    <row r="968" spans="1:1">
      <c r="A968" s="67"/>
    </row>
    <row r="969" spans="1:1">
      <c r="A969" s="67"/>
    </row>
    <row r="970" spans="1:1">
      <c r="A970" s="67"/>
    </row>
    <row r="971" spans="1:1">
      <c r="A971" s="67"/>
    </row>
    <row r="972" spans="1:1">
      <c r="A972" s="67"/>
    </row>
    <row r="973" spans="1:1">
      <c r="A973" s="67"/>
    </row>
    <row r="974" spans="1:1">
      <c r="A974" s="67"/>
    </row>
    <row r="975" spans="1:1">
      <c r="A975" s="67"/>
    </row>
    <row r="976" spans="1:1">
      <c r="A976" s="67"/>
    </row>
    <row r="977" spans="1:1">
      <c r="A977" s="67"/>
    </row>
    <row r="978" spans="1:1">
      <c r="A978" s="67"/>
    </row>
    <row r="979" spans="1:1">
      <c r="A979" s="67"/>
    </row>
    <row r="980" spans="1:1">
      <c r="A980" s="67"/>
    </row>
    <row r="981" spans="1:1">
      <c r="A981" s="67"/>
    </row>
    <row r="982" spans="1:1">
      <c r="A982" s="67"/>
    </row>
    <row r="983" spans="1:1">
      <c r="A983" s="67"/>
    </row>
    <row r="984" spans="1:1">
      <c r="A984" s="67"/>
    </row>
    <row r="985" spans="1:1">
      <c r="A985" s="67"/>
    </row>
    <row r="986" spans="1:1">
      <c r="A986" s="67"/>
    </row>
    <row r="987" spans="1:1">
      <c r="A987" s="67"/>
    </row>
    <row r="988" spans="1:1">
      <c r="A988" s="67"/>
    </row>
    <row r="989" spans="1:1">
      <c r="A989" s="67"/>
    </row>
    <row r="990" spans="1:1">
      <c r="A990" s="67"/>
    </row>
    <row r="991" spans="1:1">
      <c r="A991" s="67"/>
    </row>
    <row r="992" spans="1:1">
      <c r="A992" s="67"/>
    </row>
    <row r="993" spans="1:1">
      <c r="A993" s="67"/>
    </row>
    <row r="994" spans="1:1">
      <c r="A994" s="67"/>
    </row>
    <row r="995" spans="1:1">
      <c r="A995" s="67"/>
    </row>
    <row r="996" spans="1:1">
      <c r="A996" s="67"/>
    </row>
    <row r="997" spans="1:1">
      <c r="A997" s="67"/>
    </row>
    <row r="998" spans="1:1">
      <c r="A998" s="67"/>
    </row>
    <row r="999" spans="1:1">
      <c r="A999" s="67"/>
    </row>
    <row r="1000" spans="1:1">
      <c r="A1000" s="67"/>
    </row>
  </sheetData>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02DDC9-E0E8-48BF-8BE6-D6DD57F6C67D}">
  <sheetPr codeName="Sheet3"/>
  <dimension ref="A1:C61"/>
  <sheetViews>
    <sheetView zoomScale="90" zoomScaleNormal="90" workbookViewId="0">
      <pane xSplit="1" ySplit="2" topLeftCell="B24" activePane="bottomRight" state="frozen"/>
      <selection pane="topRight" activeCell="B1" sqref="B1"/>
      <selection pane="bottomLeft" activeCell="A3" sqref="A3"/>
      <selection pane="bottomRight" activeCell="L40" sqref="L40"/>
    </sheetView>
  </sheetViews>
  <sheetFormatPr defaultRowHeight="15"/>
  <cols>
    <col min="1" max="1" width="21" bestFit="1" customWidth="1"/>
  </cols>
  <sheetData>
    <row r="1" spans="1:3" ht="27.75" customHeight="1">
      <c r="A1" s="14" t="s">
        <v>26</v>
      </c>
      <c r="B1" s="9" t="s">
        <v>27</v>
      </c>
      <c r="C1" s="14" t="s">
        <v>28</v>
      </c>
    </row>
    <row r="2" spans="1:3">
      <c r="A2" s="14" t="s">
        <v>188</v>
      </c>
      <c r="B2" s="9" t="s">
        <v>5</v>
      </c>
      <c r="C2" s="14"/>
    </row>
    <row r="3" spans="1:3">
      <c r="A3" s="13" t="s">
        <v>29</v>
      </c>
      <c r="B3" s="17" t="b">
        <v>1</v>
      </c>
      <c r="C3" s="15" t="s">
        <v>419</v>
      </c>
    </row>
    <row r="4" spans="1:3">
      <c r="A4" s="13" t="s">
        <v>30</v>
      </c>
      <c r="B4" s="17" t="b">
        <v>1</v>
      </c>
      <c r="C4" s="15" t="s">
        <v>420</v>
      </c>
    </row>
    <row r="5" spans="1:3">
      <c r="A5" s="13" t="s">
        <v>32</v>
      </c>
      <c r="B5" s="17" t="b">
        <v>1</v>
      </c>
      <c r="C5" s="15" t="s">
        <v>449</v>
      </c>
    </row>
    <row r="6" spans="1:3">
      <c r="A6" s="13" t="s">
        <v>33</v>
      </c>
      <c r="B6" s="17" t="b">
        <v>0</v>
      </c>
      <c r="C6" s="16" t="s">
        <v>421</v>
      </c>
    </row>
    <row r="7" spans="1:3">
      <c r="A7" s="13" t="s">
        <v>34</v>
      </c>
      <c r="B7" s="17" t="b">
        <v>1</v>
      </c>
      <c r="C7" s="16" t="s">
        <v>450</v>
      </c>
    </row>
    <row r="8" spans="1:3">
      <c r="A8" s="13" t="s">
        <v>250</v>
      </c>
      <c r="B8" s="17" t="b">
        <v>1</v>
      </c>
      <c r="C8" s="16" t="s">
        <v>257</v>
      </c>
    </row>
    <row r="9" spans="1:3">
      <c r="A9" s="13" t="s">
        <v>251</v>
      </c>
      <c r="B9" s="17" t="b">
        <v>1</v>
      </c>
      <c r="C9" s="16" t="s">
        <v>258</v>
      </c>
    </row>
    <row r="10" spans="1:3">
      <c r="A10" s="13" t="s">
        <v>854</v>
      </c>
      <c r="B10" s="17" t="b">
        <v>1</v>
      </c>
      <c r="C10" s="16" t="s">
        <v>855</v>
      </c>
    </row>
    <row r="11" spans="1:3">
      <c r="A11" s="13" t="s">
        <v>788</v>
      </c>
      <c r="B11" s="17" t="b">
        <v>1</v>
      </c>
      <c r="C11" s="16" t="s">
        <v>857</v>
      </c>
    </row>
    <row r="12" spans="1:3">
      <c r="A12" s="13" t="s">
        <v>787</v>
      </c>
      <c r="B12" s="17" t="b">
        <v>1</v>
      </c>
      <c r="C12" s="16" t="s">
        <v>858</v>
      </c>
    </row>
    <row r="13" spans="1:3">
      <c r="A13" s="13" t="s">
        <v>789</v>
      </c>
      <c r="B13" s="17" t="b">
        <v>1</v>
      </c>
      <c r="C13" s="16" t="s">
        <v>859</v>
      </c>
    </row>
    <row r="14" spans="1:3">
      <c r="A14" s="13" t="s">
        <v>252</v>
      </c>
      <c r="B14" s="17" t="b">
        <v>1</v>
      </c>
      <c r="C14" s="16" t="s">
        <v>256</v>
      </c>
    </row>
    <row r="15" spans="1:3">
      <c r="A15" s="13" t="s">
        <v>253</v>
      </c>
      <c r="B15" s="17" t="b">
        <v>1</v>
      </c>
      <c r="C15" s="16" t="s">
        <v>256</v>
      </c>
    </row>
    <row r="16" spans="1:3">
      <c r="A16" s="13" t="s">
        <v>58</v>
      </c>
      <c r="B16" s="17" t="b">
        <v>1</v>
      </c>
      <c r="C16" s="16" t="s">
        <v>451</v>
      </c>
    </row>
    <row r="17" spans="1:3">
      <c r="A17" s="13" t="s">
        <v>35</v>
      </c>
      <c r="B17" s="17" t="b">
        <v>1</v>
      </c>
      <c r="C17" s="16" t="s">
        <v>452</v>
      </c>
    </row>
    <row r="18" spans="1:3">
      <c r="A18" s="13" t="s">
        <v>61</v>
      </c>
      <c r="B18" s="17" t="b">
        <v>1</v>
      </c>
      <c r="C18" s="16" t="s">
        <v>453</v>
      </c>
    </row>
    <row r="19" spans="1:3">
      <c r="A19" s="13" t="s">
        <v>254</v>
      </c>
      <c r="B19" s="17" t="b">
        <v>1</v>
      </c>
      <c r="C19" s="16" t="s">
        <v>454</v>
      </c>
    </row>
    <row r="20" spans="1:3">
      <c r="A20" s="13" t="s">
        <v>255</v>
      </c>
      <c r="B20" s="17" t="b">
        <v>1</v>
      </c>
      <c r="C20" s="16" t="s">
        <v>455</v>
      </c>
    </row>
    <row r="21" spans="1:3">
      <c r="A21" s="13" t="s">
        <v>120</v>
      </c>
      <c r="B21" s="17" t="b">
        <v>1</v>
      </c>
      <c r="C21" s="16" t="s">
        <v>441</v>
      </c>
    </row>
    <row r="22" spans="1:3">
      <c r="A22" s="13" t="s">
        <v>121</v>
      </c>
      <c r="B22" s="60" t="b">
        <v>1</v>
      </c>
      <c r="C22" s="16" t="s">
        <v>442</v>
      </c>
    </row>
    <row r="23" spans="1:3">
      <c r="A23" s="79" t="s">
        <v>36</v>
      </c>
      <c r="B23" s="27" t="b">
        <v>0</v>
      </c>
      <c r="C23" s="26" t="s">
        <v>443</v>
      </c>
    </row>
    <row r="24" spans="1:3">
      <c r="A24" s="80" t="s">
        <v>37</v>
      </c>
      <c r="B24" s="81" t="b">
        <f t="shared" ref="B24:B25" si="0">B$23</f>
        <v>0</v>
      </c>
      <c r="C24" s="26" t="s">
        <v>444</v>
      </c>
    </row>
    <row r="25" spans="1:3">
      <c r="A25" s="80" t="s">
        <v>634</v>
      </c>
      <c r="B25" s="81" t="b">
        <f t="shared" si="0"/>
        <v>0</v>
      </c>
      <c r="C25" s="26" t="s">
        <v>422</v>
      </c>
    </row>
    <row r="26" spans="1:3">
      <c r="A26" s="80" t="s">
        <v>284</v>
      </c>
      <c r="B26" s="81" t="b">
        <f t="shared" ref="B26:B29" si="1">B$23</f>
        <v>0</v>
      </c>
      <c r="C26" s="26" t="s">
        <v>445</v>
      </c>
    </row>
    <row r="27" spans="1:3">
      <c r="A27" s="80" t="s">
        <v>38</v>
      </c>
      <c r="B27" s="81" t="b">
        <f t="shared" si="1"/>
        <v>0</v>
      </c>
      <c r="C27" s="26" t="s">
        <v>418</v>
      </c>
    </row>
    <row r="28" spans="1:3">
      <c r="A28" s="80" t="s">
        <v>172</v>
      </c>
      <c r="B28" s="81" t="b">
        <f t="shared" si="1"/>
        <v>0</v>
      </c>
      <c r="C28" s="26" t="s">
        <v>446</v>
      </c>
    </row>
    <row r="29" spans="1:3">
      <c r="A29" s="82" t="s">
        <v>635</v>
      </c>
      <c r="B29" s="83" t="b">
        <f t="shared" si="1"/>
        <v>0</v>
      </c>
      <c r="C29" s="26" t="s">
        <v>423</v>
      </c>
    </row>
    <row r="30" spans="1:3">
      <c r="A30" s="13" t="s">
        <v>39</v>
      </c>
      <c r="B30" s="76" t="b">
        <v>1</v>
      </c>
      <c r="C30" s="16" t="s">
        <v>447</v>
      </c>
    </row>
    <row r="31" spans="1:3">
      <c r="A31" s="13" t="s">
        <v>40</v>
      </c>
      <c r="B31" s="17" t="b">
        <v>1</v>
      </c>
      <c r="C31" s="16" t="s">
        <v>448</v>
      </c>
    </row>
    <row r="32" spans="1:3">
      <c r="A32" s="13" t="s">
        <v>62</v>
      </c>
      <c r="B32" s="17" t="b">
        <v>1</v>
      </c>
      <c r="C32" s="16" t="s">
        <v>63</v>
      </c>
    </row>
    <row r="33" spans="1:3">
      <c r="A33" s="13" t="s">
        <v>41</v>
      </c>
      <c r="B33" s="17" t="b">
        <v>1</v>
      </c>
      <c r="C33" s="16" t="s">
        <v>433</v>
      </c>
    </row>
    <row r="34" spans="1:3">
      <c r="A34" s="13" t="s">
        <v>31</v>
      </c>
      <c r="B34" s="17" t="b">
        <v>1</v>
      </c>
      <c r="C34" s="16" t="s">
        <v>434</v>
      </c>
    </row>
    <row r="35" spans="1:3">
      <c r="A35" s="13" t="s">
        <v>42</v>
      </c>
      <c r="B35" s="17" t="b">
        <v>1</v>
      </c>
      <c r="C35" s="16" t="s">
        <v>435</v>
      </c>
    </row>
    <row r="36" spans="1:3">
      <c r="A36" s="13" t="s">
        <v>43</v>
      </c>
      <c r="B36" s="17" t="b">
        <v>1</v>
      </c>
      <c r="C36" s="16" t="s">
        <v>436</v>
      </c>
    </row>
    <row r="37" spans="1:3">
      <c r="A37" s="13" t="s">
        <v>44</v>
      </c>
      <c r="B37" s="17" t="b">
        <v>1</v>
      </c>
      <c r="C37" s="16" t="s">
        <v>437</v>
      </c>
    </row>
    <row r="38" spans="1:3">
      <c r="A38" s="13" t="s">
        <v>278</v>
      </c>
      <c r="B38" s="17" t="b">
        <v>1</v>
      </c>
      <c r="C38" s="16" t="s">
        <v>438</v>
      </c>
    </row>
    <row r="39" spans="1:3">
      <c r="A39" s="13" t="s">
        <v>279</v>
      </c>
      <c r="B39" s="17" t="b">
        <v>1</v>
      </c>
      <c r="C39" s="16" t="s">
        <v>439</v>
      </c>
    </row>
    <row r="40" spans="1:3">
      <c r="A40" s="13" t="s">
        <v>45</v>
      </c>
      <c r="B40" s="60" t="b">
        <v>1</v>
      </c>
      <c r="C40" s="16" t="s">
        <v>440</v>
      </c>
    </row>
    <row r="41" spans="1:3">
      <c r="A41" s="79" t="s">
        <v>138</v>
      </c>
      <c r="B41" s="27" t="b">
        <v>0</v>
      </c>
      <c r="C41" s="16" t="s">
        <v>456</v>
      </c>
    </row>
    <row r="42" spans="1:3">
      <c r="A42" s="80" t="s">
        <v>139</v>
      </c>
      <c r="B42" s="81" t="b">
        <f t="shared" ref="B42" si="2">B$41</f>
        <v>0</v>
      </c>
      <c r="C42" s="16" t="s">
        <v>457</v>
      </c>
    </row>
    <row r="43" spans="1:3">
      <c r="A43" s="80" t="s">
        <v>184</v>
      </c>
      <c r="B43" s="81" t="b">
        <f t="shared" ref="B43:B44" si="3">B$41</f>
        <v>0</v>
      </c>
      <c r="C43" s="26" t="s">
        <v>459</v>
      </c>
    </row>
    <row r="44" spans="1:3">
      <c r="A44" s="82" t="s">
        <v>183</v>
      </c>
      <c r="B44" s="83" t="b">
        <f t="shared" si="3"/>
        <v>0</v>
      </c>
      <c r="C44" s="26" t="s">
        <v>458</v>
      </c>
    </row>
    <row r="45" spans="1:3">
      <c r="A45" s="13" t="s">
        <v>46</v>
      </c>
      <c r="B45" s="76" t="b">
        <v>1</v>
      </c>
      <c r="C45" s="16" t="s">
        <v>460</v>
      </c>
    </row>
    <row r="46" spans="1:3">
      <c r="A46" s="13" t="s">
        <v>47</v>
      </c>
      <c r="B46" s="17" t="b">
        <v>1</v>
      </c>
      <c r="C46" s="16" t="s">
        <v>424</v>
      </c>
    </row>
    <row r="47" spans="1:3">
      <c r="A47" s="13" t="s">
        <v>462</v>
      </c>
      <c r="B47" s="17" t="b">
        <v>1</v>
      </c>
      <c r="C47" s="16" t="s">
        <v>461</v>
      </c>
    </row>
    <row r="48" spans="1:3">
      <c r="A48" s="13" t="s">
        <v>756</v>
      </c>
      <c r="B48" s="17" t="b">
        <v>1</v>
      </c>
      <c r="C48" s="16" t="s">
        <v>424</v>
      </c>
    </row>
    <row r="49" spans="1:3">
      <c r="A49" s="13" t="s">
        <v>463</v>
      </c>
      <c r="B49" s="17" t="b">
        <v>1</v>
      </c>
      <c r="C49" s="16" t="s">
        <v>464</v>
      </c>
    </row>
    <row r="50" spans="1:3">
      <c r="A50" s="13" t="s">
        <v>636</v>
      </c>
      <c r="B50" s="17" t="b">
        <v>1</v>
      </c>
      <c r="C50" s="16" t="s">
        <v>640</v>
      </c>
    </row>
    <row r="51" spans="1:3">
      <c r="A51" s="13" t="s">
        <v>50</v>
      </c>
      <c r="B51" s="17" t="b">
        <v>1</v>
      </c>
      <c r="C51" s="16" t="s">
        <v>425</v>
      </c>
    </row>
    <row r="52" spans="1:3">
      <c r="A52" s="13" t="s">
        <v>48</v>
      </c>
      <c r="B52" s="17" t="b">
        <v>1</v>
      </c>
      <c r="C52" s="16" t="s">
        <v>426</v>
      </c>
    </row>
    <row r="53" spans="1:3">
      <c r="A53" s="13" t="s">
        <v>466</v>
      </c>
      <c r="B53" s="17" t="b">
        <v>1</v>
      </c>
      <c r="C53" s="16" t="s">
        <v>461</v>
      </c>
    </row>
    <row r="54" spans="1:3">
      <c r="A54" s="13" t="s">
        <v>467</v>
      </c>
      <c r="B54" s="17" t="b">
        <v>1</v>
      </c>
      <c r="C54" s="16" t="s">
        <v>465</v>
      </c>
    </row>
    <row r="55" spans="1:3">
      <c r="A55" s="13" t="s">
        <v>637</v>
      </c>
      <c r="B55" s="17" t="b">
        <v>1</v>
      </c>
      <c r="C55" s="16" t="s">
        <v>639</v>
      </c>
    </row>
    <row r="56" spans="1:3">
      <c r="A56" s="13" t="s">
        <v>51</v>
      </c>
      <c r="B56" s="17" t="b">
        <v>1</v>
      </c>
      <c r="C56" s="16" t="s">
        <v>427</v>
      </c>
    </row>
    <row r="57" spans="1:3">
      <c r="A57" s="13" t="s">
        <v>49</v>
      </c>
      <c r="B57" s="17" t="b">
        <v>1</v>
      </c>
      <c r="C57" s="16" t="s">
        <v>428</v>
      </c>
    </row>
    <row r="58" spans="1:3">
      <c r="A58" s="13" t="s">
        <v>52</v>
      </c>
      <c r="B58" s="17" t="b">
        <v>1</v>
      </c>
      <c r="C58" s="16" t="s">
        <v>429</v>
      </c>
    </row>
    <row r="59" spans="1:3">
      <c r="A59" s="13" t="s">
        <v>53</v>
      </c>
      <c r="B59" s="17" t="b">
        <v>1</v>
      </c>
      <c r="C59" s="16" t="s">
        <v>430</v>
      </c>
    </row>
    <row r="60" spans="1:3">
      <c r="A60" s="13" t="s">
        <v>54</v>
      </c>
      <c r="B60" s="17" t="b">
        <v>1</v>
      </c>
      <c r="C60" s="16" t="s">
        <v>431</v>
      </c>
    </row>
    <row r="61" spans="1:3">
      <c r="A61" s="13" t="s">
        <v>55</v>
      </c>
      <c r="B61" s="17" t="b">
        <v>1</v>
      </c>
      <c r="C61" s="16" t="s">
        <v>432</v>
      </c>
    </row>
  </sheetData>
  <pageMargins left="0.7" right="0.7" top="0.75" bottom="0.75" header="0.3" footer="0.3"/>
  <pageSetup paperSize="9" orientation="portrait"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24</vt:i4>
      </vt:variant>
    </vt:vector>
  </HeadingPairs>
  <TitlesOfParts>
    <vt:vector size="28" baseType="lpstr">
      <vt:lpstr>Experiment</vt:lpstr>
      <vt:lpstr>DataMaster</vt:lpstr>
      <vt:lpstr>Change log</vt:lpstr>
      <vt:lpstr>Run Report</vt:lpstr>
      <vt:lpstr>d.Region</vt:lpstr>
      <vt:lpstr>d.RegionName</vt:lpstr>
      <vt:lpstr>ExpData</vt:lpstr>
      <vt:lpstr>GI.LowerScalar</vt:lpstr>
      <vt:lpstr>GI.UpperScalar</vt:lpstr>
      <vt:lpstr>GI_index</vt:lpstr>
      <vt:lpstr>i.AgeJ</vt:lpstr>
      <vt:lpstr>i.DamsMated</vt:lpstr>
      <vt:lpstr>i.FlkStrctr</vt:lpstr>
      <vt:lpstr>i.GI</vt:lpstr>
      <vt:lpstr>i.GrainPrices</vt:lpstr>
      <vt:lpstr>i.LMU_Area</vt:lpstr>
      <vt:lpstr>i.LMU_Slice</vt:lpstr>
      <vt:lpstr>i.MeatPrices</vt:lpstr>
      <vt:lpstr>i.NLB</vt:lpstr>
      <vt:lpstr>i.std_prices</vt:lpstr>
      <vt:lpstr>i.TOL</vt:lpstr>
      <vt:lpstr>i.WoolPrices</vt:lpstr>
      <vt:lpstr>i_dryman</vt:lpstr>
      <vt:lpstr>i_LTWEqns</vt:lpstr>
      <vt:lpstr>i_ProdnCal_Mat</vt:lpstr>
      <vt:lpstr>i_ProdnCal_Mer</vt:lpstr>
      <vt:lpstr>i_WWt</vt:lpstr>
      <vt:lpstr>LMU_Data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Young</dc:creator>
  <cp:lastModifiedBy>Michael Young (21512438)</cp:lastModifiedBy>
  <dcterms:created xsi:type="dcterms:W3CDTF">2019-11-05T07:30:33Z</dcterms:created>
  <dcterms:modified xsi:type="dcterms:W3CDTF">2022-02-13T23:45:07Z</dcterms:modified>
</cp:coreProperties>
</file>