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395B115-66C6-43A5-918E-A2C7E41D8530}" xr6:coauthVersionLast="47" xr6:coauthVersionMax="47" xr10:uidLastSave="{00000000-0000-0000-0000-000000000000}"/>
  <bookViews>
    <workbookView xWindow="28680" yWindow="-120" windowWidth="29040" windowHeight="15840" activeTab="1"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09" i="22" l="1"/>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R21" i="9" l="1"/>
  <c r="R21" i="27"/>
  <c r="N31" i="17"/>
  <c r="AC31" i="17" s="1"/>
  <c r="AC22" i="17"/>
  <c r="AC23" i="17"/>
  <c r="AC26" i="17"/>
  <c r="AC25" i="17"/>
  <c r="AC21" i="17"/>
  <c r="AC28" i="17"/>
  <c r="O21" i="17"/>
  <c r="AC24" i="17"/>
  <c r="AC29" i="17"/>
  <c r="K145" i="18"/>
  <c r="L145" i="18" s="1"/>
  <c r="AC27" i="17"/>
  <c r="AC30" i="17"/>
  <c r="L605" i="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L158" i="18"/>
  <c r="L160" i="18"/>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T21" i="9" l="1"/>
  <c r="T21" i="27"/>
  <c r="S29" i="27"/>
  <c r="S30" i="27"/>
  <c r="S26" i="27"/>
  <c r="S24" i="27"/>
  <c r="S31" i="27"/>
  <c r="S28" i="27"/>
  <c r="S25" i="27"/>
  <c r="S27" i="27"/>
  <c r="S32" i="27"/>
  <c r="S23" i="27"/>
  <c r="V605" i="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T26" i="27" l="1"/>
  <c r="T27" i="27"/>
  <c r="T23" i="27"/>
  <c r="T29" i="27"/>
  <c r="T30" i="27"/>
  <c r="T32" i="27"/>
  <c r="T31" i="27"/>
  <c r="T24" i="27"/>
  <c r="T28" i="27"/>
  <c r="T25" i="27"/>
  <c r="Y605" i="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46" authorId="0" shapeId="0" xr:uid="{401F8463-D98F-40FE-B44F-C3E80E53D17B}">
      <text>
        <r>
          <rPr>
            <b/>
            <sz val="9"/>
            <color indexed="81"/>
            <rFont val="Tahoma"/>
            <charset val="1"/>
          </rPr>
          <t>Michael Young:</t>
        </r>
        <r>
          <rPr>
            <sz val="9"/>
            <color indexed="81"/>
            <rFont val="Tahoma"/>
            <charset val="1"/>
          </rPr>
          <t xml:space="preserve">
to stop model selecting sr on lmu1 that is 100% non arable. </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<sst xmlns="http://schemas.openxmlformats.org/spreadsheetml/2006/main" count="7604" uniqueCount="1285">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</sst>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indexed="81"/>
      <name val="Tahoma"/>
      <charset val="1"/>
    </font>
    <font>
      <b/>
      <sz val="9"/>
      <color indexed="81"/>
      <name val="Tahoma"/>
      <charset val="1"/>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0">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99060</xdr:colOff>
          <xdr:row>0</xdr:row>
          <xdr:rowOff>0</xdr:rowOff>
        </xdr:from>
        <xdr:to>
          <xdr:col>0</xdr:col>
          <xdr:colOff>266700</xdr:colOff>
          <xdr:row>235</xdr:row>
          <xdr:rowOff>121920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640625" defaultRowHeight="14.4" x14ac:dyDescent="0.3"/>
  <cols>
    <col min="1" max="16384" width="8.6640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topLeftCell="A9" workbookViewId="0">
      <selection activeCell="T17" sqref="T17"/>
    </sheetView>
  </sheetViews>
  <sheetFormatPr defaultColWidth="8.6640625" defaultRowHeight="14.4" outlineLevelRow="1" x14ac:dyDescent="0.3"/>
  <cols>
    <col min="1" max="1" width="3" style="66" customWidth="1"/>
    <col min="2" max="2" width="3.33203125" style="66" customWidth="1"/>
    <col min="3" max="4" width="1" style="66" customWidth="1"/>
    <col min="5" max="5" width="3.33203125" style="66" customWidth="1"/>
    <col min="6" max="6" width="2.5546875" style="66" customWidth="1"/>
    <col min="7" max="11" width="8.6640625" style="66"/>
    <col min="12" max="12" width="11.5546875" style="66" customWidth="1"/>
    <col min="13" max="13" width="8.6640625" style="66"/>
    <col min="14" max="14" width="11.33203125" style="66" bestFit="1" customWidth="1"/>
    <col min="15" max="15" width="8.6640625" style="66"/>
    <col min="16" max="16" width="9" style="66" bestFit="1" customWidth="1"/>
    <col min="17" max="17" width="10.109375" style="66" bestFit="1" customWidth="1"/>
    <col min="18" max="18" width="9" style="66" bestFit="1" customWidth="1"/>
    <col min="19" max="19" width="8.6640625" style="66"/>
    <col min="20" max="20" width="11.33203125" style="66" customWidth="1"/>
    <col min="21"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3">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3">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 customHeight="1" x14ac:dyDescent="0.3">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3">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3">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3">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3">
      <c r="A19" s="7"/>
      <c r="B19" s="8"/>
      <c r="C19" s="18"/>
      <c r="D19" s="18"/>
      <c r="E19" s="18"/>
      <c r="F19" s="27"/>
      <c r="G19" s="499" t="s">
        <v>69</v>
      </c>
      <c r="H19" s="208" t="b">
        <v>1</v>
      </c>
      <c r="I19" s="870" t="b">
        <v>1</v>
      </c>
      <c r="K19" s="692" t="s">
        <v>831</v>
      </c>
      <c r="L19" s="208" t="b">
        <v>1</v>
      </c>
      <c r="M19" s="870"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3">
      <c r="A20" s="7"/>
      <c r="B20" s="8"/>
      <c r="C20" s="18"/>
      <c r="D20" s="18"/>
      <c r="E20" s="18"/>
      <c r="F20" s="27"/>
      <c r="G20" t="s">
        <v>73</v>
      </c>
      <c r="H20" s="871" t="b">
        <v>1</v>
      </c>
      <c r="I20" s="648" t="b">
        <v>1</v>
      </c>
      <c r="K20" s="692" t="s">
        <v>347</v>
      </c>
      <c r="L20" s="871"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3">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3">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3">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3">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3">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3">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3">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3">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3">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3">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3">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3">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3">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3">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3">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3">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3">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3">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3">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3">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3">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3">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3">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3">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3">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3">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3">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3">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3">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3">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3">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3">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3">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 customHeight="1" outlineLevel="1" x14ac:dyDescent="0.3">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3">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3">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3">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 customHeight="1" outlineLevel="1" x14ac:dyDescent="0.3">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5">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3">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3">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 customHeight="1" outlineLevel="1" x14ac:dyDescent="0.3">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5">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3">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
      <c r="A106" s="7"/>
      <c r="B106" s="8"/>
      <c r="C106" s="18"/>
      <c r="D106" s="18"/>
      <c r="E106" s="18"/>
      <c r="F106" s="18"/>
      <c r="G106" s="18"/>
      <c r="H106" s="18"/>
      <c r="I106" s="18"/>
      <c r="J106" s="23" t="s">
        <v>1097</v>
      </c>
      <c r="K106" s="18"/>
      <c r="L106" s="18"/>
      <c r="M106" s="24"/>
      <c r="N106" s="880"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3">
      <c r="A107" s="7"/>
      <c r="B107" s="8"/>
      <c r="C107" s="18"/>
      <c r="D107" s="18"/>
      <c r="E107" s="18"/>
      <c r="F107" s="18"/>
      <c r="G107" s="201" t="s">
        <v>925</v>
      </c>
      <c r="H107" s="201"/>
      <c r="I107" s="201"/>
      <c r="J107" s="23" t="s">
        <v>1108</v>
      </c>
      <c r="K107" s="18"/>
      <c r="L107" s="24" t="s">
        <v>358</v>
      </c>
      <c r="M107" s="24" t="s">
        <v>360</v>
      </c>
      <c r="N107" s="881"/>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3">
      <c r="A108" s="7"/>
      <c r="B108" s="8"/>
      <c r="C108" s="18"/>
      <c r="D108" s="18"/>
      <c r="E108" s="18"/>
      <c r="F108" s="27"/>
      <c r="G108" s="208" t="b">
        <v>1</v>
      </c>
      <c r="J108" s="164" t="s">
        <v>1098</v>
      </c>
      <c r="K108" s="501" t="s">
        <v>829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
      <c r="A110" s="7"/>
      <c r="B110" s="8"/>
      <c r="C110" s="18"/>
      <c r="D110" s="18"/>
      <c r="E110" s="18"/>
      <c r="F110" s="27"/>
      <c r="G110" t="s">
        <v>923</v>
      </c>
      <c r="J110" s="164" t="s">
        <v>1100</v>
      </c>
      <c r="K110" s="502" t="s">
        <v>799</v>
      </c>
      <c r="L110" s="207">
        <v>0.33333333333333331</v>
      </c>
      <c r="M110" s="208" t="b">
        <v>0</v>
      </c>
      <c r="N110" s="752">
        <f>X110</f>
        <v>273</v>
      </c>
      <c r="O110" s="167"/>
      <c r="P110" s="755">
        <f t="shared" si="1"/>
        <v>43572</v>
      </c>
      <c r="Q110" s="755">
        <f t="shared" ref="Q109: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
      <c r="A111" s="7"/>
      <c r="B111" s="8"/>
      <c r="C111" s="18"/>
      <c r="D111" s="18"/>
      <c r="E111" s="18"/>
      <c r="F111" s="27"/>
      <c r="G111" s="208" t="b">
        <v>0</v>
      </c>
      <c r="J111" s="164" t="s">
        <v>1101</v>
      </c>
      <c r="K111" s="502" t="s">
        <v>800</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
      <c r="A112" s="7"/>
      <c r="B112" s="8"/>
      <c r="C112" s="18"/>
      <c r="D112" s="18"/>
      <c r="E112" s="18"/>
      <c r="F112" s="27"/>
      <c r="J112" s="164" t="s">
        <v>1102</v>
      </c>
      <c r="K112" s="502" t="s">
        <v>801</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
      <c r="A114" s="7"/>
      <c r="B114" s="8"/>
      <c r="C114" s="18"/>
      <c r="D114" s="18"/>
      <c r="E114" s="18"/>
      <c r="F114" s="27"/>
      <c r="G114" s="252">
        <v>1</v>
      </c>
      <c r="J114" s="164" t="s">
        <v>1104</v>
      </c>
      <c r="K114" s="502" t="s">
        <v>803</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
      <c r="A115" s="7"/>
      <c r="B115" s="8"/>
      <c r="C115" s="18"/>
      <c r="D115" s="18"/>
      <c r="E115" s="18"/>
      <c r="F115" s="27"/>
      <c r="J115" s="164" t="s">
        <v>1105</v>
      </c>
      <c r="K115" s="502" t="s">
        <v>804</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
      <c r="A116" s="7"/>
      <c r="B116" s="8"/>
      <c r="C116" s="18"/>
      <c r="D116" s="18"/>
      <c r="E116" s="18"/>
      <c r="F116" s="37"/>
      <c r="J116" s="164" t="s">
        <v>1106</v>
      </c>
      <c r="K116" s="502" t="s">
        <v>805</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
      <c r="A117" s="7"/>
      <c r="B117" s="8"/>
      <c r="C117" s="18"/>
      <c r="D117" s="18"/>
      <c r="E117" s="18"/>
      <c r="F117" s="37"/>
      <c r="J117" s="756" t="s">
        <v>1107</v>
      </c>
      <c r="K117" s="503" t="s">
        <v>806</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3">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 customHeight="1" outlineLevel="1" x14ac:dyDescent="0.3">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5">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3">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3">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 customHeight="1" outlineLevel="1" x14ac:dyDescent="0.3">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4" outlineLevelRow="1" x14ac:dyDescent="0.3"/>
  <cols>
    <col min="1" max="1" width="2" customWidth="1"/>
    <col min="2" max="2" width="1.5546875" customWidth="1"/>
    <col min="3" max="3" width="1.44140625" customWidth="1"/>
    <col min="4" max="4" width="0.6640625" hidden="1" customWidth="1"/>
    <col min="5" max="5" width="8.6640625" hidden="1" customWidth="1"/>
    <col min="6" max="6" width="4.44140625" customWidth="1"/>
    <col min="7" max="7" width="10.33203125" bestFit="1" customWidth="1"/>
    <col min="8" max="8" width="10.5546875" customWidth="1"/>
    <col min="9" max="9" width="11.5546875" customWidth="1"/>
    <col min="10" max="10" width="8.44140625" customWidth="1"/>
    <col min="11" max="11" width="10.33203125" bestFit="1" customWidth="1"/>
    <col min="12" max="12" width="10.6640625" bestFit="1" customWidth="1"/>
    <col min="14" max="14" width="10.5546875" customWidth="1"/>
    <col min="15" max="15" width="11.44140625" customWidth="1"/>
    <col min="18" max="18" width="10.5546875" customWidth="1"/>
  </cols>
  <sheetData>
    <row r="1" spans="1:26" x14ac:dyDescent="0.3">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3">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3">
      <c r="A32" s="7"/>
      <c r="B32" s="8"/>
      <c r="C32" s="18"/>
      <c r="D32" s="18"/>
      <c r="E32" s="18"/>
      <c r="F32" s="27"/>
      <c r="H32" s="35"/>
      <c r="I32" s="164"/>
      <c r="J32" s="164" t="s">
        <v>298</v>
      </c>
      <c r="K32" s="211">
        <v>15000</v>
      </c>
      <c r="L32" s="35" t="s">
        <v>280</v>
      </c>
      <c r="M32" s="35"/>
      <c r="N32" s="811">
        <v>4.5</v>
      </c>
      <c r="O32" s="33" t="s">
        <v>47</v>
      </c>
      <c r="P32" s="33"/>
      <c r="Q32" s="33"/>
      <c r="R32" s="33"/>
      <c r="S32" s="33"/>
      <c r="T32" s="33"/>
      <c r="U32" s="33"/>
      <c r="V32" s="31"/>
      <c r="W32" s="17"/>
      <c r="X32" s="9"/>
      <c r="Y32" s="9"/>
      <c r="Z32" s="9"/>
    </row>
    <row r="33" spans="1:26" outlineLevel="1" x14ac:dyDescent="0.3">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 customHeight="1" outlineLevel="1" x14ac:dyDescent="0.3">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5">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3">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3">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 customHeight="1" outlineLevel="1" x14ac:dyDescent="0.3">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5">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
      <c r="A66" s="171"/>
      <c r="B66" s="8"/>
      <c r="C66" s="18"/>
      <c r="D66" s="18"/>
      <c r="E66" s="18"/>
      <c r="F66" s="27"/>
      <c r="I66" s="179"/>
      <c r="J66" s="180"/>
      <c r="K66" s="180"/>
      <c r="L66" s="180"/>
      <c r="M66" s="180"/>
      <c r="N66" s="180"/>
      <c r="O66" s="180"/>
      <c r="P66" s="180"/>
      <c r="W66" s="17"/>
      <c r="X66" s="9"/>
      <c r="Y66" s="9"/>
      <c r="Z66" s="9"/>
    </row>
    <row r="67" spans="1:26" ht="12.75" customHeight="1" outlineLevel="1" x14ac:dyDescent="0.3">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453" zoomScale="87" zoomScaleNormal="87" workbookViewId="0">
      <selection activeCell="J475" sqref="J475"/>
    </sheetView>
  </sheetViews>
  <sheetFormatPr defaultColWidth="11.5546875" defaultRowHeight="12" customHeight="1" outlineLevelRow="1" x14ac:dyDescent="0.3"/>
  <cols>
    <col min="1" max="1" width="4.5546875" customWidth="1"/>
    <col min="2" max="2" width="1.5546875" customWidth="1"/>
    <col min="3" max="4" width="0.5546875" customWidth="1"/>
    <col min="5" max="5" width="1.5546875" customWidth="1"/>
    <col min="6" max="6" width="2.5546875" customWidth="1"/>
    <col min="7" max="7" width="19.5546875" customWidth="1"/>
    <col min="8" max="8" width="16.44140625" customWidth="1"/>
    <col min="9" max="9" width="15" customWidth="1"/>
    <col min="10" max="10" width="14.44140625" customWidth="1"/>
    <col min="11" max="11" width="16.5546875" bestFit="1" customWidth="1"/>
    <col min="12" max="13" width="13.5546875" customWidth="1"/>
    <col min="14" max="14" width="13.6640625" customWidth="1"/>
    <col min="19" max="19" width="15.5546875" customWidth="1"/>
    <col min="20" max="20" width="12.44140625" customWidth="1"/>
    <col min="21" max="21" width="12.5546875" customWidth="1"/>
  </cols>
  <sheetData>
    <row r="1" spans="1:68" ht="12" customHeight="1" x14ac:dyDescent="0.3">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5">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3">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4" outlineLevel="1" x14ac:dyDescent="0.3">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4" outlineLevel="1" x14ac:dyDescent="0.3">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4" outlineLevel="1" x14ac:dyDescent="0.3">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4" outlineLevel="1" x14ac:dyDescent="0.3">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4" outlineLevel="1" x14ac:dyDescent="0.3">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4" outlineLevel="1" x14ac:dyDescent="0.3">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4" x14ac:dyDescent="0.3">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4" outlineLevel="1" x14ac:dyDescent="0.3">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4" outlineLevel="1" x14ac:dyDescent="0.3">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4" outlineLevel="1" x14ac:dyDescent="0.3">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4" x14ac:dyDescent="0.3">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4" outlineLevel="1" x14ac:dyDescent="0.3">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4" outlineLevel="1" x14ac:dyDescent="0.3">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4" outlineLevel="1" x14ac:dyDescent="0.3">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4" outlineLevel="1" x14ac:dyDescent="0.3">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4" outlineLevel="1" x14ac:dyDescent="0.3">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4" outlineLevel="1" x14ac:dyDescent="0.3">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4" outlineLevel="1" x14ac:dyDescent="0.3">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4" outlineLevel="1" x14ac:dyDescent="0.3">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4" outlineLevel="1" x14ac:dyDescent="0.3">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4" outlineLevel="1" x14ac:dyDescent="0.3">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4" outlineLevel="1" x14ac:dyDescent="0.3">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4" outlineLevel="1" x14ac:dyDescent="0.3">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4" outlineLevel="1" x14ac:dyDescent="0.3">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4" outlineLevel="1" x14ac:dyDescent="0.3">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4" outlineLevel="1" x14ac:dyDescent="0.3">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4" outlineLevel="1" x14ac:dyDescent="0.3">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4" outlineLevel="1" x14ac:dyDescent="0.3">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4" outlineLevel="1" x14ac:dyDescent="0.3">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4" outlineLevel="1" x14ac:dyDescent="0.3">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4" x14ac:dyDescent="0.3">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4" outlineLevel="1" x14ac:dyDescent="0.3">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4" outlineLevel="1" x14ac:dyDescent="0.3">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4" outlineLevel="1" x14ac:dyDescent="0.3">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4" outlineLevel="1" x14ac:dyDescent="0.3">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4" outlineLevel="1" x14ac:dyDescent="0.3">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4" outlineLevel="1" x14ac:dyDescent="0.3">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4" outlineLevel="1" x14ac:dyDescent="0.3">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4" outlineLevel="1" x14ac:dyDescent="0.3">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4" outlineLevel="1" x14ac:dyDescent="0.3">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4" outlineLevel="1" x14ac:dyDescent="0.3">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4" outlineLevel="1" x14ac:dyDescent="0.3">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4" outlineLevel="1" x14ac:dyDescent="0.3">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4" outlineLevel="1" x14ac:dyDescent="0.3">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4" outlineLevel="1" x14ac:dyDescent="0.3">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4" outlineLevel="1" x14ac:dyDescent="0.3">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4" outlineLevel="1" x14ac:dyDescent="0.3">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4" outlineLevel="1" x14ac:dyDescent="0.3">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4" outlineLevel="1" x14ac:dyDescent="0.3">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4" outlineLevel="1" x14ac:dyDescent="0.3">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4" outlineLevel="1" x14ac:dyDescent="0.3">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4" outlineLevel="1" x14ac:dyDescent="0.3">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4" outlineLevel="1" x14ac:dyDescent="0.3">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4" x14ac:dyDescent="0.3">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4" x14ac:dyDescent="0.3">
      <c r="A85" s="7"/>
      <c r="B85" s="8"/>
      <c r="C85" s="18"/>
      <c r="D85" s="18"/>
      <c r="E85" s="18"/>
      <c r="F85" s="27"/>
      <c r="G85" s="813"/>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3">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4" outlineLevel="1" x14ac:dyDescent="0.3">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3">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 customHeight="1" outlineLevel="1" x14ac:dyDescent="0.3">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5">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3">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4" outlineLevel="1" x14ac:dyDescent="0.3">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3">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 customHeight="1" outlineLevel="1" x14ac:dyDescent="0.3">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3">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
      <c r="A116" s="7"/>
      <c r="B116" s="8"/>
      <c r="C116" s="18"/>
      <c r="D116" s="18"/>
      <c r="E116" s="18"/>
      <c r="F116" s="18"/>
      <c r="G116" s="18"/>
      <c r="H116" s="886" t="s">
        <v>356</v>
      </c>
      <c r="I116" s="886"/>
      <c r="J116" s="886"/>
      <c r="K116" s="23"/>
      <c r="L116" s="23"/>
      <c r="M116" s="887" t="s">
        <v>1256</v>
      </c>
      <c r="N116" s="887"/>
      <c r="O116" s="887"/>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4" outlineLevel="1" x14ac:dyDescent="0.3">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4" outlineLevel="1" x14ac:dyDescent="0.3">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3">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 customHeight="1" outlineLevel="1" x14ac:dyDescent="0.3">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3">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
      <c r="A134" s="7"/>
      <c r="B134" s="8"/>
      <c r="C134" s="18"/>
      <c r="D134" s="18"/>
      <c r="E134" s="18"/>
      <c r="F134" s="18"/>
      <c r="G134" s="18"/>
      <c r="H134" s="883" t="s">
        <v>356</v>
      </c>
      <c r="I134" s="883"/>
      <c r="J134" s="883"/>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
      <c r="A135" s="7"/>
      <c r="B135" s="8"/>
      <c r="C135" s="18"/>
      <c r="D135" s="18"/>
      <c r="E135" s="18"/>
      <c r="F135" s="18"/>
      <c r="G135" s="18"/>
      <c r="H135" s="819" t="str">
        <f>INDEX($G$686:$G$693,MATCH(H136,$H$686:$H$693,0))</f>
        <v>super</v>
      </c>
      <c r="I135" s="819" t="str">
        <f>INDEX($G$686:$G$693,MATCH(I136,$H$686:$H$693,0))</f>
        <v>mop</v>
      </c>
      <c r="J135" s="23"/>
      <c r="K135" s="23"/>
      <c r="L135" s="23"/>
      <c r="M135" s="23"/>
      <c r="N135" s="23"/>
      <c r="O135" s="819" t="str">
        <f>INDEX($G$686:$G$693,MATCH(O136,$H$686:$H$693,0))</f>
        <v>super</v>
      </c>
      <c r="P135" s="819"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4" outlineLevel="1" x14ac:dyDescent="0.3">
      <c r="A137" s="7"/>
      <c r="B137" s="8"/>
      <c r="C137" s="18"/>
      <c r="D137" s="18"/>
      <c r="E137" s="18"/>
      <c r="F137" s="27"/>
      <c r="G137" s="818"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4" outlineLevel="1" x14ac:dyDescent="0.3">
      <c r="A138" s="7"/>
      <c r="B138" s="8"/>
      <c r="C138" s="18"/>
      <c r="D138" s="18"/>
      <c r="E138" s="18"/>
      <c r="F138" s="27"/>
      <c r="G138" s="818"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4" outlineLevel="1" x14ac:dyDescent="0.3">
      <c r="A139" s="7"/>
      <c r="B139" s="8"/>
      <c r="C139" s="18"/>
      <c r="D139" s="18"/>
      <c r="E139" s="18"/>
      <c r="F139" s="27"/>
      <c r="G139" s="818"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4" outlineLevel="1" x14ac:dyDescent="0.3">
      <c r="A140" s="7"/>
      <c r="B140" s="8"/>
      <c r="C140" s="18"/>
      <c r="D140" s="18"/>
      <c r="E140" s="18"/>
      <c r="F140" s="27"/>
      <c r="G140" s="818"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4" outlineLevel="1" x14ac:dyDescent="0.3">
      <c r="A141" s="7"/>
      <c r="B141" s="8"/>
      <c r="C141" s="18"/>
      <c r="D141" s="18"/>
      <c r="E141" s="18"/>
      <c r="F141" s="27"/>
      <c r="G141" s="818"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4" outlineLevel="1" x14ac:dyDescent="0.3">
      <c r="A142" s="7"/>
      <c r="B142" s="8"/>
      <c r="C142" s="18"/>
      <c r="D142" s="18"/>
      <c r="E142" s="18"/>
      <c r="F142" s="27"/>
      <c r="G142" s="818"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4" outlineLevel="1" x14ac:dyDescent="0.3">
      <c r="A143" s="7"/>
      <c r="B143" s="8"/>
      <c r="C143" s="18"/>
      <c r="D143" s="18"/>
      <c r="E143" s="18"/>
      <c r="F143" s="27"/>
      <c r="G143" s="818"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4" outlineLevel="1" x14ac:dyDescent="0.3">
      <c r="A144" s="7"/>
      <c r="B144" s="8"/>
      <c r="C144" s="18"/>
      <c r="D144" s="18"/>
      <c r="E144" s="18"/>
      <c r="F144" s="27"/>
      <c r="G144" s="818"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4" outlineLevel="1" x14ac:dyDescent="0.3">
      <c r="A145" s="7"/>
      <c r="B145" s="8"/>
      <c r="C145" s="18"/>
      <c r="D145" s="18"/>
      <c r="E145" s="18"/>
      <c r="F145" s="27"/>
      <c r="G145" s="818"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4" outlineLevel="1" x14ac:dyDescent="0.3">
      <c r="A146" s="7"/>
      <c r="B146" s="8"/>
      <c r="C146" s="18"/>
      <c r="D146" s="18"/>
      <c r="E146" s="18"/>
      <c r="F146" s="27"/>
      <c r="G146" s="818" t="str">
        <f>General!K26</f>
        <v>sr</v>
      </c>
      <c r="H146" s="232">
        <v>0</v>
      </c>
      <c r="I146" s="232">
        <v>80</v>
      </c>
      <c r="J146" s="705" t="str">
        <f t="shared" si="13"/>
        <v>sr</v>
      </c>
      <c r="K146" s="232">
        <v>5</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4" outlineLevel="1" x14ac:dyDescent="0.3">
      <c r="A147" s="7"/>
      <c r="B147" s="8"/>
      <c r="C147" s="18"/>
      <c r="D147" s="18"/>
      <c r="E147" s="18"/>
      <c r="F147" s="27"/>
      <c r="G147" s="818"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4" outlineLevel="1" x14ac:dyDescent="0.3">
      <c r="A148" s="7"/>
      <c r="B148" s="8"/>
      <c r="C148" s="18"/>
      <c r="D148" s="18"/>
      <c r="E148" s="18"/>
      <c r="F148" s="27"/>
      <c r="G148" s="818"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4" outlineLevel="1" x14ac:dyDescent="0.3">
      <c r="A149" s="7"/>
      <c r="B149" s="8"/>
      <c r="C149" s="18"/>
      <c r="D149" s="18"/>
      <c r="E149" s="18"/>
      <c r="F149" s="27"/>
      <c r="G149" s="818"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4" outlineLevel="1" x14ac:dyDescent="0.3">
      <c r="A150" s="7"/>
      <c r="B150" s="8"/>
      <c r="C150" s="18"/>
      <c r="D150" s="18"/>
      <c r="E150" s="18"/>
      <c r="F150" s="27"/>
      <c r="G150" s="818"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4" outlineLevel="1" x14ac:dyDescent="0.3">
      <c r="A151" s="7"/>
      <c r="B151" s="8"/>
      <c r="C151" s="18"/>
      <c r="D151" s="18"/>
      <c r="E151" s="18"/>
      <c r="F151" s="27"/>
      <c r="G151" s="818"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4" outlineLevel="1" x14ac:dyDescent="0.3">
      <c r="A152" s="7"/>
      <c r="B152" s="8"/>
      <c r="C152" s="18"/>
      <c r="D152" s="18"/>
      <c r="E152" s="18"/>
      <c r="F152" s="27"/>
      <c r="G152" s="818"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4" outlineLevel="1" x14ac:dyDescent="0.3">
      <c r="A153" s="7"/>
      <c r="B153" s="8"/>
      <c r="C153" s="18"/>
      <c r="D153" s="18"/>
      <c r="E153" s="18"/>
      <c r="F153" s="27"/>
      <c r="G153" s="818"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4" outlineLevel="1" x14ac:dyDescent="0.3">
      <c r="A154" s="7"/>
      <c r="B154" s="8"/>
      <c r="C154" s="18"/>
      <c r="D154" s="18"/>
      <c r="E154" s="18"/>
      <c r="F154" s="27"/>
      <c r="G154" s="818"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4" outlineLevel="1" x14ac:dyDescent="0.3">
      <c r="A155" s="7"/>
      <c r="B155" s="8"/>
      <c r="C155" s="18"/>
      <c r="D155" s="18"/>
      <c r="E155" s="18"/>
      <c r="F155" s="27"/>
      <c r="G155" s="818"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4" outlineLevel="1" x14ac:dyDescent="0.3">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3">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 customHeight="1" outlineLevel="1" x14ac:dyDescent="0.3">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5">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3">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4" outlineLevel="1" x14ac:dyDescent="0.3">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4.4" outlineLevel="1" x14ac:dyDescent="0.3">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4.4" outlineLevel="1" x14ac:dyDescent="0.3">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4.4" outlineLevel="1" x14ac:dyDescent="0.3">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4.4" outlineLevel="1" x14ac:dyDescent="0.3">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4.4" outlineLevel="1" x14ac:dyDescent="0.3">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4.4" outlineLevel="1" x14ac:dyDescent="0.3">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4.4" outlineLevel="1" x14ac:dyDescent="0.3">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4.4" outlineLevel="1" x14ac:dyDescent="0.3">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4.4" outlineLevel="1" x14ac:dyDescent="0.3">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4.4" outlineLevel="1" x14ac:dyDescent="0.3">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4.4" outlineLevel="1" x14ac:dyDescent="0.3">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4.4" outlineLevel="1" x14ac:dyDescent="0.3">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4.4" outlineLevel="1" x14ac:dyDescent="0.3">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4.4" outlineLevel="1" x14ac:dyDescent="0.3">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4.4" outlineLevel="1" x14ac:dyDescent="0.3">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4.4" outlineLevel="1" x14ac:dyDescent="0.3">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4.4" outlineLevel="1" x14ac:dyDescent="0.3">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4.4" outlineLevel="1" x14ac:dyDescent="0.3">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4.4" outlineLevel="1" x14ac:dyDescent="0.3">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4.4" outlineLevel="1" x14ac:dyDescent="0.3">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4.4" outlineLevel="1" x14ac:dyDescent="0.3">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4.4" outlineLevel="1" x14ac:dyDescent="0.3">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4.4" outlineLevel="1" x14ac:dyDescent="0.3">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4.4" outlineLevel="1" x14ac:dyDescent="0.3">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4.4" outlineLevel="1" x14ac:dyDescent="0.3">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4.4" outlineLevel="1" x14ac:dyDescent="0.3">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4.4" outlineLevel="1" x14ac:dyDescent="0.3">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4.4" outlineLevel="1" x14ac:dyDescent="0.3">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4.4" outlineLevel="1" x14ac:dyDescent="0.3">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4.4" outlineLevel="1" x14ac:dyDescent="0.3">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4.4" outlineLevel="1" x14ac:dyDescent="0.3">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4.4" outlineLevel="1" x14ac:dyDescent="0.3">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4.4" outlineLevel="1" x14ac:dyDescent="0.3">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4.4" outlineLevel="1" x14ac:dyDescent="0.3">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4.4" outlineLevel="1" x14ac:dyDescent="0.3">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4.4" outlineLevel="1" x14ac:dyDescent="0.3">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4.4" outlineLevel="1" x14ac:dyDescent="0.3">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4.4" outlineLevel="1" x14ac:dyDescent="0.3">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4.4" outlineLevel="1" x14ac:dyDescent="0.3">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4.4" outlineLevel="1" x14ac:dyDescent="0.3">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4.4" outlineLevel="1" x14ac:dyDescent="0.3">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4.4" outlineLevel="1" x14ac:dyDescent="0.3">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4.4" outlineLevel="1" x14ac:dyDescent="0.3">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4.4" outlineLevel="1" x14ac:dyDescent="0.3">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4.4" outlineLevel="1" x14ac:dyDescent="0.3">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4.4" outlineLevel="1" x14ac:dyDescent="0.3">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4.4" outlineLevel="1" x14ac:dyDescent="0.3">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4.4" outlineLevel="1" x14ac:dyDescent="0.3">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4.4" outlineLevel="1" x14ac:dyDescent="0.3">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4.4" outlineLevel="1" x14ac:dyDescent="0.3">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4.4" outlineLevel="1" x14ac:dyDescent="0.3">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4.4" outlineLevel="1" x14ac:dyDescent="0.3">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4.4" outlineLevel="1" x14ac:dyDescent="0.3">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4.4" outlineLevel="1" x14ac:dyDescent="0.3">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4.4" outlineLevel="1" x14ac:dyDescent="0.3">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4.4" outlineLevel="1" x14ac:dyDescent="0.3">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4.4" outlineLevel="1" x14ac:dyDescent="0.3">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4.4" outlineLevel="1" x14ac:dyDescent="0.3">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4.4" outlineLevel="1" x14ac:dyDescent="0.3">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4.4" outlineLevel="1" x14ac:dyDescent="0.3">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4.4" outlineLevel="1" x14ac:dyDescent="0.3">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4.4" outlineLevel="1" x14ac:dyDescent="0.3">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4.4" outlineLevel="1" x14ac:dyDescent="0.3">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4.4" outlineLevel="1" x14ac:dyDescent="0.3">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3">
      <c r="A243" s="7"/>
      <c r="B243" s="8"/>
      <c r="C243" s="18"/>
      <c r="D243" s="18"/>
      <c r="E243" s="18"/>
      <c r="F243" s="27"/>
      <c r="N243" t="b">
        <f>OR(N178:N242)</f>
        <v>0</v>
      </c>
      <c r="AX243" s="17"/>
      <c r="AY243" s="9"/>
      <c r="AZ243" s="9"/>
      <c r="BA243" s="9"/>
    </row>
    <row r="244" spans="1:53" ht="14.4" outlineLevel="1" x14ac:dyDescent="0.3">
      <c r="A244" s="7"/>
      <c r="B244" s="8"/>
      <c r="C244" s="18"/>
      <c r="D244" s="18"/>
      <c r="E244" s="18"/>
      <c r="F244" s="27"/>
      <c r="AX244" s="17"/>
      <c r="AY244" s="9"/>
      <c r="AZ244" s="9"/>
      <c r="BA244" s="9"/>
    </row>
    <row r="245" spans="1:53" ht="14.4" outlineLevel="1" x14ac:dyDescent="0.3">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4" outlineLevel="1" x14ac:dyDescent="0.3">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4" outlineLevel="1" x14ac:dyDescent="0.3">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4" outlineLevel="1" x14ac:dyDescent="0.3">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4" outlineLevel="1" x14ac:dyDescent="0.3">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4" outlineLevel="1" x14ac:dyDescent="0.3">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4" outlineLevel="1" x14ac:dyDescent="0.3">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4" outlineLevel="1" x14ac:dyDescent="0.3">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4" outlineLevel="1" x14ac:dyDescent="0.3">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4" outlineLevel="1" x14ac:dyDescent="0.3">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4" outlineLevel="1" x14ac:dyDescent="0.3">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4" outlineLevel="1" x14ac:dyDescent="0.3">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4" outlineLevel="1" x14ac:dyDescent="0.3">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4" outlineLevel="1" x14ac:dyDescent="0.3">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4" outlineLevel="1" x14ac:dyDescent="0.3">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4" outlineLevel="1" x14ac:dyDescent="0.3">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4" outlineLevel="1" x14ac:dyDescent="0.3">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4" outlineLevel="1" x14ac:dyDescent="0.3">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4" outlineLevel="1" x14ac:dyDescent="0.3">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4" outlineLevel="1" x14ac:dyDescent="0.3">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4" outlineLevel="1" x14ac:dyDescent="0.3">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4" outlineLevel="1" x14ac:dyDescent="0.3">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4" outlineLevel="1" x14ac:dyDescent="0.3">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4" outlineLevel="1" x14ac:dyDescent="0.3">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4" outlineLevel="1" x14ac:dyDescent="0.3">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4" outlineLevel="1" x14ac:dyDescent="0.3">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4" outlineLevel="1" x14ac:dyDescent="0.3">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4" outlineLevel="1" x14ac:dyDescent="0.3">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4" outlineLevel="1" x14ac:dyDescent="0.3">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4" outlineLevel="1" x14ac:dyDescent="0.3">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4" outlineLevel="1" x14ac:dyDescent="0.3">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4" outlineLevel="1" x14ac:dyDescent="0.3">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4" outlineLevel="1" x14ac:dyDescent="0.3">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4" outlineLevel="1" x14ac:dyDescent="0.3">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4" outlineLevel="1" x14ac:dyDescent="0.3">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4" outlineLevel="1" x14ac:dyDescent="0.3">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4" outlineLevel="1" x14ac:dyDescent="0.3">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4" outlineLevel="1" x14ac:dyDescent="0.3">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4" outlineLevel="1" x14ac:dyDescent="0.3">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4" outlineLevel="1" x14ac:dyDescent="0.3">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4" outlineLevel="1" x14ac:dyDescent="0.3">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4" outlineLevel="1" x14ac:dyDescent="0.3">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4" outlineLevel="1" x14ac:dyDescent="0.3">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4" outlineLevel="1" x14ac:dyDescent="0.3">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4" outlineLevel="1" x14ac:dyDescent="0.3">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4" outlineLevel="1" x14ac:dyDescent="0.3">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4" outlineLevel="1" x14ac:dyDescent="0.3">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4" outlineLevel="1" x14ac:dyDescent="0.3">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4" outlineLevel="1" x14ac:dyDescent="0.3">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4" outlineLevel="1" x14ac:dyDescent="0.3">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4" outlineLevel="1" x14ac:dyDescent="0.3">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4" outlineLevel="1" x14ac:dyDescent="0.3">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4" outlineLevel="1" x14ac:dyDescent="0.3">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4" outlineLevel="1" x14ac:dyDescent="0.3">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4" outlineLevel="1" x14ac:dyDescent="0.3">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4" outlineLevel="1" x14ac:dyDescent="0.3">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4" outlineLevel="1" x14ac:dyDescent="0.3">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4" outlineLevel="1" x14ac:dyDescent="0.3">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4" outlineLevel="1" x14ac:dyDescent="0.3">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4" outlineLevel="1" x14ac:dyDescent="0.3">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4" outlineLevel="1" x14ac:dyDescent="0.3">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4" outlineLevel="1" x14ac:dyDescent="0.3">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4" outlineLevel="1" x14ac:dyDescent="0.3">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4" outlineLevel="1" x14ac:dyDescent="0.3">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4" outlineLevel="1" x14ac:dyDescent="0.3">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4" outlineLevel="1" x14ac:dyDescent="0.3">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4" outlineLevel="1" x14ac:dyDescent="0.3">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4" outlineLevel="1" x14ac:dyDescent="0.3">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4" outlineLevel="1" x14ac:dyDescent="0.3">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4" outlineLevel="1" x14ac:dyDescent="0.3">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4" outlineLevel="1" x14ac:dyDescent="0.3">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4" outlineLevel="1" x14ac:dyDescent="0.3">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4" outlineLevel="1" x14ac:dyDescent="0.3">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4" outlineLevel="1" x14ac:dyDescent="0.3">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4" outlineLevel="1" x14ac:dyDescent="0.3">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4" outlineLevel="1" x14ac:dyDescent="0.3">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4" outlineLevel="1" x14ac:dyDescent="0.3">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4" outlineLevel="1" x14ac:dyDescent="0.3">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4" outlineLevel="1" x14ac:dyDescent="0.3">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4" outlineLevel="1" x14ac:dyDescent="0.3">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4" outlineLevel="1" x14ac:dyDescent="0.3">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4" outlineLevel="1" x14ac:dyDescent="0.3">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4" outlineLevel="1" x14ac:dyDescent="0.3">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4" outlineLevel="1" x14ac:dyDescent="0.3">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4" outlineLevel="1" x14ac:dyDescent="0.3">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4" outlineLevel="1" x14ac:dyDescent="0.3">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4" outlineLevel="1" x14ac:dyDescent="0.3">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4" outlineLevel="1" x14ac:dyDescent="0.3">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4" outlineLevel="1" x14ac:dyDescent="0.3">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4" outlineLevel="1" x14ac:dyDescent="0.3">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4" outlineLevel="1" x14ac:dyDescent="0.3">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4" outlineLevel="1" x14ac:dyDescent="0.3">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4" outlineLevel="1" x14ac:dyDescent="0.3">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4" outlineLevel="1" x14ac:dyDescent="0.3">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4" outlineLevel="1" x14ac:dyDescent="0.3">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4" outlineLevel="1" x14ac:dyDescent="0.3">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4" outlineLevel="1" x14ac:dyDescent="0.3">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4" outlineLevel="1" x14ac:dyDescent="0.3">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4" outlineLevel="1" x14ac:dyDescent="0.3">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4" outlineLevel="1" x14ac:dyDescent="0.3">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4" outlineLevel="1" x14ac:dyDescent="0.3">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4" outlineLevel="1" x14ac:dyDescent="0.3">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4" outlineLevel="1" x14ac:dyDescent="0.3">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4" outlineLevel="1" x14ac:dyDescent="0.3">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4" outlineLevel="1" x14ac:dyDescent="0.3">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4" outlineLevel="1" x14ac:dyDescent="0.3">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4" outlineLevel="1" x14ac:dyDescent="0.3">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4" outlineLevel="1" x14ac:dyDescent="0.3">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4" outlineLevel="1" x14ac:dyDescent="0.3">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4" outlineLevel="1" x14ac:dyDescent="0.3">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4" outlineLevel="1" x14ac:dyDescent="0.3">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4" outlineLevel="1" x14ac:dyDescent="0.3">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4" outlineLevel="1" x14ac:dyDescent="0.3">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4" outlineLevel="1" x14ac:dyDescent="0.3">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4" outlineLevel="1" x14ac:dyDescent="0.3">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4" outlineLevel="1" x14ac:dyDescent="0.3">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4" outlineLevel="1" x14ac:dyDescent="0.3">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4" outlineLevel="1" x14ac:dyDescent="0.3">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4" outlineLevel="1" x14ac:dyDescent="0.3">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4" outlineLevel="1" x14ac:dyDescent="0.3">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4" outlineLevel="1" x14ac:dyDescent="0.3">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4" outlineLevel="1" x14ac:dyDescent="0.3">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4" outlineLevel="1" x14ac:dyDescent="0.3">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4" outlineLevel="1" x14ac:dyDescent="0.3">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4" outlineLevel="1" x14ac:dyDescent="0.3">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4" outlineLevel="1" x14ac:dyDescent="0.3">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4" outlineLevel="1" x14ac:dyDescent="0.3">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4" outlineLevel="1" x14ac:dyDescent="0.3">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4" outlineLevel="1" x14ac:dyDescent="0.3">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4" outlineLevel="1" x14ac:dyDescent="0.3">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4" outlineLevel="1" x14ac:dyDescent="0.3">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4" outlineLevel="1" x14ac:dyDescent="0.3">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4" outlineLevel="1" x14ac:dyDescent="0.3">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4" outlineLevel="1" x14ac:dyDescent="0.3">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4" outlineLevel="1" x14ac:dyDescent="0.3">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4" outlineLevel="1" x14ac:dyDescent="0.3">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4" outlineLevel="1" x14ac:dyDescent="0.3">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4" outlineLevel="1" x14ac:dyDescent="0.3">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4" outlineLevel="1" x14ac:dyDescent="0.3">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4" outlineLevel="1" x14ac:dyDescent="0.3">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4" outlineLevel="1" x14ac:dyDescent="0.3">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4" outlineLevel="1" x14ac:dyDescent="0.3">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4" outlineLevel="1" x14ac:dyDescent="0.3">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4" outlineLevel="1" x14ac:dyDescent="0.3">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4" outlineLevel="1" x14ac:dyDescent="0.3">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4" outlineLevel="1" x14ac:dyDescent="0.3">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4" outlineLevel="1" x14ac:dyDescent="0.3">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4" outlineLevel="1" x14ac:dyDescent="0.3">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4" outlineLevel="1" x14ac:dyDescent="0.3">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4" outlineLevel="1" x14ac:dyDescent="0.3">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4" outlineLevel="1" x14ac:dyDescent="0.3">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4" outlineLevel="1" x14ac:dyDescent="0.3">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4" outlineLevel="1" x14ac:dyDescent="0.3">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4" outlineLevel="1" x14ac:dyDescent="0.3">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4.4" outlineLevel="1" x14ac:dyDescent="0.3">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4.4" outlineLevel="1" x14ac:dyDescent="0.3">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4.4" outlineLevel="1" x14ac:dyDescent="0.3">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4.4" outlineLevel="1" x14ac:dyDescent="0.3">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4.4" outlineLevel="1" x14ac:dyDescent="0.3">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4.4" outlineLevel="1" x14ac:dyDescent="0.3">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4.4" outlineLevel="1" x14ac:dyDescent="0.3">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4.4" outlineLevel="1" x14ac:dyDescent="0.3">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4.4" outlineLevel="1" x14ac:dyDescent="0.3">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4.4" outlineLevel="1" x14ac:dyDescent="0.3">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4.4" outlineLevel="1" x14ac:dyDescent="0.3">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4.4" outlineLevel="1" x14ac:dyDescent="0.3">
      <c r="A410" s="7"/>
      <c r="B410" s="8"/>
      <c r="C410" s="18"/>
      <c r="D410" s="18"/>
      <c r="E410" s="18"/>
      <c r="F410" s="27"/>
      <c r="G410" s="27" t="str">
        <f t="shared" si="116"/>
        <v>ANWFWbd</v>
      </c>
      <c r="H410" s="878">
        <v>0</v>
      </c>
      <c r="I410" s="878">
        <f>I409</f>
        <v>1</v>
      </c>
      <c r="J410" s="878">
        <f>J409+1</f>
        <v>3</v>
      </c>
      <c r="K410" s="878">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4.4" outlineLevel="1" x14ac:dyDescent="0.3">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4.4" outlineLevel="1" x14ac:dyDescent="0.3">
      <c r="A412" s="7"/>
      <c r="B412" s="8"/>
      <c r="C412" s="18"/>
      <c r="D412" s="18"/>
      <c r="E412" s="18"/>
      <c r="F412" s="27"/>
      <c r="G412" s="27" t="str">
        <f t="shared" si="116"/>
        <v>AANWFwd</v>
      </c>
      <c r="H412" s="878">
        <v>0</v>
      </c>
      <c r="I412" s="878">
        <f>I411</f>
        <v>1</v>
      </c>
      <c r="J412" s="878">
        <f>J411+1</f>
        <v>3</v>
      </c>
      <c r="K412" s="878">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4.4" outlineLevel="1" x14ac:dyDescent="0.3">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4.4" outlineLevel="1" x14ac:dyDescent="0.3">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4.4" outlineLevel="1" x14ac:dyDescent="0.3">
      <c r="A415" s="7"/>
      <c r="B415" s="8"/>
      <c r="C415" s="18"/>
      <c r="D415" s="18"/>
      <c r="E415" s="18"/>
      <c r="F415" s="27"/>
      <c r="G415" s="27" t="str">
        <f t="shared" si="116"/>
        <v>YAAA2Nwd</v>
      </c>
      <c r="H415" s="878">
        <v>0</v>
      </c>
      <c r="I415" s="878">
        <f>I414</f>
        <v>1</v>
      </c>
      <c r="J415" s="878">
        <f>J414+1</f>
        <v>2</v>
      </c>
      <c r="K415" s="878">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4.4" outlineLevel="1" x14ac:dyDescent="0.3">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4.4" outlineLevel="1" x14ac:dyDescent="0.3">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4.4" outlineLevel="1" x14ac:dyDescent="0.3">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4.4" outlineLevel="1" x14ac:dyDescent="0.3">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4.4" outlineLevel="1" x14ac:dyDescent="0.3">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4.4" outlineLevel="1" x14ac:dyDescent="0.3">
      <c r="A421" s="7"/>
      <c r="B421" s="8"/>
      <c r="C421" s="18"/>
      <c r="D421" s="18"/>
      <c r="E421" s="18"/>
      <c r="F421" s="27"/>
      <c r="G421" s="27" t="str">
        <f t="shared" si="116"/>
        <v>AAANBod</v>
      </c>
      <c r="H421" s="878">
        <v>0</v>
      </c>
      <c r="I421" s="878">
        <f>I420</f>
        <v>1</v>
      </c>
      <c r="J421" s="878">
        <f>J420+1</f>
        <v>2</v>
      </c>
      <c r="K421" s="878">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4.4" outlineLevel="1" x14ac:dyDescent="0.3">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4.4" outlineLevel="1" x14ac:dyDescent="0.3">
      <c r="A423" s="7"/>
      <c r="B423" s="8"/>
      <c r="C423" s="18"/>
      <c r="D423" s="18"/>
      <c r="E423" s="18"/>
      <c r="F423" s="27"/>
      <c r="G423" s="27" t="str">
        <f t="shared" si="116"/>
        <v>AAAA2Nbd</v>
      </c>
      <c r="H423" s="878">
        <v>0</v>
      </c>
      <c r="I423" s="878">
        <f>I422</f>
        <v>1</v>
      </c>
      <c r="J423" s="878">
        <f>J422+1</f>
        <v>2</v>
      </c>
      <c r="K423" s="878">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4.4" outlineLevel="1" x14ac:dyDescent="0.3">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4.4" outlineLevel="1" x14ac:dyDescent="0.3">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4.4" outlineLevel="1" x14ac:dyDescent="0.3">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4.4" outlineLevel="1" x14ac:dyDescent="0.3">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4.4" outlineLevel="1" x14ac:dyDescent="0.3">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4.4" outlineLevel="1" x14ac:dyDescent="0.3">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4.4" outlineLevel="1" x14ac:dyDescent="0.3">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4.4" outlineLevel="1" x14ac:dyDescent="0.3">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4.4" outlineLevel="1" x14ac:dyDescent="0.3">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4.4" outlineLevel="1" x14ac:dyDescent="0.3">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4.4" outlineLevel="1" x14ac:dyDescent="0.3">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4.4" outlineLevel="1" x14ac:dyDescent="0.3">
      <c r="A435" s="7"/>
      <c r="B435" s="8"/>
      <c r="C435" s="18"/>
      <c r="D435" s="18"/>
      <c r="E435" s="18"/>
      <c r="F435" s="27"/>
      <c r="G435" s="27" t="str">
        <f t="shared" si="117"/>
        <v>YYNBNbd</v>
      </c>
      <c r="H435" s="878">
        <v>0</v>
      </c>
      <c r="I435" s="878">
        <f>I434</f>
        <v>1</v>
      </c>
      <c r="J435" s="878">
        <f>J434+1</f>
        <v>3</v>
      </c>
      <c r="K435" s="878">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4.4" outlineLevel="1" x14ac:dyDescent="0.3">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4.4" outlineLevel="1" x14ac:dyDescent="0.3">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4.4" outlineLevel="1" x14ac:dyDescent="0.3">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4.4" outlineLevel="1" x14ac:dyDescent="0.3">
      <c r="A439" s="7"/>
      <c r="B439" s="8"/>
      <c r="C439" s="18"/>
      <c r="D439" s="18"/>
      <c r="E439" s="18"/>
      <c r="F439" s="27"/>
      <c r="G439" s="27" t="str">
        <f t="shared" si="117"/>
        <v>YYBNBrd</v>
      </c>
      <c r="H439" s="878">
        <v>0</v>
      </c>
      <c r="I439" s="878">
        <f>I438</f>
        <v>1</v>
      </c>
      <c r="J439" s="878">
        <f>J438+1</f>
        <v>4</v>
      </c>
      <c r="K439" s="878">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4.4" outlineLevel="1" x14ac:dyDescent="0.3">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4.4" outlineLevel="1" x14ac:dyDescent="0.3">
      <c r="A441" s="7"/>
      <c r="B441" s="8"/>
      <c r="C441" s="18"/>
      <c r="D441" s="18"/>
      <c r="E441" s="18"/>
      <c r="F441" s="27"/>
      <c r="G441" s="27" t="str">
        <f t="shared" si="117"/>
        <v>YYNWNwd</v>
      </c>
      <c r="H441" s="878">
        <v>0</v>
      </c>
      <c r="I441" s="878">
        <f>I440</f>
        <v>1</v>
      </c>
      <c r="J441" s="878">
        <f>J440+1</f>
        <v>2</v>
      </c>
      <c r="K441" s="878">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4.4" outlineLevel="1" x14ac:dyDescent="0.3">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4.4" outlineLevel="1" x14ac:dyDescent="0.3">
      <c r="A443" s="7"/>
      <c r="B443" s="8"/>
      <c r="C443" s="18"/>
      <c r="D443" s="18"/>
      <c r="E443" s="18"/>
      <c r="F443" s="27"/>
      <c r="G443" s="27" t="str">
        <f t="shared" si="117"/>
        <v>YYWNWzd</v>
      </c>
      <c r="H443" s="878">
        <v>0</v>
      </c>
      <c r="I443" s="878">
        <f>I442</f>
        <v>1</v>
      </c>
      <c r="J443" s="878">
        <f>J442+1</f>
        <v>3</v>
      </c>
      <c r="K443" s="878">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4.4" outlineLevel="1" x14ac:dyDescent="0.3">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4.4" outlineLevel="1" x14ac:dyDescent="0.3">
      <c r="A445" s="7"/>
      <c r="B445" s="8"/>
      <c r="C445" s="18"/>
      <c r="D445" s="18"/>
      <c r="E445" s="18"/>
      <c r="F445" s="27"/>
      <c r="G445" s="27" t="str">
        <f t="shared" si="117"/>
        <v>YYNWBrd</v>
      </c>
      <c r="H445" s="878">
        <v>0</v>
      </c>
      <c r="I445" s="878">
        <f>I444</f>
        <v>1</v>
      </c>
      <c r="J445" s="878">
        <f>J444+1</f>
        <v>4</v>
      </c>
      <c r="K445" s="878">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4.4" outlineLevel="1" x14ac:dyDescent="0.3">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4.4" outlineLevel="1" x14ac:dyDescent="0.3">
      <c r="A447" s="7"/>
      <c r="B447" s="8"/>
      <c r="C447" s="18"/>
      <c r="D447" s="18"/>
      <c r="E447" s="18"/>
      <c r="F447" s="27"/>
      <c r="G447" s="27" t="str">
        <f t="shared" si="117"/>
        <v>YYWBNwd</v>
      </c>
      <c r="H447" s="878">
        <v>0</v>
      </c>
      <c r="I447" s="878">
        <f>I446</f>
        <v>1</v>
      </c>
      <c r="J447" s="878">
        <f>J446+1</f>
        <v>2</v>
      </c>
      <c r="K447" s="878">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4.4" outlineLevel="1" x14ac:dyDescent="0.3">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4.4" outlineLevel="1" x14ac:dyDescent="0.3">
      <c r="A449" s="7"/>
      <c r="B449" s="8"/>
      <c r="C449" s="18"/>
      <c r="D449" s="18"/>
      <c r="E449" s="18"/>
      <c r="F449" s="27"/>
      <c r="G449" s="27" t="str">
        <f t="shared" si="117"/>
        <v>YYBNWbd</v>
      </c>
      <c r="H449" s="878">
        <v>0</v>
      </c>
      <c r="I449" s="878">
        <f>I448</f>
        <v>1</v>
      </c>
      <c r="J449" s="878">
        <f>J448+1</f>
        <v>3</v>
      </c>
      <c r="K449" s="878">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4.4" outlineLevel="1" x14ac:dyDescent="0.3">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4.4" outlineLevel="1" x14ac:dyDescent="0.3">
      <c r="A451" s="7"/>
      <c r="B451" s="8"/>
      <c r="C451" s="18"/>
      <c r="D451" s="18"/>
      <c r="E451" s="18"/>
      <c r="F451" s="27"/>
      <c r="G451" s="27" t="str">
        <f t="shared" si="117"/>
        <v>AAAA2Nwd</v>
      </c>
      <c r="H451" s="878">
        <v>0</v>
      </c>
      <c r="I451" s="878">
        <f>I450</f>
        <v>1</v>
      </c>
      <c r="J451" s="878">
        <f>J450+1</f>
        <v>2</v>
      </c>
      <c r="K451" s="878">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4.4" outlineLevel="1" x14ac:dyDescent="0.3">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4.4" outlineLevel="1" x14ac:dyDescent="0.3">
      <c r="A453" s="7"/>
      <c r="B453" s="8"/>
      <c r="C453" s="18"/>
      <c r="D453" s="18"/>
      <c r="E453" s="18"/>
      <c r="F453" s="27"/>
      <c r="G453" s="27" t="str">
        <f t="shared" si="117"/>
        <v>AAANWbd</v>
      </c>
      <c r="H453" s="878">
        <v>0</v>
      </c>
      <c r="I453" s="878">
        <f>I452</f>
        <v>1</v>
      </c>
      <c r="J453" s="878">
        <f>J452+1</f>
        <v>2</v>
      </c>
      <c r="K453" s="878">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4.4" outlineLevel="1" x14ac:dyDescent="0.3">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4.4" outlineLevel="1" x14ac:dyDescent="0.3">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4.4" outlineLevel="1" x14ac:dyDescent="0.3">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4.4" outlineLevel="1" x14ac:dyDescent="0.3">
      <c r="A457" s="7"/>
      <c r="B457" s="8"/>
      <c r="C457" s="18"/>
      <c r="D457" s="18"/>
      <c r="E457" s="18"/>
      <c r="F457" s="27"/>
      <c r="G457" s="27" t="str">
        <f t="shared" si="117"/>
        <v>YYFWBzd</v>
      </c>
      <c r="H457" s="878">
        <v>0</v>
      </c>
      <c r="I457" s="878">
        <f>I456</f>
        <v>1</v>
      </c>
      <c r="J457" s="878">
        <f>J456+1</f>
        <v>3</v>
      </c>
      <c r="K457" s="878">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4.4" outlineLevel="1" x14ac:dyDescent="0.3">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4.4" outlineLevel="1" x14ac:dyDescent="0.3">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4.4" outlineLevel="1" x14ac:dyDescent="0.3">
      <c r="A460" s="7"/>
      <c r="B460" s="8"/>
      <c r="C460" s="18"/>
      <c r="D460" s="18"/>
      <c r="E460" s="18"/>
      <c r="F460" s="27"/>
      <c r="G460" s="27" t="str">
        <f t="shared" si="117"/>
        <v>YYNWFwd</v>
      </c>
      <c r="H460" s="878">
        <v>0</v>
      </c>
      <c r="I460" s="878">
        <f>I459</f>
        <v>1</v>
      </c>
      <c r="J460" s="878">
        <f>J459+1</f>
        <v>3</v>
      </c>
      <c r="K460" s="878">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4.4" outlineLevel="1" x14ac:dyDescent="0.3">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4.4" outlineLevel="1" x14ac:dyDescent="0.3">
      <c r="A462" s="7"/>
      <c r="B462" s="8"/>
      <c r="C462" s="18"/>
      <c r="D462" s="18"/>
      <c r="E462" s="18"/>
      <c r="F462" s="27"/>
      <c r="G462" s="27" t="str">
        <f t="shared" ref="G462" si="118">_xlfn.CONCAT(H242:M242)</f>
        <v>YYWFWbd</v>
      </c>
      <c r="H462" s="878">
        <v>0</v>
      </c>
      <c r="I462" s="878">
        <f>I461</f>
        <v>1</v>
      </c>
      <c r="J462" s="878">
        <f>J461+1</f>
        <v>3</v>
      </c>
      <c r="K462" s="878">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4.4" outlineLevel="1" x14ac:dyDescent="0.3">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4" outlineLevel="1" x14ac:dyDescent="0.3">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4" outlineLevel="1" x14ac:dyDescent="0.3">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4" outlineLevel="1" x14ac:dyDescent="0.3">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4" outlineLevel="1" x14ac:dyDescent="0.3">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4" outlineLevel="1" x14ac:dyDescent="0.3">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4" outlineLevel="1" x14ac:dyDescent="0.3">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4" outlineLevel="1" x14ac:dyDescent="0.3">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4.4" outlineLevel="1" x14ac:dyDescent="0.3">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4.4" outlineLevel="1" x14ac:dyDescent="0.3">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4.4" outlineLevel="1" x14ac:dyDescent="0.3">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4.4" outlineLevel="1" x14ac:dyDescent="0.3">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4.4" outlineLevel="1" x14ac:dyDescent="0.3">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4.4" outlineLevel="1" x14ac:dyDescent="0.3">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4.4" outlineLevel="1" x14ac:dyDescent="0.3">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4.4" outlineLevel="1" x14ac:dyDescent="0.3">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4.4" outlineLevel="1" x14ac:dyDescent="0.3">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4.4" outlineLevel="1" x14ac:dyDescent="0.3">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4.4" outlineLevel="1" x14ac:dyDescent="0.3">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4.4" outlineLevel="1" x14ac:dyDescent="0.3">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4.4" outlineLevel="1" x14ac:dyDescent="0.3">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4.4" outlineLevel="1" x14ac:dyDescent="0.3">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4.4" outlineLevel="1" x14ac:dyDescent="0.3">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4.4" outlineLevel="1" x14ac:dyDescent="0.3">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4.4" outlineLevel="1" x14ac:dyDescent="0.3">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4.4" outlineLevel="1" x14ac:dyDescent="0.3">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4.4" outlineLevel="1" x14ac:dyDescent="0.3">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4.4" outlineLevel="1" x14ac:dyDescent="0.3">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4.4" outlineLevel="1" x14ac:dyDescent="0.3">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4.4" outlineLevel="1" x14ac:dyDescent="0.3">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4.4" outlineLevel="1" x14ac:dyDescent="0.3">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4.4" outlineLevel="1" x14ac:dyDescent="0.3">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4.4" outlineLevel="1" x14ac:dyDescent="0.3">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4.4" outlineLevel="1" x14ac:dyDescent="0.3">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4.4" outlineLevel="1" x14ac:dyDescent="0.3">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4.4" outlineLevel="1" x14ac:dyDescent="0.3">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4.4" outlineLevel="1" x14ac:dyDescent="0.3">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4.4" outlineLevel="1" x14ac:dyDescent="0.3">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4.4" outlineLevel="1" x14ac:dyDescent="0.3">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4.4" outlineLevel="1" x14ac:dyDescent="0.3">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4.4" outlineLevel="1" x14ac:dyDescent="0.3">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4.4" outlineLevel="1" x14ac:dyDescent="0.3">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4.4" outlineLevel="1" x14ac:dyDescent="0.3">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4.4" outlineLevel="1" x14ac:dyDescent="0.3">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4.4" outlineLevel="1" x14ac:dyDescent="0.3">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4.4" outlineLevel="1" x14ac:dyDescent="0.3">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4.4" outlineLevel="1" x14ac:dyDescent="0.3">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4.4" outlineLevel="1" x14ac:dyDescent="0.3">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4.4" outlineLevel="1" x14ac:dyDescent="0.3">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4.4" outlineLevel="1" x14ac:dyDescent="0.3">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4.4" outlineLevel="1" x14ac:dyDescent="0.3">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4.4" outlineLevel="1" x14ac:dyDescent="0.3">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4.4" outlineLevel="1" x14ac:dyDescent="0.3">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4.4" outlineLevel="1" x14ac:dyDescent="0.3">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4.4" outlineLevel="1" x14ac:dyDescent="0.3">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4.4" outlineLevel="1" x14ac:dyDescent="0.3">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4.4" outlineLevel="1" x14ac:dyDescent="0.3">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4.4" outlineLevel="1" x14ac:dyDescent="0.3">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4.4" outlineLevel="1" x14ac:dyDescent="0.3">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4.4" outlineLevel="1" x14ac:dyDescent="0.3">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4.4" outlineLevel="1" x14ac:dyDescent="0.3">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4.4" outlineLevel="1" x14ac:dyDescent="0.3">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4.4" outlineLevel="1" x14ac:dyDescent="0.3">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4.4" outlineLevel="1" x14ac:dyDescent="0.3">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4.4" outlineLevel="1" x14ac:dyDescent="0.3">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4.4" outlineLevel="1" x14ac:dyDescent="0.3">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4.4" outlineLevel="1" x14ac:dyDescent="0.3">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4.4" outlineLevel="1" x14ac:dyDescent="0.3">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4.4" outlineLevel="1" x14ac:dyDescent="0.3">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4.4" outlineLevel="1" x14ac:dyDescent="0.3">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4.4" outlineLevel="1" x14ac:dyDescent="0.3">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4.4" outlineLevel="1" x14ac:dyDescent="0.3">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4.4" outlineLevel="1" x14ac:dyDescent="0.3">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4" outlineLevel="1" x14ac:dyDescent="0.3">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4" outlineLevel="1" x14ac:dyDescent="0.3">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4" outlineLevel="1" x14ac:dyDescent="0.3">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4" outlineLevel="1" x14ac:dyDescent="0.3">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4" outlineLevel="1" x14ac:dyDescent="0.3">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4" outlineLevel="1" x14ac:dyDescent="0.3">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4" outlineLevel="1" x14ac:dyDescent="0.3">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4.4" outlineLevel="1" x14ac:dyDescent="0.3">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4.4" outlineLevel="1" x14ac:dyDescent="0.3">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4.4" outlineLevel="1" x14ac:dyDescent="0.3">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4.4" outlineLevel="1" x14ac:dyDescent="0.3">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4.4" outlineLevel="1" x14ac:dyDescent="0.3">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4.4" outlineLevel="1" x14ac:dyDescent="0.3">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4.4" outlineLevel="1" x14ac:dyDescent="0.3">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4.4" outlineLevel="1" x14ac:dyDescent="0.3">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4.4" outlineLevel="1" x14ac:dyDescent="0.3">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4.4" outlineLevel="1" x14ac:dyDescent="0.3">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4.4" outlineLevel="1" x14ac:dyDescent="0.3">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4.4" outlineLevel="1" x14ac:dyDescent="0.3">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4.4" outlineLevel="1" x14ac:dyDescent="0.3">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4.4" outlineLevel="1" x14ac:dyDescent="0.3">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4.4" outlineLevel="1" x14ac:dyDescent="0.3">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4.4" outlineLevel="1" x14ac:dyDescent="0.3">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4.4" outlineLevel="1" x14ac:dyDescent="0.3">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4.4" outlineLevel="1" x14ac:dyDescent="0.3">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4.4" outlineLevel="1" x14ac:dyDescent="0.3">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4.4" outlineLevel="1" x14ac:dyDescent="0.3">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4.4" outlineLevel="1" x14ac:dyDescent="0.3">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4.4" outlineLevel="1" x14ac:dyDescent="0.3">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4.4" outlineLevel="1" x14ac:dyDescent="0.3">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4.4" outlineLevel="1" x14ac:dyDescent="0.3">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4.4" outlineLevel="1" x14ac:dyDescent="0.3">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4.4" outlineLevel="1" x14ac:dyDescent="0.3">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4.4" outlineLevel="1" x14ac:dyDescent="0.3">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4.4" outlineLevel="1" x14ac:dyDescent="0.3">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4.4" outlineLevel="1" x14ac:dyDescent="0.3">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4.4" outlineLevel="1" x14ac:dyDescent="0.3">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4.4" outlineLevel="1" x14ac:dyDescent="0.3">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4.4" outlineLevel="1" x14ac:dyDescent="0.3">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4.4" outlineLevel="1" x14ac:dyDescent="0.3">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4.4" outlineLevel="1" x14ac:dyDescent="0.3">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4.4" outlineLevel="1" x14ac:dyDescent="0.3">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4.4" outlineLevel="1" x14ac:dyDescent="0.3">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4.4" outlineLevel="1" x14ac:dyDescent="0.3">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4.4" outlineLevel="1" x14ac:dyDescent="0.3">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4.4" outlineLevel="1" x14ac:dyDescent="0.3">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3">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3">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4.4" outlineLevel="1" x14ac:dyDescent="0.3">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4.4" outlineLevel="1" x14ac:dyDescent="0.3">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4.4" outlineLevel="1" x14ac:dyDescent="0.3">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4.4" outlineLevel="1" x14ac:dyDescent="0.3">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3">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3">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4.4" outlineLevel="1" x14ac:dyDescent="0.3">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4.4" outlineLevel="1" x14ac:dyDescent="0.3">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3">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3">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4.4" outlineLevel="1" x14ac:dyDescent="0.3">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4.4" outlineLevel="1" x14ac:dyDescent="0.3">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4.4" outlineLevel="1" x14ac:dyDescent="0.3">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4.4" outlineLevel="1" x14ac:dyDescent="0.3">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4.4" outlineLevel="1" x14ac:dyDescent="0.3">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4.4" outlineLevel="1" x14ac:dyDescent="0.3">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4.4" outlineLevel="1" x14ac:dyDescent="0.3">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4.4" outlineLevel="1" x14ac:dyDescent="0.3">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4.4" outlineLevel="1" x14ac:dyDescent="0.3">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4.4" outlineLevel="1" x14ac:dyDescent="0.3">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4.4" outlineLevel="1" x14ac:dyDescent="0.3">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4.4" outlineLevel="1" x14ac:dyDescent="0.3">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4.4" outlineLevel="1" x14ac:dyDescent="0.3">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3">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3">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 customHeight="1" outlineLevel="1" x14ac:dyDescent="0.3">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5">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3">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4" outlineLevel="1" x14ac:dyDescent="0.3">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4" outlineLevel="1" x14ac:dyDescent="0.3">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4" outlineLevel="1" x14ac:dyDescent="0.3">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4" outlineLevel="1" x14ac:dyDescent="0.3">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3">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 customHeight="1" outlineLevel="1" x14ac:dyDescent="0.3">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5">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3">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4" outlineLevel="1" x14ac:dyDescent="0.3">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4" outlineLevel="1" x14ac:dyDescent="0.3">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4" outlineLevel="1" x14ac:dyDescent="0.3">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4" outlineLevel="1" x14ac:dyDescent="0.3">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3">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 customHeight="1" outlineLevel="1" x14ac:dyDescent="0.3">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5">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3">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3">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 customHeight="1" outlineLevel="1" x14ac:dyDescent="0.3">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3">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3">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 customHeight="1" outlineLevel="1" x14ac:dyDescent="0.3">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3">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4" outlineLevel="1" x14ac:dyDescent="0.3">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4" outlineLevel="1" x14ac:dyDescent="0.3">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4" outlineLevel="1" x14ac:dyDescent="0.3">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3">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 customHeight="1" outlineLevel="1" x14ac:dyDescent="0.3">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3">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4" outlineLevel="1" x14ac:dyDescent="0.3">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4" outlineLevel="1" x14ac:dyDescent="0.3">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4" outlineLevel="1" x14ac:dyDescent="0.3">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4" outlineLevel="1" x14ac:dyDescent="0.3">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3">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 customHeight="1" outlineLevel="1" x14ac:dyDescent="0.3">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5">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3">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
      <c r="A764" s="7"/>
      <c r="B764" s="8"/>
      <c r="C764" s="18"/>
      <c r="D764" s="18"/>
      <c r="E764" s="18"/>
      <c r="F764" s="18"/>
      <c r="G764" s="18"/>
      <c r="H764" s="882"/>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
      <c r="A765" s="7"/>
      <c r="B765" s="8"/>
      <c r="C765" s="18"/>
      <c r="D765" s="18"/>
      <c r="E765" s="18"/>
      <c r="F765" s="18"/>
      <c r="G765" s="18"/>
      <c r="H765" s="882"/>
      <c r="I765" s="18"/>
      <c r="J765" s="884" t="s">
        <v>1056</v>
      </c>
      <c r="K765" s="885"/>
      <c r="L765" s="885"/>
      <c r="M765" s="885"/>
      <c r="N765" s="885"/>
      <c r="O765" s="885"/>
      <c r="P765" s="885"/>
      <c r="Q765" s="885"/>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
      <c r="A766" s="7"/>
      <c r="B766" s="8"/>
      <c r="C766" s="18"/>
      <c r="D766" s="18"/>
      <c r="E766" s="18"/>
      <c r="F766" s="18"/>
      <c r="G766" s="18" t="s">
        <v>39</v>
      </c>
      <c r="H766" s="882"/>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3">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 customHeight="1" outlineLevel="1" x14ac:dyDescent="0.3">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5">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3">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3">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 customHeight="1" outlineLevel="1" x14ac:dyDescent="0.3">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5">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3">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3">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3">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4" outlineLevel="1" x14ac:dyDescent="0.3">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4" outlineLevel="1" x14ac:dyDescent="0.3">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3">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 customHeight="1" outlineLevel="1" x14ac:dyDescent="0.3">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4" outlineLevelRow="1" x14ac:dyDescent="0.3"/>
  <cols>
    <col min="1" max="1" width="4.33203125" customWidth="1"/>
    <col min="2" max="2" width="1.5546875" customWidth="1"/>
    <col min="3" max="4" width="0.5546875" customWidth="1"/>
    <col min="5" max="6" width="1.5546875" customWidth="1"/>
    <col min="7" max="7" width="11.6640625" customWidth="1"/>
    <col min="8" max="8" width="10.33203125" customWidth="1"/>
    <col min="9" max="9" width="11.6640625" customWidth="1"/>
    <col min="10" max="11" width="10.6640625" customWidth="1"/>
    <col min="12" max="24" width="10.33203125" customWidth="1"/>
  </cols>
  <sheetData>
    <row r="1" spans="1:24" x14ac:dyDescent="0.3">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5">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
      <c r="A3" s="171"/>
      <c r="B3" s="8"/>
      <c r="C3" s="10"/>
      <c r="D3" s="10"/>
      <c r="E3" s="10"/>
      <c r="F3" s="10"/>
      <c r="G3" s="10"/>
      <c r="H3" s="10"/>
      <c r="I3" s="10"/>
      <c r="J3" s="10"/>
      <c r="K3" s="11"/>
      <c r="L3" s="11"/>
      <c r="M3" s="11"/>
      <c r="N3" s="11"/>
      <c r="O3" s="11"/>
      <c r="P3" s="11"/>
      <c r="Q3" s="11"/>
      <c r="R3" s="11"/>
      <c r="S3" s="11"/>
      <c r="T3" s="11"/>
      <c r="U3" s="11"/>
      <c r="V3" s="11"/>
      <c r="W3" s="12"/>
      <c r="X3" s="9"/>
    </row>
    <row r="4" spans="1:24" x14ac:dyDescent="0.3">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3">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0999999999999996" customHeight="1" outlineLevel="1" x14ac:dyDescent="0.3">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 customHeight="1" outlineLevel="1" x14ac:dyDescent="0.3">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5">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3">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3">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3">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3">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
      <c r="A88" s="171"/>
      <c r="B88" s="8"/>
      <c r="C88" s="18"/>
      <c r="D88" s="18"/>
      <c r="E88" s="18"/>
      <c r="F88" s="27"/>
      <c r="G88" s="27"/>
      <c r="H88" s="27"/>
      <c r="I88" t="s">
        <v>405</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
      <c r="A89" s="171"/>
      <c r="B89" s="8"/>
      <c r="C89" s="18"/>
      <c r="D89" s="18"/>
      <c r="E89" s="18"/>
      <c r="F89" s="27"/>
      <c r="G89" s="93"/>
      <c r="H89" s="93"/>
      <c r="I89" t="s">
        <v>405</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
      <c r="A90" s="171"/>
      <c r="B90" s="8"/>
      <c r="C90" s="18"/>
      <c r="D90" s="18"/>
      <c r="E90" s="18"/>
      <c r="F90" s="27"/>
      <c r="G90" s="93"/>
      <c r="H90" s="93"/>
      <c r="I90" t="s">
        <v>405</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
      <c r="A91" s="171"/>
      <c r="B91" s="8"/>
      <c r="C91" s="18"/>
      <c r="D91" s="18"/>
      <c r="E91" s="18"/>
      <c r="F91" s="27"/>
      <c r="G91" s="93"/>
      <c r="H91" s="93"/>
      <c r="I91" t="s">
        <v>405</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
      <c r="A92" s="171"/>
      <c r="B92" s="8"/>
      <c r="C92" s="18"/>
      <c r="D92" s="18"/>
      <c r="E92" s="18"/>
      <c r="F92" s="27"/>
      <c r="G92" s="93"/>
      <c r="H92" s="93"/>
      <c r="I92" t="s">
        <v>405</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
      <c r="A93" s="171"/>
      <c r="B93" s="8"/>
      <c r="C93" s="18"/>
      <c r="D93" s="18"/>
      <c r="E93" s="18"/>
      <c r="F93" s="27"/>
      <c r="G93" s="93"/>
      <c r="H93" s="93"/>
      <c r="I93" t="s">
        <v>405</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
      <c r="A94" s="171"/>
      <c r="B94" s="8"/>
      <c r="C94" s="18"/>
      <c r="D94" s="18"/>
      <c r="E94" s="18"/>
      <c r="F94" s="27"/>
      <c r="G94" s="93"/>
      <c r="H94" s="93"/>
      <c r="I94" t="s">
        <v>405</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
      <c r="A95" s="171"/>
      <c r="B95" s="8"/>
      <c r="C95" s="18"/>
      <c r="D95" s="18"/>
      <c r="E95" s="18"/>
      <c r="F95" s="27"/>
      <c r="G95" s="93"/>
      <c r="H95" s="93"/>
      <c r="I95" t="s">
        <v>405</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
      <c r="A96" s="171"/>
      <c r="B96" s="8"/>
      <c r="C96" s="18"/>
      <c r="D96" s="18"/>
      <c r="E96" s="18"/>
      <c r="F96" s="27"/>
      <c r="G96" s="93"/>
      <c r="H96" s="93"/>
      <c r="I96" t="s">
        <v>405</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
      <c r="A97" s="171"/>
      <c r="B97" s="8"/>
      <c r="C97" s="18"/>
      <c r="D97" s="18"/>
      <c r="E97" s="18"/>
      <c r="F97" s="27"/>
      <c r="G97" s="93"/>
      <c r="H97" s="93"/>
      <c r="I97" t="s">
        <v>405</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
      <c r="A98" s="171"/>
      <c r="B98" s="8"/>
      <c r="C98" s="18"/>
      <c r="D98" s="18"/>
      <c r="E98" s="18"/>
      <c r="F98" s="27"/>
      <c r="G98" s="93"/>
      <c r="H98" s="93"/>
      <c r="I98" t="s">
        <v>405</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
      <c r="A99" s="171"/>
      <c r="B99" s="8"/>
      <c r="C99" s="18"/>
      <c r="D99" s="18"/>
      <c r="E99" s="18"/>
      <c r="F99" s="27"/>
      <c r="G99" s="93"/>
      <c r="H99" s="93"/>
      <c r="I99" t="s">
        <v>405</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
      <c r="A100" s="171"/>
      <c r="B100" s="8"/>
      <c r="C100" s="18"/>
      <c r="D100" s="18"/>
      <c r="E100" s="18"/>
      <c r="F100" s="27"/>
      <c r="G100" s="93"/>
      <c r="H100" s="93"/>
      <c r="I100" t="s">
        <v>405</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
      <c r="A101" s="171"/>
      <c r="B101" s="8"/>
      <c r="C101" s="18"/>
      <c r="D101" s="18"/>
      <c r="E101" s="18"/>
      <c r="F101" s="27"/>
      <c r="G101" s="93"/>
      <c r="H101" s="93"/>
      <c r="I101" t="s">
        <v>405</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
      <c r="A102" s="171"/>
      <c r="B102" s="8"/>
      <c r="C102" s="18"/>
      <c r="D102" s="18"/>
      <c r="E102" s="18"/>
      <c r="F102" s="27"/>
      <c r="G102" s="93"/>
      <c r="H102" s="93"/>
      <c r="I102" t="s">
        <v>405</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
      <c r="A103" s="171"/>
      <c r="B103" s="8"/>
      <c r="C103" s="18"/>
      <c r="D103" s="18"/>
      <c r="E103" s="18"/>
      <c r="F103" s="27"/>
      <c r="G103" s="93"/>
      <c r="H103" s="93"/>
      <c r="I103" t="s">
        <v>405</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
      <c r="A104" s="171"/>
      <c r="B104" s="8"/>
      <c r="C104" s="18"/>
      <c r="D104" s="18"/>
      <c r="E104" s="18"/>
      <c r="F104" s="27"/>
      <c r="G104" s="93"/>
      <c r="H104" s="93"/>
      <c r="I104" t="s">
        <v>405</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
      <c r="A105" s="171"/>
      <c r="B105" s="8"/>
      <c r="C105" s="18"/>
      <c r="D105" s="18"/>
      <c r="E105" s="18"/>
      <c r="F105" s="27"/>
      <c r="G105" s="27"/>
      <c r="H105" s="27"/>
      <c r="I105" t="s">
        <v>799</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
      <c r="A106" s="171"/>
      <c r="B106" s="8"/>
      <c r="C106" s="18"/>
      <c r="D106" s="18"/>
      <c r="E106" s="18"/>
      <c r="F106" s="27"/>
      <c r="G106" s="93"/>
      <c r="H106" s="93"/>
      <c r="I106" t="s">
        <v>799</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
      <c r="A107" s="171"/>
      <c r="B107" s="8"/>
      <c r="C107" s="18"/>
      <c r="D107" s="18"/>
      <c r="E107" s="18"/>
      <c r="F107" s="27"/>
      <c r="G107" s="93"/>
      <c r="H107" s="93"/>
      <c r="I107" t="s">
        <v>799</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
      <c r="A108" s="171"/>
      <c r="B108" s="8"/>
      <c r="C108" s="18"/>
      <c r="D108" s="18"/>
      <c r="E108" s="18"/>
      <c r="F108" s="27"/>
      <c r="G108" s="93"/>
      <c r="H108" s="93"/>
      <c r="I108" t="s">
        <v>799</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
      <c r="A109" s="171"/>
      <c r="B109" s="8"/>
      <c r="C109" s="18"/>
      <c r="D109" s="18"/>
      <c r="E109" s="18"/>
      <c r="F109" s="27"/>
      <c r="G109" s="93"/>
      <c r="H109" s="93"/>
      <c r="I109" t="s">
        <v>799</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
      <c r="A110" s="171"/>
      <c r="B110" s="8"/>
      <c r="C110" s="18"/>
      <c r="D110" s="18"/>
      <c r="E110" s="18"/>
      <c r="F110" s="27"/>
      <c r="G110" s="93"/>
      <c r="H110" s="93"/>
      <c r="I110" t="s">
        <v>799</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
      <c r="A111" s="171"/>
      <c r="B111" s="8"/>
      <c r="C111" s="18"/>
      <c r="D111" s="18"/>
      <c r="E111" s="18"/>
      <c r="F111" s="27"/>
      <c r="G111" s="93"/>
      <c r="H111" s="93"/>
      <c r="I111" t="s">
        <v>799</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
      <c r="A112" s="171"/>
      <c r="B112" s="8"/>
      <c r="C112" s="18"/>
      <c r="D112" s="18"/>
      <c r="E112" s="18"/>
      <c r="F112" s="27"/>
      <c r="G112" s="93"/>
      <c r="H112" s="93"/>
      <c r="I112" t="s">
        <v>799</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
      <c r="A113" s="171"/>
      <c r="B113" s="8"/>
      <c r="C113" s="18"/>
      <c r="D113" s="18"/>
      <c r="E113" s="18"/>
      <c r="F113" s="27"/>
      <c r="G113" s="93"/>
      <c r="H113" s="93"/>
      <c r="I113" t="s">
        <v>799</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
      <c r="A114" s="171"/>
      <c r="B114" s="8"/>
      <c r="C114" s="18"/>
      <c r="D114" s="18"/>
      <c r="E114" s="18"/>
      <c r="F114" s="27"/>
      <c r="G114" s="93"/>
      <c r="H114" s="93"/>
      <c r="I114" t="s">
        <v>799</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
      <c r="A115" s="171"/>
      <c r="B115" s="8"/>
      <c r="C115" s="18"/>
      <c r="D115" s="18"/>
      <c r="E115" s="18"/>
      <c r="F115" s="27"/>
      <c r="G115" s="93"/>
      <c r="H115" s="93"/>
      <c r="I115" t="s">
        <v>799</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
      <c r="A116" s="171"/>
      <c r="B116" s="8"/>
      <c r="C116" s="18"/>
      <c r="D116" s="18"/>
      <c r="E116" s="18"/>
      <c r="F116" s="27"/>
      <c r="G116" s="93"/>
      <c r="H116" s="93"/>
      <c r="I116" t="s">
        <v>799</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
      <c r="A117" s="171"/>
      <c r="B117" s="8"/>
      <c r="C117" s="18"/>
      <c r="D117" s="18"/>
      <c r="E117" s="18"/>
      <c r="F117" s="27"/>
      <c r="G117" s="93"/>
      <c r="H117" s="93"/>
      <c r="I117" t="s">
        <v>799</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
      <c r="A118" s="171"/>
      <c r="B118" s="8"/>
      <c r="C118" s="18"/>
      <c r="D118" s="18"/>
      <c r="E118" s="18"/>
      <c r="F118" s="27"/>
      <c r="G118" s="93"/>
      <c r="H118" s="93"/>
      <c r="I118" t="s">
        <v>799</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
      <c r="A119" s="171"/>
      <c r="B119" s="8"/>
      <c r="C119" s="18"/>
      <c r="D119" s="18"/>
      <c r="E119" s="18"/>
      <c r="F119" s="27"/>
      <c r="G119" s="93"/>
      <c r="H119" s="93"/>
      <c r="I119" t="s">
        <v>799</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
      <c r="A120" s="171"/>
      <c r="B120" s="8"/>
      <c r="C120" s="18"/>
      <c r="D120" s="18"/>
      <c r="E120" s="18"/>
      <c r="F120" s="27"/>
      <c r="G120" s="93"/>
      <c r="H120" s="93"/>
      <c r="I120" t="s">
        <v>799</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
      <c r="A121" s="171"/>
      <c r="B121" s="8"/>
      <c r="C121" s="18"/>
      <c r="D121" s="18"/>
      <c r="E121" s="18"/>
      <c r="F121" s="27"/>
      <c r="G121" s="93"/>
      <c r="H121" s="93"/>
      <c r="I121" t="s">
        <v>799</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
      <c r="A122" s="171"/>
      <c r="B122" s="8"/>
      <c r="C122" s="18"/>
      <c r="D122" s="18"/>
      <c r="E122" s="18"/>
      <c r="F122" s="27"/>
      <c r="G122" s="27"/>
      <c r="H122" s="27"/>
      <c r="I122" t="s">
        <v>800</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
      <c r="A123" s="171"/>
      <c r="B123" s="8"/>
      <c r="C123" s="18"/>
      <c r="D123" s="18"/>
      <c r="E123" s="18"/>
      <c r="F123" s="27"/>
      <c r="G123" s="93"/>
      <c r="H123" s="93"/>
      <c r="I123" t="s">
        <v>800</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
      <c r="A124" s="171"/>
      <c r="B124" s="8"/>
      <c r="C124" s="18"/>
      <c r="D124" s="18"/>
      <c r="E124" s="18"/>
      <c r="F124" s="27"/>
      <c r="G124" s="93"/>
      <c r="H124" s="93"/>
      <c r="I124" t="s">
        <v>800</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
      <c r="A125" s="171"/>
      <c r="B125" s="8"/>
      <c r="C125" s="18"/>
      <c r="D125" s="18"/>
      <c r="E125" s="18"/>
      <c r="F125" s="27"/>
      <c r="G125" s="93"/>
      <c r="H125" s="93"/>
      <c r="I125" t="s">
        <v>800</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
      <c r="A126" s="171"/>
      <c r="B126" s="8"/>
      <c r="C126" s="18"/>
      <c r="D126" s="18"/>
      <c r="E126" s="18"/>
      <c r="F126" s="27"/>
      <c r="G126" s="93"/>
      <c r="H126" s="93"/>
      <c r="I126" t="s">
        <v>800</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
      <c r="A127" s="171"/>
      <c r="B127" s="8"/>
      <c r="C127" s="18"/>
      <c r="D127" s="18"/>
      <c r="E127" s="18"/>
      <c r="F127" s="27"/>
      <c r="G127" s="93"/>
      <c r="H127" s="93"/>
      <c r="I127" t="s">
        <v>800</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
      <c r="A128" s="171"/>
      <c r="B128" s="8"/>
      <c r="C128" s="18"/>
      <c r="D128" s="18"/>
      <c r="E128" s="18"/>
      <c r="F128" s="27"/>
      <c r="G128" s="93"/>
      <c r="H128" s="93"/>
      <c r="I128" t="s">
        <v>800</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
      <c r="A129" s="171"/>
      <c r="B129" s="8"/>
      <c r="C129" s="18"/>
      <c r="D129" s="18"/>
      <c r="E129" s="18"/>
      <c r="F129" s="27"/>
      <c r="G129" s="93"/>
      <c r="H129" s="93"/>
      <c r="I129" t="s">
        <v>800</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
      <c r="A130" s="171"/>
      <c r="B130" s="8"/>
      <c r="C130" s="18"/>
      <c r="D130" s="18"/>
      <c r="E130" s="18"/>
      <c r="F130" s="27"/>
      <c r="G130" s="93"/>
      <c r="H130" s="93"/>
      <c r="I130" t="s">
        <v>800</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
      <c r="A131" s="171"/>
      <c r="B131" s="8"/>
      <c r="C131" s="18"/>
      <c r="D131" s="18"/>
      <c r="E131" s="18"/>
      <c r="F131" s="27"/>
      <c r="G131" s="93"/>
      <c r="H131" s="93"/>
      <c r="I131" t="s">
        <v>800</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
      <c r="A132" s="171"/>
      <c r="B132" s="8"/>
      <c r="C132" s="18"/>
      <c r="D132" s="18"/>
      <c r="E132" s="18"/>
      <c r="F132" s="27"/>
      <c r="G132" s="93"/>
      <c r="H132" s="93"/>
      <c r="I132" t="s">
        <v>800</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
      <c r="A133" s="171"/>
      <c r="B133" s="8"/>
      <c r="C133" s="18"/>
      <c r="D133" s="18"/>
      <c r="E133" s="18"/>
      <c r="F133" s="27"/>
      <c r="G133" s="93"/>
      <c r="H133" s="93"/>
      <c r="I133" t="s">
        <v>800</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
      <c r="A134" s="171"/>
      <c r="B134" s="8"/>
      <c r="C134" s="18"/>
      <c r="D134" s="18"/>
      <c r="E134" s="18"/>
      <c r="F134" s="27"/>
      <c r="G134" s="93"/>
      <c r="H134" s="93"/>
      <c r="I134" t="s">
        <v>800</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
      <c r="A135" s="171"/>
      <c r="B135" s="8"/>
      <c r="C135" s="18"/>
      <c r="D135" s="18"/>
      <c r="E135" s="18"/>
      <c r="F135" s="27"/>
      <c r="G135" s="93"/>
      <c r="H135" s="93"/>
      <c r="I135" t="s">
        <v>800</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
      <c r="A136" s="171"/>
      <c r="B136" s="8"/>
      <c r="C136" s="18"/>
      <c r="D136" s="18"/>
      <c r="E136" s="18"/>
      <c r="F136" s="27"/>
      <c r="G136" s="93"/>
      <c r="H136" s="93"/>
      <c r="I136" t="s">
        <v>800</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
      <c r="A137" s="171"/>
      <c r="B137" s="8"/>
      <c r="C137" s="18"/>
      <c r="D137" s="18"/>
      <c r="E137" s="18"/>
      <c r="F137" s="27"/>
      <c r="G137" s="93"/>
      <c r="H137" s="93"/>
      <c r="I137" t="s">
        <v>800</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
      <c r="A138" s="171"/>
      <c r="B138" s="8"/>
      <c r="C138" s="18"/>
      <c r="D138" s="18"/>
      <c r="E138" s="18"/>
      <c r="F138" s="27"/>
      <c r="G138" s="93"/>
      <c r="H138" s="93"/>
      <c r="I138" t="s">
        <v>800</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
      <c r="A139" s="171"/>
      <c r="B139" s="8"/>
      <c r="C139" s="18"/>
      <c r="D139" s="18"/>
      <c r="E139" s="18"/>
      <c r="F139" s="27"/>
      <c r="G139" s="27"/>
      <c r="H139" s="27"/>
      <c r="I139" t="s">
        <v>801</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
      <c r="A140" s="171"/>
      <c r="B140" s="8"/>
      <c r="C140" s="18"/>
      <c r="D140" s="18"/>
      <c r="E140" s="18"/>
      <c r="F140" s="27"/>
      <c r="G140" s="93"/>
      <c r="H140" s="93"/>
      <c r="I140" t="s">
        <v>801</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
      <c r="A141" s="171"/>
      <c r="B141" s="8"/>
      <c r="C141" s="18"/>
      <c r="D141" s="18"/>
      <c r="E141" s="18"/>
      <c r="F141" s="27"/>
      <c r="G141" s="93"/>
      <c r="H141" s="93"/>
      <c r="I141" t="s">
        <v>801</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
      <c r="A142" s="171"/>
      <c r="B142" s="8"/>
      <c r="C142" s="18"/>
      <c r="D142" s="18"/>
      <c r="E142" s="18"/>
      <c r="F142" s="27"/>
      <c r="G142" s="93"/>
      <c r="H142" s="93"/>
      <c r="I142" t="s">
        <v>801</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
      <c r="A143" s="171"/>
      <c r="B143" s="8"/>
      <c r="C143" s="18"/>
      <c r="D143" s="18"/>
      <c r="E143" s="18"/>
      <c r="F143" s="27"/>
      <c r="G143" s="93"/>
      <c r="H143" s="93"/>
      <c r="I143" t="s">
        <v>801</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
      <c r="A144" s="171"/>
      <c r="B144" s="8"/>
      <c r="C144" s="18"/>
      <c r="D144" s="18"/>
      <c r="E144" s="18"/>
      <c r="F144" s="27"/>
      <c r="G144" s="93"/>
      <c r="H144" s="93"/>
      <c r="I144" t="s">
        <v>801</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
      <c r="A145" s="171"/>
      <c r="B145" s="8"/>
      <c r="C145" s="18"/>
      <c r="D145" s="18"/>
      <c r="E145" s="18"/>
      <c r="F145" s="27"/>
      <c r="G145" s="93"/>
      <c r="H145" s="93"/>
      <c r="I145" t="s">
        <v>801</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
      <c r="A146" s="171"/>
      <c r="B146" s="8"/>
      <c r="C146" s="18"/>
      <c r="D146" s="18"/>
      <c r="E146" s="18"/>
      <c r="F146" s="27"/>
      <c r="G146" s="93"/>
      <c r="H146" s="93"/>
      <c r="I146" t="s">
        <v>801</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
      <c r="A147" s="171"/>
      <c r="B147" s="8"/>
      <c r="C147" s="18"/>
      <c r="D147" s="18"/>
      <c r="E147" s="18"/>
      <c r="F147" s="27"/>
      <c r="G147" s="93"/>
      <c r="H147" s="93"/>
      <c r="I147" t="s">
        <v>801</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
      <c r="A148" s="171"/>
      <c r="B148" s="8"/>
      <c r="C148" s="18"/>
      <c r="D148" s="18"/>
      <c r="E148" s="18"/>
      <c r="F148" s="27"/>
      <c r="G148" s="93"/>
      <c r="H148" s="93"/>
      <c r="I148" t="s">
        <v>801</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
      <c r="A149" s="171"/>
      <c r="B149" s="8"/>
      <c r="C149" s="18"/>
      <c r="D149" s="18"/>
      <c r="E149" s="18"/>
      <c r="F149" s="27"/>
      <c r="G149" s="93"/>
      <c r="H149" s="93"/>
      <c r="I149" t="s">
        <v>801</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
      <c r="A150" s="171"/>
      <c r="B150" s="8"/>
      <c r="C150" s="18"/>
      <c r="D150" s="18"/>
      <c r="E150" s="18"/>
      <c r="F150" s="27"/>
      <c r="G150" s="93"/>
      <c r="H150" s="93"/>
      <c r="I150" t="s">
        <v>801</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
      <c r="A151" s="171"/>
      <c r="B151" s="8"/>
      <c r="C151" s="18"/>
      <c r="D151" s="18"/>
      <c r="E151" s="18"/>
      <c r="F151" s="27"/>
      <c r="G151" s="93"/>
      <c r="H151" s="93"/>
      <c r="I151" t="s">
        <v>801</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
      <c r="A152" s="171"/>
      <c r="B152" s="8"/>
      <c r="C152" s="18"/>
      <c r="D152" s="18"/>
      <c r="E152" s="18"/>
      <c r="F152" s="27"/>
      <c r="G152" s="93"/>
      <c r="H152" s="93"/>
      <c r="I152" t="s">
        <v>801</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
      <c r="A153" s="171"/>
      <c r="B153" s="8"/>
      <c r="C153" s="18"/>
      <c r="D153" s="18"/>
      <c r="E153" s="18"/>
      <c r="F153" s="27"/>
      <c r="G153" s="93"/>
      <c r="H153" s="93"/>
      <c r="I153" t="s">
        <v>801</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
      <c r="A154" s="171"/>
      <c r="B154" s="8"/>
      <c r="C154" s="18"/>
      <c r="D154" s="18"/>
      <c r="E154" s="18"/>
      <c r="F154" s="27"/>
      <c r="G154" s="93"/>
      <c r="H154" s="93"/>
      <c r="I154" t="s">
        <v>801</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
      <c r="A155" s="171"/>
      <c r="B155" s="8"/>
      <c r="C155" s="18"/>
      <c r="D155" s="18"/>
      <c r="E155" s="18"/>
      <c r="F155" s="27"/>
      <c r="G155" s="93"/>
      <c r="H155" s="93"/>
      <c r="I155" t="s">
        <v>801</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
      <c r="A156" s="171"/>
      <c r="B156" s="8"/>
      <c r="C156" s="18"/>
      <c r="D156" s="18"/>
      <c r="E156" s="18"/>
      <c r="F156" s="27"/>
      <c r="G156" s="27"/>
      <c r="H156" s="27"/>
      <c r="I156" t="s">
        <v>802</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
      <c r="A157" s="171"/>
      <c r="B157" s="8"/>
      <c r="C157" s="18"/>
      <c r="D157" s="18"/>
      <c r="E157" s="18"/>
      <c r="F157" s="27"/>
      <c r="G157" s="93"/>
      <c r="H157" s="93"/>
      <c r="I157" t="s">
        <v>802</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
      <c r="A158" s="171"/>
      <c r="B158" s="8"/>
      <c r="C158" s="18"/>
      <c r="D158" s="18"/>
      <c r="E158" s="18"/>
      <c r="F158" s="27"/>
      <c r="G158" s="93"/>
      <c r="H158" s="93"/>
      <c r="I158" t="s">
        <v>802</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
      <c r="A159" s="171"/>
      <c r="B159" s="8"/>
      <c r="C159" s="18"/>
      <c r="D159" s="18"/>
      <c r="E159" s="18"/>
      <c r="F159" s="27"/>
      <c r="G159" s="93"/>
      <c r="H159" s="93"/>
      <c r="I159" t="s">
        <v>802</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
      <c r="A160" s="171"/>
      <c r="B160" s="8"/>
      <c r="C160" s="18"/>
      <c r="D160" s="18"/>
      <c r="E160" s="18"/>
      <c r="F160" s="27"/>
      <c r="G160" s="93"/>
      <c r="H160" s="93"/>
      <c r="I160" t="s">
        <v>802</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
      <c r="A161" s="171"/>
      <c r="B161" s="8"/>
      <c r="C161" s="18"/>
      <c r="D161" s="18"/>
      <c r="E161" s="18"/>
      <c r="F161" s="27"/>
      <c r="G161" s="93"/>
      <c r="H161" s="93"/>
      <c r="I161" t="s">
        <v>802</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
      <c r="A162" s="171"/>
      <c r="B162" s="8"/>
      <c r="C162" s="18"/>
      <c r="D162" s="18"/>
      <c r="E162" s="18"/>
      <c r="F162" s="27"/>
      <c r="G162" s="93"/>
      <c r="H162" s="93"/>
      <c r="I162" t="s">
        <v>802</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
      <c r="A163" s="171"/>
      <c r="B163" s="8"/>
      <c r="C163" s="18"/>
      <c r="D163" s="18"/>
      <c r="E163" s="18"/>
      <c r="F163" s="27"/>
      <c r="G163" s="93"/>
      <c r="H163" s="93"/>
      <c r="I163" t="s">
        <v>802</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
      <c r="A164" s="171"/>
      <c r="B164" s="8"/>
      <c r="C164" s="18"/>
      <c r="D164" s="18"/>
      <c r="E164" s="18"/>
      <c r="F164" s="27"/>
      <c r="G164" s="93"/>
      <c r="H164" s="93"/>
      <c r="I164" t="s">
        <v>802</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
      <c r="A165" s="171"/>
      <c r="B165" s="8"/>
      <c r="C165" s="18"/>
      <c r="D165" s="18"/>
      <c r="E165" s="18"/>
      <c r="F165" s="27"/>
      <c r="G165" s="93"/>
      <c r="H165" s="93"/>
      <c r="I165" t="s">
        <v>802</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
      <c r="A166" s="171"/>
      <c r="B166" s="8"/>
      <c r="C166" s="18"/>
      <c r="D166" s="18"/>
      <c r="E166" s="18"/>
      <c r="F166" s="27"/>
      <c r="G166" s="93"/>
      <c r="H166" s="93"/>
      <c r="I166" t="s">
        <v>802</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
      <c r="A167" s="171"/>
      <c r="B167" s="8"/>
      <c r="C167" s="18"/>
      <c r="D167" s="18"/>
      <c r="E167" s="18"/>
      <c r="F167" s="27"/>
      <c r="G167" s="93"/>
      <c r="H167" s="93"/>
      <c r="I167" t="s">
        <v>802</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
      <c r="A168" s="171"/>
      <c r="B168" s="8"/>
      <c r="C168" s="18"/>
      <c r="D168" s="18"/>
      <c r="E168" s="18"/>
      <c r="F168" s="27"/>
      <c r="G168" s="93"/>
      <c r="H168" s="93"/>
      <c r="I168" t="s">
        <v>802</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
      <c r="A169" s="171"/>
      <c r="B169" s="8"/>
      <c r="C169" s="18"/>
      <c r="D169" s="18"/>
      <c r="E169" s="18"/>
      <c r="F169" s="27"/>
      <c r="G169" s="93"/>
      <c r="H169" s="93"/>
      <c r="I169" t="s">
        <v>802</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
      <c r="A170" s="171"/>
      <c r="B170" s="8"/>
      <c r="C170" s="18"/>
      <c r="D170" s="18"/>
      <c r="E170" s="18"/>
      <c r="F170" s="27"/>
      <c r="G170" s="93"/>
      <c r="H170" s="93"/>
      <c r="I170" t="s">
        <v>802</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
      <c r="A171" s="171"/>
      <c r="B171" s="8"/>
      <c r="C171" s="18"/>
      <c r="D171" s="18"/>
      <c r="E171" s="18"/>
      <c r="F171" s="27"/>
      <c r="G171" s="93"/>
      <c r="H171" s="93"/>
      <c r="I171" t="s">
        <v>802</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
      <c r="A172" s="171"/>
      <c r="B172" s="8"/>
      <c r="C172" s="18"/>
      <c r="D172" s="18"/>
      <c r="E172" s="18"/>
      <c r="F172" s="27"/>
      <c r="G172" s="93"/>
      <c r="H172" s="93"/>
      <c r="I172" t="s">
        <v>802</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
      <c r="A173" s="171"/>
      <c r="B173" s="8"/>
      <c r="C173" s="18"/>
      <c r="D173" s="18"/>
      <c r="E173" s="18"/>
      <c r="F173" s="27"/>
      <c r="G173" s="27"/>
      <c r="H173" s="27"/>
      <c r="I173" t="s">
        <v>803</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
      <c r="A174" s="171"/>
      <c r="B174" s="8"/>
      <c r="C174" s="18"/>
      <c r="D174" s="18"/>
      <c r="E174" s="18"/>
      <c r="F174" s="27"/>
      <c r="G174" s="93"/>
      <c r="H174" s="93"/>
      <c r="I174" t="s">
        <v>803</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
      <c r="A175" s="171"/>
      <c r="B175" s="8"/>
      <c r="C175" s="18"/>
      <c r="D175" s="18"/>
      <c r="E175" s="18"/>
      <c r="F175" s="27"/>
      <c r="G175" s="93"/>
      <c r="H175" s="93"/>
      <c r="I175" t="s">
        <v>803</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
      <c r="A176" s="171"/>
      <c r="B176" s="8"/>
      <c r="C176" s="18"/>
      <c r="D176" s="18"/>
      <c r="E176" s="18"/>
      <c r="F176" s="27"/>
      <c r="G176" s="93"/>
      <c r="H176" s="93"/>
      <c r="I176" t="s">
        <v>803</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
      <c r="A177" s="171"/>
      <c r="B177" s="8"/>
      <c r="C177" s="18"/>
      <c r="D177" s="18"/>
      <c r="E177" s="18"/>
      <c r="F177" s="27"/>
      <c r="G177" s="93"/>
      <c r="H177" s="93"/>
      <c r="I177" t="s">
        <v>803</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
      <c r="A178" s="171"/>
      <c r="B178" s="8"/>
      <c r="C178" s="18"/>
      <c r="D178" s="18"/>
      <c r="E178" s="18"/>
      <c r="F178" s="27"/>
      <c r="G178" s="93"/>
      <c r="H178" s="93"/>
      <c r="I178" t="s">
        <v>803</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
      <c r="A179" s="171"/>
      <c r="B179" s="8"/>
      <c r="C179" s="18"/>
      <c r="D179" s="18"/>
      <c r="E179" s="18"/>
      <c r="F179" s="27"/>
      <c r="G179" s="93"/>
      <c r="H179" s="93"/>
      <c r="I179" t="s">
        <v>803</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
      <c r="A180" s="171"/>
      <c r="B180" s="8"/>
      <c r="C180" s="18"/>
      <c r="D180" s="18"/>
      <c r="E180" s="18"/>
      <c r="F180" s="27"/>
      <c r="G180" s="93"/>
      <c r="H180" s="93"/>
      <c r="I180" t="s">
        <v>803</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
      <c r="A181" s="171"/>
      <c r="B181" s="8"/>
      <c r="C181" s="18"/>
      <c r="D181" s="18"/>
      <c r="E181" s="18"/>
      <c r="F181" s="27"/>
      <c r="G181" s="93"/>
      <c r="H181" s="93"/>
      <c r="I181" t="s">
        <v>803</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
      <c r="A182" s="171"/>
      <c r="B182" s="8"/>
      <c r="C182" s="18"/>
      <c r="D182" s="18"/>
      <c r="E182" s="18"/>
      <c r="F182" s="27"/>
      <c r="G182" s="93"/>
      <c r="H182" s="93"/>
      <c r="I182" t="s">
        <v>803</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
      <c r="A183" s="171"/>
      <c r="B183" s="8"/>
      <c r="C183" s="18"/>
      <c r="D183" s="18"/>
      <c r="E183" s="18"/>
      <c r="F183" s="27"/>
      <c r="G183" s="93"/>
      <c r="H183" s="93"/>
      <c r="I183" t="s">
        <v>803</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
      <c r="A184" s="171"/>
      <c r="B184" s="8"/>
      <c r="C184" s="18"/>
      <c r="D184" s="18"/>
      <c r="E184" s="18"/>
      <c r="F184" s="27"/>
      <c r="G184" s="93"/>
      <c r="H184" s="93"/>
      <c r="I184" t="s">
        <v>803</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
      <c r="A185" s="171"/>
      <c r="B185" s="8"/>
      <c r="C185" s="18"/>
      <c r="D185" s="18"/>
      <c r="E185" s="18"/>
      <c r="F185" s="27"/>
      <c r="G185" s="93"/>
      <c r="H185" s="93"/>
      <c r="I185" t="s">
        <v>803</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
      <c r="A186" s="171"/>
      <c r="B186" s="8"/>
      <c r="C186" s="18"/>
      <c r="D186" s="18"/>
      <c r="E186" s="18"/>
      <c r="F186" s="27"/>
      <c r="G186" s="93"/>
      <c r="H186" s="93"/>
      <c r="I186" t="s">
        <v>803</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
      <c r="A187" s="171"/>
      <c r="B187" s="8"/>
      <c r="C187" s="18"/>
      <c r="D187" s="18"/>
      <c r="E187" s="18"/>
      <c r="F187" s="27"/>
      <c r="G187" s="93"/>
      <c r="H187" s="93"/>
      <c r="I187" t="s">
        <v>803</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
      <c r="A188" s="171"/>
      <c r="B188" s="8"/>
      <c r="C188" s="18"/>
      <c r="D188" s="18"/>
      <c r="E188" s="18"/>
      <c r="F188" s="27"/>
      <c r="G188" s="93"/>
      <c r="H188" s="93"/>
      <c r="I188" t="s">
        <v>803</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
      <c r="A189" s="171"/>
      <c r="B189" s="8"/>
      <c r="C189" s="18"/>
      <c r="D189" s="18"/>
      <c r="E189" s="18"/>
      <c r="F189" s="27"/>
      <c r="G189" s="93"/>
      <c r="H189" s="93"/>
      <c r="I189" t="s">
        <v>803</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
      <c r="A190" s="171"/>
      <c r="B190" s="8"/>
      <c r="C190" s="18"/>
      <c r="D190" s="18"/>
      <c r="E190" s="18"/>
      <c r="F190" s="27"/>
      <c r="G190" s="27"/>
      <c r="H190" s="27"/>
      <c r="I190" t="s">
        <v>804</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
      <c r="A191" s="171"/>
      <c r="B191" s="8"/>
      <c r="C191" s="18"/>
      <c r="D191" s="18"/>
      <c r="E191" s="18"/>
      <c r="F191" s="27"/>
      <c r="G191" s="93"/>
      <c r="H191" s="93"/>
      <c r="I191" t="s">
        <v>804</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
      <c r="A192" s="171"/>
      <c r="B192" s="8"/>
      <c r="C192" s="18"/>
      <c r="D192" s="18"/>
      <c r="E192" s="18"/>
      <c r="F192" s="27"/>
      <c r="G192" s="93"/>
      <c r="H192" s="93"/>
      <c r="I192" t="s">
        <v>804</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
      <c r="A193" s="171"/>
      <c r="B193" s="8"/>
      <c r="C193" s="18"/>
      <c r="D193" s="18"/>
      <c r="E193" s="18"/>
      <c r="F193" s="27"/>
      <c r="G193" s="93"/>
      <c r="H193" s="93"/>
      <c r="I193" t="s">
        <v>804</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
      <c r="A194" s="171"/>
      <c r="B194" s="8"/>
      <c r="C194" s="18"/>
      <c r="D194" s="18"/>
      <c r="E194" s="18"/>
      <c r="F194" s="27"/>
      <c r="G194" s="93"/>
      <c r="H194" s="93"/>
      <c r="I194" t="s">
        <v>804</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
      <c r="A195" s="171"/>
      <c r="B195" s="8"/>
      <c r="C195" s="18"/>
      <c r="D195" s="18"/>
      <c r="E195" s="18"/>
      <c r="F195" s="27"/>
      <c r="G195" s="93"/>
      <c r="H195" s="93"/>
      <c r="I195" t="s">
        <v>804</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
      <c r="A196" s="171"/>
      <c r="B196" s="8"/>
      <c r="C196" s="18"/>
      <c r="D196" s="18"/>
      <c r="E196" s="18"/>
      <c r="F196" s="27"/>
      <c r="G196" s="93"/>
      <c r="H196" s="93"/>
      <c r="I196" t="s">
        <v>804</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
      <c r="A197" s="171"/>
      <c r="B197" s="8"/>
      <c r="C197" s="18"/>
      <c r="D197" s="18"/>
      <c r="E197" s="18"/>
      <c r="F197" s="27"/>
      <c r="G197" s="93"/>
      <c r="H197" s="93"/>
      <c r="I197" t="s">
        <v>804</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
      <c r="A198" s="171"/>
      <c r="B198" s="8"/>
      <c r="C198" s="18"/>
      <c r="D198" s="18"/>
      <c r="E198" s="18"/>
      <c r="F198" s="27"/>
      <c r="G198" s="93"/>
      <c r="H198" s="93"/>
      <c r="I198" t="s">
        <v>804</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
      <c r="A199" s="171"/>
      <c r="B199" s="8"/>
      <c r="C199" s="18"/>
      <c r="D199" s="18"/>
      <c r="E199" s="18"/>
      <c r="F199" s="27"/>
      <c r="G199" s="93"/>
      <c r="H199" s="93"/>
      <c r="I199" t="s">
        <v>804</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
      <c r="A200" s="171"/>
      <c r="B200" s="8"/>
      <c r="C200" s="18"/>
      <c r="D200" s="18"/>
      <c r="E200" s="18"/>
      <c r="F200" s="27"/>
      <c r="G200" s="93"/>
      <c r="H200" s="93"/>
      <c r="I200" t="s">
        <v>804</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
      <c r="A201" s="171"/>
      <c r="B201" s="8"/>
      <c r="C201" s="18"/>
      <c r="D201" s="18"/>
      <c r="E201" s="18"/>
      <c r="F201" s="27"/>
      <c r="G201" s="93"/>
      <c r="H201" s="93"/>
      <c r="I201" t="s">
        <v>804</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
      <c r="A202" s="171"/>
      <c r="B202" s="8"/>
      <c r="C202" s="18"/>
      <c r="D202" s="18"/>
      <c r="E202" s="18"/>
      <c r="F202" s="27"/>
      <c r="G202" s="93"/>
      <c r="H202" s="93"/>
      <c r="I202" t="s">
        <v>804</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
      <c r="A203" s="171"/>
      <c r="B203" s="8"/>
      <c r="C203" s="18"/>
      <c r="D203" s="18"/>
      <c r="E203" s="18"/>
      <c r="F203" s="27"/>
      <c r="G203" s="93"/>
      <c r="H203" s="93"/>
      <c r="I203" t="s">
        <v>804</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
      <c r="A204" s="171"/>
      <c r="B204" s="8"/>
      <c r="C204" s="18"/>
      <c r="D204" s="18"/>
      <c r="E204" s="18"/>
      <c r="F204" s="27"/>
      <c r="G204" s="93"/>
      <c r="H204" s="93"/>
      <c r="I204" t="s">
        <v>804</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
      <c r="A205" s="171"/>
      <c r="B205" s="8"/>
      <c r="C205" s="18"/>
      <c r="D205" s="18"/>
      <c r="E205" s="18"/>
      <c r="F205" s="27"/>
      <c r="G205" s="93"/>
      <c r="H205" s="93"/>
      <c r="I205" t="s">
        <v>804</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
      <c r="A206" s="171"/>
      <c r="B206" s="8"/>
      <c r="C206" s="18"/>
      <c r="D206" s="18"/>
      <c r="E206" s="18"/>
      <c r="F206" s="27"/>
      <c r="G206" s="93"/>
      <c r="H206" s="93"/>
      <c r="I206" t="s">
        <v>804</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
      <c r="A207" s="171"/>
      <c r="B207" s="8"/>
      <c r="C207" s="18"/>
      <c r="D207" s="18"/>
      <c r="E207" s="18"/>
      <c r="F207" s="27"/>
      <c r="G207" s="27"/>
      <c r="H207" s="27"/>
      <c r="I207" t="s">
        <v>805</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
      <c r="A208" s="171"/>
      <c r="B208" s="8"/>
      <c r="C208" s="18"/>
      <c r="D208" s="18"/>
      <c r="E208" s="18"/>
      <c r="F208" s="27"/>
      <c r="G208" s="93"/>
      <c r="H208" s="93"/>
      <c r="I208" t="s">
        <v>805</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
      <c r="A209" s="171"/>
      <c r="B209" s="8"/>
      <c r="C209" s="18"/>
      <c r="D209" s="18"/>
      <c r="E209" s="18"/>
      <c r="F209" s="27"/>
      <c r="G209" s="93"/>
      <c r="H209" s="93"/>
      <c r="I209" t="s">
        <v>805</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
      <c r="A210" s="171"/>
      <c r="B210" s="8"/>
      <c r="C210" s="18"/>
      <c r="D210" s="18"/>
      <c r="E210" s="18"/>
      <c r="F210" s="27"/>
      <c r="G210" s="93"/>
      <c r="H210" s="93"/>
      <c r="I210" t="s">
        <v>805</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
      <c r="A211" s="171"/>
      <c r="B211" s="8"/>
      <c r="C211" s="18"/>
      <c r="D211" s="18"/>
      <c r="E211" s="18"/>
      <c r="F211" s="27"/>
      <c r="G211" s="93"/>
      <c r="H211" s="93"/>
      <c r="I211" t="s">
        <v>805</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
      <c r="A212" s="171"/>
      <c r="B212" s="8"/>
      <c r="C212" s="18"/>
      <c r="D212" s="18"/>
      <c r="E212" s="18"/>
      <c r="F212" s="27"/>
      <c r="G212" s="93"/>
      <c r="H212" s="93"/>
      <c r="I212" t="s">
        <v>805</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
      <c r="A213" s="171"/>
      <c r="B213" s="8"/>
      <c r="C213" s="18"/>
      <c r="D213" s="18"/>
      <c r="E213" s="18"/>
      <c r="F213" s="27"/>
      <c r="G213" s="93"/>
      <c r="H213" s="93"/>
      <c r="I213" t="s">
        <v>805</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
      <c r="A214" s="171"/>
      <c r="B214" s="8"/>
      <c r="C214" s="18"/>
      <c r="D214" s="18"/>
      <c r="E214" s="18"/>
      <c r="F214" s="27"/>
      <c r="G214" s="93"/>
      <c r="H214" s="93"/>
      <c r="I214" t="s">
        <v>805</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
      <c r="A215" s="171"/>
      <c r="B215" s="8"/>
      <c r="C215" s="18"/>
      <c r="D215" s="18"/>
      <c r="E215" s="18"/>
      <c r="F215" s="27"/>
      <c r="G215" s="93"/>
      <c r="H215" s="93"/>
      <c r="I215" t="s">
        <v>805</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
      <c r="A216" s="171"/>
      <c r="B216" s="8"/>
      <c r="C216" s="18"/>
      <c r="D216" s="18"/>
      <c r="E216" s="18"/>
      <c r="F216" s="27"/>
      <c r="G216" s="93"/>
      <c r="H216" s="93"/>
      <c r="I216" t="s">
        <v>805</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
      <c r="A217" s="171"/>
      <c r="B217" s="8"/>
      <c r="C217" s="18"/>
      <c r="D217" s="18"/>
      <c r="E217" s="18"/>
      <c r="F217" s="27"/>
      <c r="G217" s="93"/>
      <c r="H217" s="93"/>
      <c r="I217" t="s">
        <v>805</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
      <c r="A218" s="171"/>
      <c r="B218" s="8"/>
      <c r="C218" s="18"/>
      <c r="D218" s="18"/>
      <c r="E218" s="18"/>
      <c r="F218" s="27"/>
      <c r="G218" s="93"/>
      <c r="H218" s="93"/>
      <c r="I218" t="s">
        <v>805</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
      <c r="A219" s="171"/>
      <c r="B219" s="8"/>
      <c r="C219" s="18"/>
      <c r="D219" s="18"/>
      <c r="E219" s="18"/>
      <c r="F219" s="27"/>
      <c r="G219" s="93"/>
      <c r="H219" s="93"/>
      <c r="I219" t="s">
        <v>805</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
      <c r="A220" s="171"/>
      <c r="B220" s="8"/>
      <c r="C220" s="18"/>
      <c r="D220" s="18"/>
      <c r="E220" s="18"/>
      <c r="F220" s="27"/>
      <c r="G220" s="93"/>
      <c r="H220" s="93"/>
      <c r="I220" t="s">
        <v>805</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
      <c r="A221" s="171"/>
      <c r="B221" s="8"/>
      <c r="C221" s="18"/>
      <c r="D221" s="18"/>
      <c r="E221" s="18"/>
      <c r="F221" s="27"/>
      <c r="G221" s="93"/>
      <c r="H221" s="93"/>
      <c r="I221" t="s">
        <v>805</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
      <c r="A222" s="171"/>
      <c r="B222" s="8"/>
      <c r="C222" s="18"/>
      <c r="D222" s="18"/>
      <c r="E222" s="18"/>
      <c r="F222" s="27"/>
      <c r="G222" s="93"/>
      <c r="H222" s="93"/>
      <c r="I222" t="s">
        <v>805</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
      <c r="A223" s="171"/>
      <c r="B223" s="8"/>
      <c r="C223" s="18"/>
      <c r="D223" s="18"/>
      <c r="E223" s="18"/>
      <c r="F223" s="27"/>
      <c r="G223" s="93"/>
      <c r="H223" s="93"/>
      <c r="I223" t="s">
        <v>805</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
      <c r="A224" s="171"/>
      <c r="B224" s="8"/>
      <c r="C224" s="18"/>
      <c r="D224" s="18"/>
      <c r="E224" s="18"/>
      <c r="F224" s="27"/>
      <c r="G224" s="27"/>
      <c r="H224" s="27"/>
      <c r="I224" t="s">
        <v>806</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
      <c r="A225" s="171"/>
      <c r="B225" s="8"/>
      <c r="C225" s="18"/>
      <c r="D225" s="18"/>
      <c r="E225" s="18"/>
      <c r="F225" s="27"/>
      <c r="G225" s="93"/>
      <c r="H225" s="93"/>
      <c r="I225" t="s">
        <v>806</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
      <c r="A226" s="171"/>
      <c r="B226" s="8"/>
      <c r="C226" s="18"/>
      <c r="D226" s="18"/>
      <c r="E226" s="18"/>
      <c r="F226" s="27"/>
      <c r="G226" s="93"/>
      <c r="H226" s="93"/>
      <c r="I226" t="s">
        <v>806</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
      <c r="A227" s="171"/>
      <c r="B227" s="8"/>
      <c r="C227" s="18"/>
      <c r="D227" s="18"/>
      <c r="E227" s="18"/>
      <c r="F227" s="27"/>
      <c r="G227" s="93"/>
      <c r="H227" s="93"/>
      <c r="I227" t="s">
        <v>806</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
      <c r="A228" s="171"/>
      <c r="B228" s="8"/>
      <c r="C228" s="18"/>
      <c r="D228" s="18"/>
      <c r="E228" s="18"/>
      <c r="F228" s="27"/>
      <c r="G228" s="93"/>
      <c r="H228" s="93"/>
      <c r="I228" t="s">
        <v>806</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
      <c r="A229" s="171"/>
      <c r="B229" s="8"/>
      <c r="C229" s="18"/>
      <c r="D229" s="18"/>
      <c r="E229" s="18"/>
      <c r="F229" s="27"/>
      <c r="G229" s="93"/>
      <c r="H229" s="93"/>
      <c r="I229" t="s">
        <v>806</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
      <c r="A230" s="171"/>
      <c r="B230" s="8"/>
      <c r="C230" s="18"/>
      <c r="D230" s="18"/>
      <c r="E230" s="18"/>
      <c r="F230" s="27"/>
      <c r="G230" s="93"/>
      <c r="H230" s="93"/>
      <c r="I230" t="s">
        <v>806</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
      <c r="A231" s="171"/>
      <c r="B231" s="8"/>
      <c r="C231" s="18"/>
      <c r="D231" s="18"/>
      <c r="E231" s="18"/>
      <c r="F231" s="27"/>
      <c r="G231" s="93"/>
      <c r="H231" s="93"/>
      <c r="I231" t="s">
        <v>806</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
      <c r="A232" s="171"/>
      <c r="B232" s="8"/>
      <c r="C232" s="18"/>
      <c r="D232" s="18"/>
      <c r="E232" s="18"/>
      <c r="F232" s="27"/>
      <c r="G232" s="93"/>
      <c r="H232" s="93"/>
      <c r="I232" t="s">
        <v>806</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
      <c r="A233" s="171"/>
      <c r="B233" s="8"/>
      <c r="C233" s="18"/>
      <c r="D233" s="18"/>
      <c r="E233" s="18"/>
      <c r="F233" s="27"/>
      <c r="G233" s="93"/>
      <c r="H233" s="93"/>
      <c r="I233" t="s">
        <v>806</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
      <c r="A234" s="171"/>
      <c r="B234" s="8"/>
      <c r="C234" s="18"/>
      <c r="D234" s="18"/>
      <c r="E234" s="18"/>
      <c r="F234" s="27"/>
      <c r="G234" s="93"/>
      <c r="H234" s="93"/>
      <c r="I234" t="s">
        <v>806</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
      <c r="A235" s="171"/>
      <c r="B235" s="8"/>
      <c r="C235" s="18"/>
      <c r="D235" s="18"/>
      <c r="E235" s="18"/>
      <c r="F235" s="27"/>
      <c r="G235" s="93"/>
      <c r="H235" s="93"/>
      <c r="I235" t="s">
        <v>806</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
      <c r="A236" s="171"/>
      <c r="B236" s="8"/>
      <c r="C236" s="18"/>
      <c r="D236" s="18"/>
      <c r="E236" s="18"/>
      <c r="F236" s="27"/>
      <c r="G236" s="93"/>
      <c r="H236" s="93"/>
      <c r="I236" t="s">
        <v>806</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
      <c r="A237" s="171"/>
      <c r="B237" s="8"/>
      <c r="C237" s="18"/>
      <c r="D237" s="18"/>
      <c r="E237" s="18"/>
      <c r="F237" s="27"/>
      <c r="G237" s="93"/>
      <c r="H237" s="93"/>
      <c r="I237" t="s">
        <v>806</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
      <c r="A238" s="171"/>
      <c r="B238" s="8"/>
      <c r="C238" s="18"/>
      <c r="D238" s="18"/>
      <c r="E238" s="18"/>
      <c r="F238" s="27"/>
      <c r="G238" s="93"/>
      <c r="H238" s="93"/>
      <c r="I238" t="s">
        <v>806</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
      <c r="A239" s="171"/>
      <c r="B239" s="8"/>
      <c r="C239" s="18"/>
      <c r="D239" s="18"/>
      <c r="E239" s="18"/>
      <c r="F239" s="27"/>
      <c r="G239" s="93"/>
      <c r="H239" s="93"/>
      <c r="I239" t="s">
        <v>806</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
      <c r="A240" s="171"/>
      <c r="B240" s="8"/>
      <c r="C240" s="18"/>
      <c r="D240" s="18"/>
      <c r="E240" s="18"/>
      <c r="F240" s="27"/>
      <c r="G240" s="93"/>
      <c r="H240" s="93"/>
      <c r="I240" t="s">
        <v>806</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5">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 customHeight="1" x14ac:dyDescent="0.3">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 customHeight="1" outlineLevel="1" x14ac:dyDescent="0.3">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 customHeight="1" outlineLevel="1" x14ac:dyDescent="0.3">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 customHeight="1" outlineLevel="1" x14ac:dyDescent="0.3">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5">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 workbookViewId="0">
      <selection activeCell="A15" sqref="A15:XFD15"/>
    </sheetView>
  </sheetViews>
  <sheetFormatPr defaultColWidth="13.33203125" defaultRowHeight="12" customHeight="1" outlineLevelRow="1" x14ac:dyDescent="0.3"/>
  <cols>
    <col min="1" max="1" width="5.33203125" customWidth="1"/>
    <col min="2" max="2" width="1.88671875" customWidth="1"/>
    <col min="3" max="4" width="0.6640625" customWidth="1"/>
    <col min="5" max="5" width="2.88671875" customWidth="1"/>
    <col min="6" max="6" width="1.88671875" customWidth="1"/>
    <col min="7" max="7" width="13.109375" customWidth="1"/>
    <col min="8" max="8" width="12.88671875" customWidth="1"/>
    <col min="9" max="9" width="11.109375" customWidth="1"/>
    <col min="10" max="10" width="13.109375" customWidth="1"/>
    <col min="11" max="11" width="12.6640625" customWidth="1"/>
    <col min="12" max="15" width="13.109375" customWidth="1"/>
    <col min="16" max="16" width="13.33203125" customWidth="1"/>
    <col min="17" max="18" width="13.109375" customWidth="1"/>
    <col min="19" max="19" width="13.33203125" customWidth="1"/>
    <col min="20" max="20" width="13.109375" customWidth="1"/>
    <col min="21" max="21" width="12.88671875" customWidth="1"/>
    <col min="22" max="22" width="15.5546875" bestFit="1" customWidth="1"/>
  </cols>
  <sheetData>
    <row r="1" spans="1:25" ht="12" customHeight="1" x14ac:dyDescent="0.3">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5">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3">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
      <c r="A5" s="7"/>
      <c r="B5" s="98"/>
      <c r="C5" s="13"/>
      <c r="D5" s="13">
        <v>661.25</v>
      </c>
      <c r="E5" s="13" t="s">
        <v>1</v>
      </c>
      <c r="F5" s="773"/>
      <c r="G5" s="774" t="s">
        <v>1142</v>
      </c>
      <c r="H5" s="52"/>
      <c r="I5" s="52"/>
      <c r="J5" s="52"/>
      <c r="K5" s="52"/>
      <c r="L5" s="52"/>
      <c r="M5" s="52"/>
      <c r="N5" s="52"/>
      <c r="O5" s="52"/>
      <c r="P5" s="52"/>
      <c r="Q5" s="52"/>
      <c r="R5" s="52"/>
      <c r="S5" s="52"/>
      <c r="T5" s="45"/>
      <c r="U5" s="74"/>
      <c r="V5" s="775"/>
      <c r="W5" s="776"/>
      <c r="X5" s="17"/>
      <c r="Y5" s="9"/>
    </row>
    <row r="6" spans="1:25" ht="12.9" customHeight="1" x14ac:dyDescent="0.3">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3">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3">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
      <c r="A16" s="7"/>
      <c r="B16" s="98"/>
      <c r="C16" s="18"/>
      <c r="D16" s="18"/>
      <c r="E16" s="18"/>
      <c r="F16" s="34"/>
      <c r="G16" s="38" t="s">
        <v>1144</v>
      </c>
      <c r="H16" s="38"/>
      <c r="I16" s="38"/>
      <c r="J16" s="786">
        <v>660</v>
      </c>
      <c r="K16" s="39"/>
      <c r="L16" s="39"/>
      <c r="M16" s="39"/>
      <c r="N16" s="39"/>
      <c r="O16" s="39"/>
      <c r="P16" s="39"/>
      <c r="Q16" s="39"/>
      <c r="R16" s="39"/>
      <c r="S16" s="39"/>
      <c r="T16" s="39"/>
      <c r="U16" s="39"/>
      <c r="V16" s="39"/>
      <c r="W16" s="31"/>
      <c r="X16" s="17"/>
      <c r="Y16" s="9"/>
    </row>
    <row r="17" spans="1:25" ht="12.9" customHeight="1" x14ac:dyDescent="0.3">
      <c r="A17" s="7"/>
      <c r="B17" s="98"/>
      <c r="C17" s="18"/>
      <c r="D17" s="18"/>
      <c r="E17" s="18"/>
      <c r="F17" s="34"/>
      <c r="G17" s="38" t="s">
        <v>340</v>
      </c>
      <c r="H17" s="38"/>
      <c r="I17" s="38"/>
      <c r="J17" s="786" t="s">
        <v>1145</v>
      </c>
      <c r="K17" s="39"/>
      <c r="L17" s="39"/>
      <c r="M17" s="39"/>
      <c r="N17" s="39"/>
      <c r="O17" s="39"/>
      <c r="P17" s="39"/>
      <c r="Q17" s="39"/>
      <c r="R17" s="39"/>
      <c r="S17" s="39"/>
      <c r="T17" s="39"/>
      <c r="U17" s="39"/>
      <c r="V17" s="39"/>
      <c r="W17" s="31"/>
      <c r="X17" s="17"/>
      <c r="Y17" s="9"/>
    </row>
    <row r="18" spans="1:25" ht="5.0999999999999996" customHeight="1" x14ac:dyDescent="0.3">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3">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
      <c r="A24" s="7"/>
      <c r="B24" s="98"/>
      <c r="C24" s="13"/>
      <c r="D24" s="13">
        <v>417.58461259214789</v>
      </c>
      <c r="E24" s="13" t="s">
        <v>1</v>
      </c>
      <c r="F24" s="773"/>
      <c r="G24" s="774" t="s">
        <v>1146</v>
      </c>
      <c r="H24" s="52"/>
      <c r="I24" s="52"/>
      <c r="J24" s="52"/>
      <c r="K24" s="52"/>
      <c r="L24" s="52"/>
      <c r="M24" s="52"/>
      <c r="N24" s="52"/>
      <c r="O24" s="52"/>
      <c r="P24" s="52"/>
      <c r="Q24" s="52"/>
      <c r="R24" s="52"/>
      <c r="S24" s="52"/>
      <c r="T24" s="45"/>
      <c r="U24" s="74"/>
      <c r="V24" s="775"/>
      <c r="W24" s="776"/>
      <c r="X24" s="17"/>
      <c r="Y24" s="9"/>
    </row>
    <row r="25" spans="1:25" ht="12.9" customHeight="1" x14ac:dyDescent="0.3">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3">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3">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
      <c r="A34" s="7"/>
      <c r="B34" s="98"/>
      <c r="C34" s="18"/>
      <c r="D34" s="18"/>
      <c r="E34" s="18"/>
      <c r="F34" s="27"/>
      <c r="G34" s="38" t="s">
        <v>1149</v>
      </c>
      <c r="H34" s="38"/>
      <c r="I34" s="787" t="s">
        <v>1150</v>
      </c>
      <c r="J34" s="137">
        <v>453.5</v>
      </c>
      <c r="K34" s="137">
        <v>80</v>
      </c>
      <c r="L34" s="39"/>
      <c r="M34" s="39"/>
      <c r="N34" s="39"/>
      <c r="O34" s="39"/>
      <c r="P34" s="39"/>
      <c r="Q34" s="39"/>
      <c r="R34" s="39"/>
      <c r="S34" s="39"/>
      <c r="T34" s="39"/>
      <c r="U34" s="39"/>
      <c r="V34" s="39"/>
      <c r="W34" s="31"/>
      <c r="X34" s="17"/>
      <c r="Y34" s="9"/>
    </row>
    <row r="35" spans="1:25" ht="12.9" customHeight="1" x14ac:dyDescent="0.3">
      <c r="A35" s="7"/>
      <c r="B35" s="98"/>
      <c r="C35" s="18"/>
      <c r="D35" s="18"/>
      <c r="E35" s="18"/>
      <c r="F35" s="27"/>
      <c r="G35" s="38" t="s">
        <v>1151</v>
      </c>
      <c r="H35" s="38"/>
      <c r="I35" s="787"/>
      <c r="J35" s="99">
        <v>0.8</v>
      </c>
      <c r="K35" s="99">
        <v>0.8</v>
      </c>
      <c r="L35" s="39"/>
      <c r="M35" s="39"/>
      <c r="N35" s="39"/>
      <c r="O35" s="39"/>
      <c r="P35" s="39"/>
      <c r="Q35" s="39"/>
      <c r="R35" s="39"/>
      <c r="S35" s="39"/>
      <c r="T35" s="39"/>
      <c r="U35" s="39"/>
      <c r="V35" s="39"/>
      <c r="W35" s="31"/>
      <c r="X35" s="17"/>
      <c r="Y35" s="9"/>
    </row>
    <row r="36" spans="1:25" ht="12.9" customHeight="1" x14ac:dyDescent="0.3">
      <c r="A36" s="7"/>
      <c r="B36" s="98"/>
      <c r="C36" s="18"/>
      <c r="D36" s="18"/>
      <c r="E36" s="18"/>
      <c r="F36" s="27"/>
      <c r="G36" s="38" t="s">
        <v>1152</v>
      </c>
      <c r="H36" s="38"/>
      <c r="I36" s="787" t="s">
        <v>1153</v>
      </c>
      <c r="J36" s="137">
        <v>20</v>
      </c>
      <c r="K36" s="137">
        <v>10</v>
      </c>
      <c r="L36" s="39"/>
      <c r="M36" s="39"/>
      <c r="N36" s="39"/>
      <c r="O36" s="39"/>
      <c r="P36" s="39"/>
      <c r="Q36" s="39"/>
      <c r="R36" s="39"/>
      <c r="S36" s="39"/>
      <c r="T36" s="39"/>
      <c r="U36" s="39"/>
      <c r="V36" s="39"/>
      <c r="W36" s="31"/>
      <c r="X36" s="17"/>
      <c r="Y36" s="9"/>
    </row>
    <row r="37" spans="1:25" ht="12.9" customHeight="1" x14ac:dyDescent="0.3">
      <c r="A37" s="7"/>
      <c r="B37" s="98"/>
      <c r="C37" s="18"/>
      <c r="D37" s="18"/>
      <c r="E37" s="18"/>
      <c r="F37" s="34"/>
      <c r="G37" s="38" t="s">
        <v>1154</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3">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5">
      <c r="A44" s="7"/>
      <c r="B44" s="8"/>
      <c r="C44" s="8"/>
      <c r="D44" s="8"/>
      <c r="E44" s="790"/>
      <c r="F44" s="8"/>
      <c r="G44" s="8"/>
      <c r="H44" s="8"/>
      <c r="I44" s="8"/>
      <c r="J44" s="8"/>
      <c r="K44" s="8"/>
      <c r="L44" s="8"/>
      <c r="M44" s="8"/>
      <c r="N44" s="8"/>
      <c r="O44" s="8"/>
      <c r="P44" s="8"/>
      <c r="Q44" s="8"/>
      <c r="R44" s="8"/>
      <c r="S44" s="8"/>
      <c r="T44" s="8"/>
      <c r="U44" s="8"/>
      <c r="V44" s="8"/>
      <c r="W44" s="8"/>
      <c r="X44" s="8"/>
    </row>
    <row r="45" spans="1:25" ht="5.0999999999999996" customHeight="1" x14ac:dyDescent="0.3">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
      <c r="A48" s="7"/>
      <c r="B48" s="8"/>
      <c r="C48" s="18"/>
      <c r="D48" s="13"/>
      <c r="E48" s="18"/>
      <c r="F48" s="14"/>
      <c r="G48" s="779">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24"/>
      <c r="U52" s="23"/>
      <c r="V52" s="23"/>
      <c r="W52" s="17"/>
      <c r="X52" s="9"/>
    </row>
    <row r="53" spans="1:24" ht="12.9" customHeight="1" x14ac:dyDescent="0.3">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3">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3">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
      <c r="A56" s="7"/>
      <c r="B56" s="8"/>
      <c r="C56" s="18"/>
      <c r="D56" s="18"/>
      <c r="E56" s="18"/>
      <c r="F56" s="27"/>
      <c r="G56" s="791" t="s">
        <v>1173</v>
      </c>
      <c r="H56" s="792" t="s">
        <v>390</v>
      </c>
      <c r="I56" s="137">
        <v>50</v>
      </c>
      <c r="J56" s="793">
        <v>4.5</v>
      </c>
      <c r="K56" s="101">
        <v>0.01</v>
      </c>
      <c r="L56" s="530"/>
      <c r="M56" s="99">
        <v>0.23699999999999999</v>
      </c>
      <c r="N56" s="99">
        <v>0.64</v>
      </c>
      <c r="O56" s="530"/>
      <c r="P56" s="99">
        <v>0.6</v>
      </c>
      <c r="Q56" s="794"/>
      <c r="R56" s="99">
        <v>1</v>
      </c>
      <c r="S56" s="530"/>
      <c r="T56" s="530"/>
      <c r="U56" s="31"/>
      <c r="V56" s="31"/>
      <c r="W56" s="795"/>
      <c r="X56" s="9"/>
    </row>
    <row r="57" spans="1:24" ht="12.9" customHeight="1" x14ac:dyDescent="0.3">
      <c r="A57" s="7"/>
      <c r="B57" s="8"/>
      <c r="C57" s="18"/>
      <c r="D57" s="18"/>
      <c r="E57" s="18"/>
      <c r="F57" s="27"/>
      <c r="G57" s="791"/>
      <c r="H57" s="792" t="s">
        <v>139</v>
      </c>
      <c r="I57" s="137">
        <v>50</v>
      </c>
      <c r="J57" s="793">
        <v>4.5</v>
      </c>
      <c r="K57" s="101">
        <v>0.01</v>
      </c>
      <c r="L57" s="530"/>
      <c r="M57" s="99">
        <v>0.23699999999999999</v>
      </c>
      <c r="N57" s="791"/>
      <c r="O57" s="530"/>
      <c r="P57" s="99">
        <v>0.42</v>
      </c>
      <c r="Q57" s="794"/>
      <c r="R57" s="99">
        <v>1</v>
      </c>
      <c r="S57" s="530"/>
      <c r="T57" s="530"/>
      <c r="U57" s="31"/>
      <c r="V57" s="31"/>
      <c r="W57" s="795"/>
      <c r="X57" s="9"/>
    </row>
    <row r="58" spans="1:24" ht="12.9" customHeight="1" x14ac:dyDescent="0.3">
      <c r="A58" s="7"/>
      <c r="B58" s="8"/>
      <c r="C58" s="18"/>
      <c r="D58" s="18"/>
      <c r="E58" s="18"/>
      <c r="F58" s="27"/>
      <c r="G58" s="791"/>
      <c r="H58" s="792" t="s">
        <v>140</v>
      </c>
      <c r="I58" s="137">
        <v>100</v>
      </c>
      <c r="J58" s="793">
        <v>2.2000000000000002</v>
      </c>
      <c r="K58" s="101">
        <v>0.01</v>
      </c>
      <c r="L58" s="530"/>
      <c r="M58" s="99">
        <v>0.23699999999999999</v>
      </c>
      <c r="N58" s="791"/>
      <c r="O58" s="530"/>
      <c r="P58" s="99">
        <v>0.32</v>
      </c>
      <c r="Q58" s="794"/>
      <c r="R58" s="99">
        <v>1</v>
      </c>
      <c r="S58" s="530"/>
      <c r="T58" s="530"/>
      <c r="U58" s="31"/>
      <c r="V58" s="31"/>
      <c r="W58" s="795"/>
      <c r="X58" s="9"/>
    </row>
    <row r="59" spans="1:24" ht="12.9" customHeight="1" x14ac:dyDescent="0.3">
      <c r="A59" s="7"/>
      <c r="B59" s="8"/>
      <c r="C59" s="18"/>
      <c r="D59" s="18"/>
      <c r="E59" s="18"/>
      <c r="F59" s="27"/>
      <c r="G59" s="791"/>
      <c r="H59" s="792" t="s">
        <v>141</v>
      </c>
      <c r="I59" s="137">
        <v>100</v>
      </c>
      <c r="J59" s="793">
        <v>2.2000000000000002</v>
      </c>
      <c r="K59" s="101">
        <v>0.01</v>
      </c>
      <c r="L59" s="530"/>
      <c r="M59" s="99">
        <v>0.23699999999999999</v>
      </c>
      <c r="N59" s="791"/>
      <c r="O59" s="530"/>
      <c r="P59" s="99">
        <v>0.14000000000000001</v>
      </c>
      <c r="Q59" s="794"/>
      <c r="R59" s="99">
        <v>1</v>
      </c>
      <c r="S59" s="530"/>
      <c r="T59" s="530"/>
      <c r="U59" s="31"/>
      <c r="V59" s="31"/>
      <c r="W59" s="795"/>
      <c r="X59" s="9"/>
    </row>
    <row r="60" spans="1:24" ht="12.9" customHeight="1" x14ac:dyDescent="0.3">
      <c r="A60" s="7"/>
      <c r="B60" s="8"/>
      <c r="C60" s="18"/>
      <c r="D60" s="18"/>
      <c r="E60" s="18"/>
      <c r="F60" s="37"/>
      <c r="G60" s="791"/>
      <c r="H60" s="792" t="s">
        <v>142</v>
      </c>
      <c r="I60" s="137">
        <v>150</v>
      </c>
      <c r="J60" s="793">
        <v>1.8</v>
      </c>
      <c r="K60" s="101">
        <v>0.01</v>
      </c>
      <c r="L60" s="530"/>
      <c r="M60" s="99">
        <v>0.23699999999999999</v>
      </c>
      <c r="N60" s="791"/>
      <c r="O60" s="530"/>
      <c r="P60" s="99">
        <v>0.12</v>
      </c>
      <c r="Q60" s="794"/>
      <c r="R60" s="99">
        <v>1</v>
      </c>
      <c r="S60" s="530"/>
      <c r="T60" s="530"/>
      <c r="U60" s="31"/>
      <c r="V60" s="31"/>
      <c r="W60" s="795"/>
      <c r="X60" s="9"/>
    </row>
    <row r="61" spans="1:24" ht="12.9" customHeight="1" x14ac:dyDescent="0.3">
      <c r="A61" s="7"/>
      <c r="B61" s="8"/>
      <c r="C61" s="18"/>
      <c r="D61" s="18"/>
      <c r="E61" s="18"/>
      <c r="F61" s="34"/>
      <c r="G61" s="791"/>
      <c r="H61" s="792" t="s">
        <v>143</v>
      </c>
      <c r="I61" s="137">
        <v>300</v>
      </c>
      <c r="J61" s="793">
        <v>0.75</v>
      </c>
      <c r="K61" s="101">
        <v>0.01</v>
      </c>
      <c r="L61" s="530"/>
      <c r="M61" s="99">
        <v>0.23699999999999999</v>
      </c>
      <c r="N61" s="791"/>
      <c r="O61" s="530"/>
      <c r="P61" s="99">
        <v>0.23</v>
      </c>
      <c r="Q61" s="794"/>
      <c r="R61" s="99">
        <v>1</v>
      </c>
      <c r="S61" s="530"/>
      <c r="T61" s="530"/>
      <c r="U61" s="31"/>
      <c r="V61" s="31"/>
      <c r="W61" s="795"/>
      <c r="X61" s="9"/>
    </row>
    <row r="62" spans="1:24" ht="12.9" customHeight="1" x14ac:dyDescent="0.3">
      <c r="A62" s="7"/>
      <c r="B62" s="8"/>
      <c r="C62" s="18"/>
      <c r="D62" s="18"/>
      <c r="E62" s="18"/>
      <c r="F62" s="34"/>
      <c r="G62" s="791"/>
      <c r="H62" s="792" t="s">
        <v>144</v>
      </c>
      <c r="I62" s="137">
        <v>300</v>
      </c>
      <c r="J62" s="793">
        <v>0.75</v>
      </c>
      <c r="K62" s="101">
        <v>0.01</v>
      </c>
      <c r="L62" s="530"/>
      <c r="M62" s="99">
        <v>0.23699999999999999</v>
      </c>
      <c r="N62" s="791"/>
      <c r="O62" s="530"/>
      <c r="P62" s="99">
        <v>0.32</v>
      </c>
      <c r="Q62" s="794"/>
      <c r="R62" s="99">
        <v>1</v>
      </c>
      <c r="S62" s="530"/>
      <c r="T62" s="530"/>
      <c r="U62" s="31"/>
      <c r="V62" s="31"/>
      <c r="W62" s="795"/>
      <c r="X62" s="9"/>
    </row>
    <row r="63" spans="1:24" ht="12.9" customHeight="1" x14ac:dyDescent="0.3">
      <c r="A63" s="7"/>
      <c r="B63" s="8"/>
      <c r="C63" s="18"/>
      <c r="D63" s="18"/>
      <c r="E63" s="18"/>
      <c r="F63" s="34"/>
      <c r="G63" s="791"/>
      <c r="H63" s="792" t="s">
        <v>145</v>
      </c>
      <c r="I63" s="137">
        <v>325</v>
      </c>
      <c r="J63" s="793">
        <v>1</v>
      </c>
      <c r="K63" s="101">
        <v>0.01</v>
      </c>
      <c r="L63" s="530"/>
      <c r="M63" s="99">
        <v>0.23699999999999999</v>
      </c>
      <c r="N63" s="791"/>
      <c r="O63" s="530"/>
      <c r="P63" s="99">
        <v>0.42</v>
      </c>
      <c r="Q63" s="794"/>
      <c r="R63" s="99">
        <v>1</v>
      </c>
      <c r="S63" s="530"/>
      <c r="T63" s="530"/>
      <c r="U63" s="31"/>
      <c r="V63" s="31"/>
      <c r="W63" s="795"/>
      <c r="X63" s="9"/>
    </row>
    <row r="64" spans="1:24" ht="12.9" customHeight="1" x14ac:dyDescent="0.3">
      <c r="A64" s="7"/>
      <c r="B64" s="8"/>
      <c r="C64" s="18"/>
      <c r="D64" s="18"/>
      <c r="E64" s="18"/>
      <c r="F64" s="34"/>
      <c r="G64" s="791"/>
      <c r="H64" s="792" t="s">
        <v>146</v>
      </c>
      <c r="I64" s="137">
        <v>350</v>
      </c>
      <c r="J64" s="793">
        <v>1.5</v>
      </c>
      <c r="K64" s="101">
        <v>0.01</v>
      </c>
      <c r="L64" s="530"/>
      <c r="M64" s="99">
        <v>0.23699999999999999</v>
      </c>
      <c r="N64" s="791"/>
      <c r="O64" s="530"/>
      <c r="P64" s="99">
        <v>0.51</v>
      </c>
      <c r="Q64" s="794"/>
      <c r="R64" s="99">
        <v>1</v>
      </c>
      <c r="S64" s="530"/>
      <c r="T64" s="530"/>
      <c r="U64" s="31"/>
      <c r="V64" s="31"/>
      <c r="W64" s="795"/>
      <c r="X64" s="9"/>
    </row>
    <row r="65" spans="1:24" ht="12.9" customHeight="1" x14ac:dyDescent="0.3">
      <c r="A65" s="7"/>
      <c r="B65" s="8"/>
      <c r="C65" s="18"/>
      <c r="D65" s="18"/>
      <c r="E65" s="18"/>
      <c r="F65" s="34"/>
      <c r="G65" s="791"/>
      <c r="H65" s="792" t="s">
        <v>147</v>
      </c>
      <c r="I65" s="137">
        <v>50</v>
      </c>
      <c r="J65" s="793">
        <v>4.5</v>
      </c>
      <c r="K65" s="101">
        <v>0.01</v>
      </c>
      <c r="L65" s="530"/>
      <c r="M65" s="99">
        <v>0.23699999999999999</v>
      </c>
      <c r="N65" s="791"/>
      <c r="O65" s="530"/>
      <c r="P65" s="99">
        <v>0.6</v>
      </c>
      <c r="Q65" s="794"/>
      <c r="R65" s="99">
        <v>1</v>
      </c>
      <c r="S65" s="530"/>
      <c r="T65" s="530"/>
      <c r="U65" s="31"/>
      <c r="V65" s="31"/>
      <c r="W65" s="795"/>
      <c r="X65" s="9"/>
    </row>
    <row r="66" spans="1:24" ht="12.9" customHeight="1" x14ac:dyDescent="0.3">
      <c r="A66" s="7"/>
      <c r="B66" s="8"/>
      <c r="C66" s="18"/>
      <c r="D66" s="18"/>
      <c r="E66" s="18"/>
      <c r="F66" s="27"/>
      <c r="G66" s="791" t="s">
        <v>1174</v>
      </c>
      <c r="H66" s="792" t="s">
        <v>390</v>
      </c>
      <c r="I66" s="137">
        <v>50</v>
      </c>
      <c r="J66" s="793">
        <v>4.5</v>
      </c>
      <c r="K66" s="101">
        <v>0.01</v>
      </c>
      <c r="L66" s="530"/>
      <c r="M66" s="796">
        <f>M65</f>
        <v>0.23699999999999999</v>
      </c>
      <c r="N66" s="791"/>
      <c r="O66" s="530"/>
      <c r="P66" s="99">
        <v>0.42</v>
      </c>
      <c r="Q66" s="794"/>
      <c r="R66" s="99">
        <v>1</v>
      </c>
      <c r="S66" s="530"/>
      <c r="T66" s="530"/>
      <c r="U66" s="31"/>
      <c r="V66" s="31"/>
      <c r="W66" s="795"/>
      <c r="X66" s="9"/>
    </row>
    <row r="67" spans="1:24" ht="12.9" hidden="1" customHeight="1" outlineLevel="1" x14ac:dyDescent="0.3">
      <c r="A67" s="7"/>
      <c r="B67" s="8"/>
      <c r="C67" s="18"/>
      <c r="D67" s="18"/>
      <c r="E67" s="18"/>
      <c r="F67" s="27"/>
      <c r="G67" s="791"/>
      <c r="H67" s="792" t="s">
        <v>139</v>
      </c>
      <c r="I67" s="137">
        <v>100</v>
      </c>
      <c r="J67" s="793">
        <v>2.2000000000000002</v>
      </c>
      <c r="K67" s="101">
        <v>0.01</v>
      </c>
      <c r="L67" s="530"/>
      <c r="M67" s="796">
        <f t="shared" ref="M67:M130" si="0">M66</f>
        <v>0.23699999999999999</v>
      </c>
      <c r="N67" s="791"/>
      <c r="O67" s="530"/>
      <c r="P67" s="99">
        <v>0.42</v>
      </c>
      <c r="Q67" s="794"/>
      <c r="R67" s="99">
        <v>1</v>
      </c>
      <c r="S67" s="530"/>
      <c r="T67" s="530"/>
      <c r="U67" s="31"/>
      <c r="V67" s="31"/>
      <c r="W67" s="795"/>
      <c r="X67" s="9"/>
    </row>
    <row r="68" spans="1:24" ht="12.9" hidden="1" customHeight="1" outlineLevel="1" x14ac:dyDescent="0.3">
      <c r="A68" s="7"/>
      <c r="B68" s="8"/>
      <c r="C68" s="18"/>
      <c r="D68" s="18"/>
      <c r="E68" s="18"/>
      <c r="F68" s="27"/>
      <c r="G68" s="791"/>
      <c r="H68" s="792" t="s">
        <v>140</v>
      </c>
      <c r="I68" s="137">
        <v>100</v>
      </c>
      <c r="J68" s="793">
        <v>2.2000000000000002</v>
      </c>
      <c r="K68" s="101">
        <v>0.01</v>
      </c>
      <c r="L68" s="530"/>
      <c r="M68" s="796">
        <f t="shared" si="0"/>
        <v>0.23699999999999999</v>
      </c>
      <c r="N68" s="791"/>
      <c r="O68" s="530"/>
      <c r="P68" s="99">
        <v>0.32</v>
      </c>
      <c r="Q68" s="794"/>
      <c r="R68" s="99">
        <v>1</v>
      </c>
      <c r="S68" s="530"/>
      <c r="T68" s="530"/>
      <c r="U68" s="31"/>
      <c r="V68" s="31"/>
      <c r="W68" s="795"/>
      <c r="X68" s="9"/>
    </row>
    <row r="69" spans="1:24" ht="12.9" hidden="1" customHeight="1" outlineLevel="1" x14ac:dyDescent="0.3">
      <c r="A69" s="7"/>
      <c r="B69" s="8"/>
      <c r="C69" s="18"/>
      <c r="D69" s="18"/>
      <c r="E69" s="18"/>
      <c r="F69" s="27"/>
      <c r="G69" s="791"/>
      <c r="H69" s="792" t="s">
        <v>141</v>
      </c>
      <c r="I69" s="137">
        <v>150</v>
      </c>
      <c r="J69" s="793">
        <v>1.8</v>
      </c>
      <c r="K69" s="101">
        <v>0.01</v>
      </c>
      <c r="L69" s="530"/>
      <c r="M69" s="796">
        <f t="shared" si="0"/>
        <v>0.23699999999999999</v>
      </c>
      <c r="N69" s="791"/>
      <c r="O69" s="530"/>
      <c r="P69" s="99">
        <v>0.14000000000000001</v>
      </c>
      <c r="Q69" s="794"/>
      <c r="R69" s="99">
        <v>1</v>
      </c>
      <c r="S69" s="530"/>
      <c r="T69" s="530"/>
      <c r="U69" s="31"/>
      <c r="V69" s="31"/>
      <c r="W69" s="795"/>
      <c r="X69" s="9"/>
    </row>
    <row r="70" spans="1:24" ht="12.9" hidden="1" customHeight="1" outlineLevel="1" x14ac:dyDescent="0.3">
      <c r="A70" s="7"/>
      <c r="B70" s="8"/>
      <c r="C70" s="18"/>
      <c r="D70" s="18"/>
      <c r="E70" s="18"/>
      <c r="F70" s="37"/>
      <c r="G70" s="791"/>
      <c r="H70" s="792" t="s">
        <v>142</v>
      </c>
      <c r="I70" s="137">
        <v>300</v>
      </c>
      <c r="J70" s="793">
        <v>0.75</v>
      </c>
      <c r="K70" s="101">
        <v>0.01</v>
      </c>
      <c r="L70" s="530"/>
      <c r="M70" s="796">
        <f t="shared" si="0"/>
        <v>0.23699999999999999</v>
      </c>
      <c r="N70" s="791"/>
      <c r="O70" s="530"/>
      <c r="P70" s="99">
        <v>0.12</v>
      </c>
      <c r="Q70" s="794"/>
      <c r="R70" s="99">
        <v>1</v>
      </c>
      <c r="S70" s="530"/>
      <c r="T70" s="530"/>
      <c r="U70" s="31"/>
      <c r="V70" s="31"/>
      <c r="W70" s="795"/>
      <c r="X70" s="9"/>
    </row>
    <row r="71" spans="1:24" ht="12.9" hidden="1" customHeight="1" outlineLevel="1" x14ac:dyDescent="0.3">
      <c r="A71" s="7"/>
      <c r="B71" s="8"/>
      <c r="C71" s="18"/>
      <c r="D71" s="18"/>
      <c r="E71" s="18"/>
      <c r="F71" s="34"/>
      <c r="G71" s="791"/>
      <c r="H71" s="792" t="s">
        <v>143</v>
      </c>
      <c r="I71" s="137">
        <v>300</v>
      </c>
      <c r="J71" s="793">
        <v>0.75</v>
      </c>
      <c r="K71" s="101">
        <v>0.01</v>
      </c>
      <c r="L71" s="530"/>
      <c r="M71" s="796">
        <f t="shared" si="0"/>
        <v>0.23699999999999999</v>
      </c>
      <c r="N71" s="791"/>
      <c r="O71" s="530"/>
      <c r="P71" s="99">
        <v>0.23</v>
      </c>
      <c r="Q71" s="794"/>
      <c r="R71" s="99">
        <v>1</v>
      </c>
      <c r="S71" s="530"/>
      <c r="T71" s="530"/>
      <c r="U71" s="31"/>
      <c r="V71" s="31"/>
      <c r="W71" s="795"/>
      <c r="X71" s="9"/>
    </row>
    <row r="72" spans="1:24" ht="12.9" hidden="1" customHeight="1" outlineLevel="1" x14ac:dyDescent="0.3">
      <c r="A72" s="7"/>
      <c r="B72" s="8"/>
      <c r="C72" s="18"/>
      <c r="D72" s="18"/>
      <c r="E72" s="18"/>
      <c r="F72" s="34"/>
      <c r="G72" s="791"/>
      <c r="H72" s="792" t="s">
        <v>144</v>
      </c>
      <c r="I72" s="137">
        <v>325</v>
      </c>
      <c r="J72" s="793">
        <v>1</v>
      </c>
      <c r="K72" s="101">
        <v>0.01</v>
      </c>
      <c r="L72" s="530"/>
      <c r="M72" s="796">
        <f t="shared" si="0"/>
        <v>0.23699999999999999</v>
      </c>
      <c r="N72" s="791"/>
      <c r="O72" s="530"/>
      <c r="P72" s="99">
        <v>0.32</v>
      </c>
      <c r="Q72" s="794"/>
      <c r="R72" s="99">
        <v>1</v>
      </c>
      <c r="S72" s="530"/>
      <c r="T72" s="530"/>
      <c r="U72" s="31"/>
      <c r="V72" s="31"/>
      <c r="W72" s="795"/>
      <c r="X72" s="9"/>
    </row>
    <row r="73" spans="1:24" ht="12.9" hidden="1" customHeight="1" outlineLevel="1" x14ac:dyDescent="0.3">
      <c r="A73" s="7"/>
      <c r="B73" s="8"/>
      <c r="C73" s="18"/>
      <c r="D73" s="18"/>
      <c r="E73" s="18"/>
      <c r="F73" s="34"/>
      <c r="G73" s="791"/>
      <c r="H73" s="792" t="s">
        <v>145</v>
      </c>
      <c r="I73" s="137">
        <v>350</v>
      </c>
      <c r="J73" s="793">
        <v>1.5</v>
      </c>
      <c r="K73" s="101">
        <v>0.01</v>
      </c>
      <c r="L73" s="530"/>
      <c r="M73" s="796">
        <f t="shared" si="0"/>
        <v>0.23699999999999999</v>
      </c>
      <c r="N73" s="791"/>
      <c r="O73" s="530"/>
      <c r="P73" s="99">
        <v>0.42</v>
      </c>
      <c r="Q73" s="794"/>
      <c r="R73" s="99">
        <v>1</v>
      </c>
      <c r="S73" s="530"/>
      <c r="T73" s="530"/>
      <c r="U73" s="31"/>
      <c r="V73" s="31"/>
      <c r="W73" s="795"/>
      <c r="X73" s="9"/>
    </row>
    <row r="74" spans="1:24" ht="12.9" hidden="1" customHeight="1" outlineLevel="1" x14ac:dyDescent="0.3">
      <c r="A74" s="7"/>
      <c r="B74" s="8"/>
      <c r="C74" s="18"/>
      <c r="D74" s="18"/>
      <c r="E74" s="18"/>
      <c r="F74" s="34"/>
      <c r="G74" s="791"/>
      <c r="H74" s="792" t="s">
        <v>146</v>
      </c>
      <c r="I74" s="137">
        <v>50</v>
      </c>
      <c r="J74" s="793">
        <v>4.5</v>
      </c>
      <c r="K74" s="101">
        <v>0.01</v>
      </c>
      <c r="L74" s="530"/>
      <c r="M74" s="796">
        <f t="shared" si="0"/>
        <v>0.23699999999999999</v>
      </c>
      <c r="N74" s="791"/>
      <c r="O74" s="530"/>
      <c r="P74" s="99">
        <v>0.51</v>
      </c>
      <c r="Q74" s="794"/>
      <c r="R74" s="99">
        <v>1</v>
      </c>
      <c r="S74" s="530"/>
      <c r="T74" s="530"/>
      <c r="U74" s="31"/>
      <c r="V74" s="31"/>
      <c r="W74" s="795"/>
      <c r="X74" s="9"/>
    </row>
    <row r="75" spans="1:24" ht="12.9" hidden="1" customHeight="1" outlineLevel="1" x14ac:dyDescent="0.3">
      <c r="A75" s="7"/>
      <c r="B75" s="8"/>
      <c r="C75" s="18"/>
      <c r="D75" s="18"/>
      <c r="E75" s="18"/>
      <c r="F75" s="34"/>
      <c r="G75" s="791"/>
      <c r="H75" s="792" t="s">
        <v>147</v>
      </c>
      <c r="I75" s="137">
        <v>50</v>
      </c>
      <c r="J75" s="793">
        <v>4.5</v>
      </c>
      <c r="K75" s="101">
        <v>0.01</v>
      </c>
      <c r="L75" s="530"/>
      <c r="M75" s="796">
        <f t="shared" si="0"/>
        <v>0.23699999999999999</v>
      </c>
      <c r="N75" s="791"/>
      <c r="O75" s="530"/>
      <c r="P75" s="99">
        <v>0.6</v>
      </c>
      <c r="Q75" s="794"/>
      <c r="R75" s="99">
        <v>1</v>
      </c>
      <c r="S75" s="530"/>
      <c r="T75" s="530"/>
      <c r="U75" s="31"/>
      <c r="V75" s="31"/>
      <c r="W75" s="795"/>
      <c r="X75" s="9"/>
    </row>
    <row r="76" spans="1:24" ht="12.9" hidden="1" customHeight="1" outlineLevel="1" x14ac:dyDescent="0.3">
      <c r="A76" s="7"/>
      <c r="B76" s="8"/>
      <c r="C76" s="18"/>
      <c r="D76" s="18"/>
      <c r="E76" s="18"/>
      <c r="F76" s="27"/>
      <c r="G76" s="791" t="s">
        <v>1175</v>
      </c>
      <c r="H76" s="792" t="s">
        <v>390</v>
      </c>
      <c r="I76" s="137">
        <v>50</v>
      </c>
      <c r="J76" s="793">
        <v>4.5</v>
      </c>
      <c r="K76" s="101">
        <v>0.01</v>
      </c>
      <c r="L76" s="530"/>
      <c r="M76" s="796">
        <f t="shared" si="0"/>
        <v>0.23699999999999999</v>
      </c>
      <c r="N76" s="791"/>
      <c r="O76" s="530"/>
      <c r="P76" s="99">
        <v>0.42</v>
      </c>
      <c r="Q76" s="794"/>
      <c r="R76" s="99">
        <v>1</v>
      </c>
      <c r="S76" s="530"/>
      <c r="T76" s="530"/>
      <c r="U76" s="31"/>
      <c r="V76" s="31"/>
      <c r="W76" s="795"/>
      <c r="X76" s="9"/>
    </row>
    <row r="77" spans="1:24" ht="12.9" hidden="1" customHeight="1" outlineLevel="1" x14ac:dyDescent="0.3">
      <c r="A77" s="7"/>
      <c r="B77" s="8"/>
      <c r="C77" s="18"/>
      <c r="D77" s="18"/>
      <c r="E77" s="18"/>
      <c r="F77" s="27"/>
      <c r="G77" s="791"/>
      <c r="H77" s="792" t="s">
        <v>139</v>
      </c>
      <c r="I77" s="137">
        <v>100</v>
      </c>
      <c r="J77" s="793">
        <v>2.2000000000000002</v>
      </c>
      <c r="K77" s="101">
        <v>0.01</v>
      </c>
      <c r="L77" s="530"/>
      <c r="M77" s="796">
        <f t="shared" si="0"/>
        <v>0.23699999999999999</v>
      </c>
      <c r="N77" s="791"/>
      <c r="O77" s="530"/>
      <c r="P77" s="99">
        <v>0.42</v>
      </c>
      <c r="Q77" s="794"/>
      <c r="R77" s="99">
        <v>1</v>
      </c>
      <c r="S77" s="530"/>
      <c r="T77" s="530"/>
      <c r="U77" s="31"/>
      <c r="V77" s="31"/>
      <c r="W77" s="795"/>
      <c r="X77" s="9"/>
    </row>
    <row r="78" spans="1:24" ht="12.9" hidden="1" customHeight="1" outlineLevel="1" x14ac:dyDescent="0.3">
      <c r="A78" s="7"/>
      <c r="B78" s="8"/>
      <c r="C78" s="18"/>
      <c r="D78" s="18"/>
      <c r="E78" s="18"/>
      <c r="F78" s="27"/>
      <c r="G78" s="791"/>
      <c r="H78" s="792" t="s">
        <v>140</v>
      </c>
      <c r="I78" s="137">
        <v>100</v>
      </c>
      <c r="J78" s="793">
        <v>2.2000000000000002</v>
      </c>
      <c r="K78" s="101">
        <v>0.01</v>
      </c>
      <c r="L78" s="530"/>
      <c r="M78" s="796">
        <f t="shared" si="0"/>
        <v>0.23699999999999999</v>
      </c>
      <c r="N78" s="791"/>
      <c r="O78" s="530"/>
      <c r="P78" s="99">
        <v>0.32</v>
      </c>
      <c r="Q78" s="794"/>
      <c r="R78" s="99">
        <v>1</v>
      </c>
      <c r="S78" s="530"/>
      <c r="T78" s="530"/>
      <c r="U78" s="31"/>
      <c r="V78" s="31"/>
      <c r="W78" s="795"/>
      <c r="X78" s="9"/>
    </row>
    <row r="79" spans="1:24" ht="12.9" hidden="1" customHeight="1" outlineLevel="1" x14ac:dyDescent="0.3">
      <c r="A79" s="7"/>
      <c r="B79" s="8"/>
      <c r="C79" s="18"/>
      <c r="D79" s="18"/>
      <c r="E79" s="18"/>
      <c r="F79" s="27"/>
      <c r="G79" s="791"/>
      <c r="H79" s="792" t="s">
        <v>141</v>
      </c>
      <c r="I79" s="137">
        <v>150</v>
      </c>
      <c r="J79" s="793">
        <v>1.8</v>
      </c>
      <c r="K79" s="101">
        <v>0.01</v>
      </c>
      <c r="L79" s="530"/>
      <c r="M79" s="796">
        <f t="shared" si="0"/>
        <v>0.23699999999999999</v>
      </c>
      <c r="N79" s="791"/>
      <c r="O79" s="530"/>
      <c r="P79" s="99">
        <v>0.14000000000000001</v>
      </c>
      <c r="Q79" s="794"/>
      <c r="R79" s="99">
        <v>1</v>
      </c>
      <c r="S79" s="530"/>
      <c r="T79" s="530"/>
      <c r="U79" s="31"/>
      <c r="V79" s="31"/>
      <c r="W79" s="795"/>
      <c r="X79" s="9"/>
    </row>
    <row r="80" spans="1:24" ht="12.9" hidden="1" customHeight="1" outlineLevel="1" x14ac:dyDescent="0.3">
      <c r="A80" s="7"/>
      <c r="B80" s="8"/>
      <c r="C80" s="18"/>
      <c r="D80" s="18"/>
      <c r="E80" s="18"/>
      <c r="F80" s="37"/>
      <c r="G80" s="791"/>
      <c r="H80" s="792" t="s">
        <v>142</v>
      </c>
      <c r="I80" s="137">
        <v>300</v>
      </c>
      <c r="J80" s="793">
        <v>0.75</v>
      </c>
      <c r="K80" s="101">
        <v>0.01</v>
      </c>
      <c r="L80" s="530"/>
      <c r="M80" s="796">
        <f t="shared" si="0"/>
        <v>0.23699999999999999</v>
      </c>
      <c r="N80" s="791"/>
      <c r="O80" s="530"/>
      <c r="P80" s="99">
        <v>0.12</v>
      </c>
      <c r="Q80" s="794"/>
      <c r="R80" s="99">
        <v>1</v>
      </c>
      <c r="S80" s="530"/>
      <c r="T80" s="530"/>
      <c r="U80" s="31"/>
      <c r="V80" s="31"/>
      <c r="W80" s="795"/>
      <c r="X80" s="9"/>
    </row>
    <row r="81" spans="1:24" ht="12.9" hidden="1" customHeight="1" outlineLevel="1" x14ac:dyDescent="0.3">
      <c r="A81" s="7"/>
      <c r="B81" s="8"/>
      <c r="C81" s="18"/>
      <c r="D81" s="18"/>
      <c r="E81" s="18"/>
      <c r="F81" s="34"/>
      <c r="G81" s="791"/>
      <c r="H81" s="792" t="s">
        <v>143</v>
      </c>
      <c r="I81" s="137">
        <v>300</v>
      </c>
      <c r="J81" s="793">
        <v>0.75</v>
      </c>
      <c r="K81" s="101">
        <v>0.01</v>
      </c>
      <c r="L81" s="530"/>
      <c r="M81" s="796">
        <f t="shared" si="0"/>
        <v>0.23699999999999999</v>
      </c>
      <c r="N81" s="791"/>
      <c r="O81" s="530"/>
      <c r="P81" s="99">
        <v>0.23</v>
      </c>
      <c r="Q81" s="794"/>
      <c r="R81" s="99">
        <v>1</v>
      </c>
      <c r="S81" s="530"/>
      <c r="T81" s="530"/>
      <c r="U81" s="31"/>
      <c r="V81" s="31"/>
      <c r="W81" s="795"/>
      <c r="X81" s="9"/>
    </row>
    <row r="82" spans="1:24" ht="12.9" hidden="1" customHeight="1" outlineLevel="1" x14ac:dyDescent="0.3">
      <c r="A82" s="7"/>
      <c r="B82" s="8"/>
      <c r="C82" s="18"/>
      <c r="D82" s="18"/>
      <c r="E82" s="18"/>
      <c r="F82" s="34"/>
      <c r="G82" s="791"/>
      <c r="H82" s="792" t="s">
        <v>144</v>
      </c>
      <c r="I82" s="137">
        <v>325</v>
      </c>
      <c r="J82" s="793">
        <v>1</v>
      </c>
      <c r="K82" s="101">
        <v>0.01</v>
      </c>
      <c r="L82" s="530"/>
      <c r="M82" s="796">
        <f t="shared" si="0"/>
        <v>0.23699999999999999</v>
      </c>
      <c r="N82" s="791"/>
      <c r="O82" s="530"/>
      <c r="P82" s="99">
        <v>0.32</v>
      </c>
      <c r="Q82" s="794"/>
      <c r="R82" s="99">
        <v>1</v>
      </c>
      <c r="S82" s="530"/>
      <c r="T82" s="530"/>
      <c r="U82" s="31"/>
      <c r="V82" s="31"/>
      <c r="W82" s="795"/>
      <c r="X82" s="9"/>
    </row>
    <row r="83" spans="1:24" ht="12.9" hidden="1" customHeight="1" outlineLevel="1" x14ac:dyDescent="0.3">
      <c r="A83" s="7"/>
      <c r="B83" s="8"/>
      <c r="C83" s="18"/>
      <c r="D83" s="18"/>
      <c r="E83" s="18"/>
      <c r="F83" s="34"/>
      <c r="G83" s="791"/>
      <c r="H83" s="792" t="s">
        <v>145</v>
      </c>
      <c r="I83" s="137">
        <v>350</v>
      </c>
      <c r="J83" s="793">
        <v>1.5</v>
      </c>
      <c r="K83" s="101">
        <v>0.01</v>
      </c>
      <c r="L83" s="530"/>
      <c r="M83" s="796">
        <f t="shared" si="0"/>
        <v>0.23699999999999999</v>
      </c>
      <c r="N83" s="791"/>
      <c r="O83" s="530"/>
      <c r="P83" s="99">
        <v>0.42</v>
      </c>
      <c r="Q83" s="794"/>
      <c r="R83" s="99">
        <v>1</v>
      </c>
      <c r="S83" s="530"/>
      <c r="T83" s="530"/>
      <c r="U83" s="31"/>
      <c r="V83" s="31"/>
      <c r="W83" s="795"/>
      <c r="X83" s="9"/>
    </row>
    <row r="84" spans="1:24" ht="12.9" hidden="1" customHeight="1" outlineLevel="1" x14ac:dyDescent="0.3">
      <c r="A84" s="7"/>
      <c r="B84" s="8"/>
      <c r="C84" s="18"/>
      <c r="D84" s="18"/>
      <c r="E84" s="18"/>
      <c r="F84" s="34"/>
      <c r="G84" s="791"/>
      <c r="H84" s="792" t="s">
        <v>146</v>
      </c>
      <c r="I84" s="137">
        <v>50</v>
      </c>
      <c r="J84" s="793">
        <v>4.5</v>
      </c>
      <c r="K84" s="101">
        <v>0.01</v>
      </c>
      <c r="L84" s="530"/>
      <c r="M84" s="796">
        <f t="shared" si="0"/>
        <v>0.23699999999999999</v>
      </c>
      <c r="N84" s="791"/>
      <c r="O84" s="530"/>
      <c r="P84" s="99">
        <v>0.51</v>
      </c>
      <c r="Q84" s="794"/>
      <c r="R84" s="99">
        <v>1</v>
      </c>
      <c r="S84" s="530"/>
      <c r="T84" s="530"/>
      <c r="U84" s="31"/>
      <c r="V84" s="31"/>
      <c r="W84" s="795"/>
      <c r="X84" s="9"/>
    </row>
    <row r="85" spans="1:24" ht="12.9" hidden="1" customHeight="1" outlineLevel="1" x14ac:dyDescent="0.3">
      <c r="A85" s="7"/>
      <c r="B85" s="8"/>
      <c r="C85" s="18"/>
      <c r="D85" s="18"/>
      <c r="E85" s="18"/>
      <c r="F85" s="34"/>
      <c r="G85" s="791"/>
      <c r="H85" s="792" t="s">
        <v>147</v>
      </c>
      <c r="I85" s="137">
        <v>50</v>
      </c>
      <c r="J85" s="793">
        <v>4.5</v>
      </c>
      <c r="K85" s="101">
        <v>0.01</v>
      </c>
      <c r="L85" s="530"/>
      <c r="M85" s="796">
        <f t="shared" si="0"/>
        <v>0.23699999999999999</v>
      </c>
      <c r="N85" s="791"/>
      <c r="O85" s="530"/>
      <c r="P85" s="99">
        <v>0.6</v>
      </c>
      <c r="Q85" s="794"/>
      <c r="R85" s="99">
        <v>1</v>
      </c>
      <c r="S85" s="530"/>
      <c r="T85" s="530"/>
      <c r="U85" s="31"/>
      <c r="V85" s="31"/>
      <c r="W85" s="795"/>
      <c r="X85" s="9"/>
    </row>
    <row r="86" spans="1:24" ht="12.9" hidden="1" customHeight="1" outlineLevel="1" x14ac:dyDescent="0.3">
      <c r="A86" s="7"/>
      <c r="B86" s="8"/>
      <c r="C86" s="18"/>
      <c r="D86" s="18"/>
      <c r="E86" s="18"/>
      <c r="F86" s="27"/>
      <c r="G86" s="791" t="s">
        <v>1176</v>
      </c>
      <c r="H86" s="792" t="s">
        <v>390</v>
      </c>
      <c r="I86" s="137">
        <v>50</v>
      </c>
      <c r="J86" s="793">
        <v>4.5</v>
      </c>
      <c r="K86" s="101">
        <v>0.01</v>
      </c>
      <c r="L86" s="530"/>
      <c r="M86" s="796">
        <f t="shared" si="0"/>
        <v>0.23699999999999999</v>
      </c>
      <c r="N86" s="791"/>
      <c r="O86" s="530"/>
      <c r="P86" s="99">
        <v>0.42</v>
      </c>
      <c r="Q86" s="794"/>
      <c r="R86" s="99">
        <v>1</v>
      </c>
      <c r="S86" s="530"/>
      <c r="T86" s="530"/>
      <c r="U86" s="31"/>
      <c r="V86" s="31"/>
      <c r="W86" s="795"/>
      <c r="X86" s="9"/>
    </row>
    <row r="87" spans="1:24" ht="12.9" hidden="1" customHeight="1" outlineLevel="1" x14ac:dyDescent="0.3">
      <c r="A87" s="7"/>
      <c r="B87" s="8"/>
      <c r="C87" s="18"/>
      <c r="D87" s="18"/>
      <c r="E87" s="18"/>
      <c r="F87" s="27"/>
      <c r="G87" s="791"/>
      <c r="H87" s="792" t="s">
        <v>139</v>
      </c>
      <c r="I87" s="137">
        <v>100</v>
      </c>
      <c r="J87" s="793">
        <v>2.2000000000000002</v>
      </c>
      <c r="K87" s="101">
        <v>0.01</v>
      </c>
      <c r="L87" s="530"/>
      <c r="M87" s="796">
        <f t="shared" si="0"/>
        <v>0.23699999999999999</v>
      </c>
      <c r="N87" s="791"/>
      <c r="O87" s="530"/>
      <c r="P87" s="99">
        <v>0.42</v>
      </c>
      <c r="Q87" s="794"/>
      <c r="R87" s="99">
        <v>1</v>
      </c>
      <c r="S87" s="530"/>
      <c r="T87" s="530"/>
      <c r="U87" s="31"/>
      <c r="V87" s="31"/>
      <c r="W87" s="795"/>
      <c r="X87" s="9"/>
    </row>
    <row r="88" spans="1:24" ht="12.9" hidden="1" customHeight="1" outlineLevel="1" x14ac:dyDescent="0.3">
      <c r="A88" s="7"/>
      <c r="B88" s="8"/>
      <c r="C88" s="18"/>
      <c r="D88" s="18"/>
      <c r="E88" s="18"/>
      <c r="F88" s="27"/>
      <c r="G88" s="791"/>
      <c r="H88" s="792" t="s">
        <v>140</v>
      </c>
      <c r="I88" s="137">
        <v>100</v>
      </c>
      <c r="J88" s="793">
        <v>2.2000000000000002</v>
      </c>
      <c r="K88" s="101">
        <v>0.01</v>
      </c>
      <c r="L88" s="530"/>
      <c r="M88" s="796">
        <f t="shared" si="0"/>
        <v>0.23699999999999999</v>
      </c>
      <c r="N88" s="791"/>
      <c r="O88" s="530"/>
      <c r="P88" s="99">
        <v>0.32</v>
      </c>
      <c r="Q88" s="794"/>
      <c r="R88" s="99">
        <v>1</v>
      </c>
      <c r="S88" s="530"/>
      <c r="T88" s="530"/>
      <c r="U88" s="31"/>
      <c r="V88" s="31"/>
      <c r="W88" s="795"/>
      <c r="X88" s="9"/>
    </row>
    <row r="89" spans="1:24" ht="12.9" hidden="1" customHeight="1" outlineLevel="1" x14ac:dyDescent="0.3">
      <c r="A89" s="7"/>
      <c r="B89" s="8"/>
      <c r="C89" s="18"/>
      <c r="D89" s="18"/>
      <c r="E89" s="18"/>
      <c r="F89" s="27"/>
      <c r="G89" s="791"/>
      <c r="H89" s="792" t="s">
        <v>141</v>
      </c>
      <c r="I89" s="137">
        <v>150</v>
      </c>
      <c r="J89" s="793">
        <v>1.8</v>
      </c>
      <c r="K89" s="101">
        <v>0.01</v>
      </c>
      <c r="L89" s="530"/>
      <c r="M89" s="796">
        <f t="shared" si="0"/>
        <v>0.23699999999999999</v>
      </c>
      <c r="N89" s="791"/>
      <c r="O89" s="530"/>
      <c r="P89" s="99">
        <v>0.14000000000000001</v>
      </c>
      <c r="Q89" s="794"/>
      <c r="R89" s="99">
        <v>1</v>
      </c>
      <c r="S89" s="530"/>
      <c r="T89" s="530"/>
      <c r="U89" s="31"/>
      <c r="V89" s="31"/>
      <c r="W89" s="795"/>
      <c r="X89" s="9"/>
    </row>
    <row r="90" spans="1:24" ht="12.9" hidden="1" customHeight="1" outlineLevel="1" x14ac:dyDescent="0.3">
      <c r="A90" s="7"/>
      <c r="B90" s="8"/>
      <c r="C90" s="18"/>
      <c r="D90" s="18"/>
      <c r="E90" s="18"/>
      <c r="F90" s="37"/>
      <c r="G90" s="791"/>
      <c r="H90" s="792" t="s">
        <v>142</v>
      </c>
      <c r="I90" s="137">
        <v>300</v>
      </c>
      <c r="J90" s="793">
        <v>0.75</v>
      </c>
      <c r="K90" s="101">
        <v>0.01</v>
      </c>
      <c r="L90" s="530"/>
      <c r="M90" s="796">
        <f t="shared" si="0"/>
        <v>0.23699999999999999</v>
      </c>
      <c r="N90" s="791"/>
      <c r="O90" s="530"/>
      <c r="P90" s="99">
        <v>0.12</v>
      </c>
      <c r="Q90" s="794"/>
      <c r="R90" s="99">
        <v>1</v>
      </c>
      <c r="S90" s="530"/>
      <c r="T90" s="530"/>
      <c r="U90" s="31"/>
      <c r="V90" s="31"/>
      <c r="W90" s="795"/>
      <c r="X90" s="9"/>
    </row>
    <row r="91" spans="1:24" ht="12.9" hidden="1" customHeight="1" outlineLevel="1" x14ac:dyDescent="0.3">
      <c r="A91" s="7"/>
      <c r="B91" s="8"/>
      <c r="C91" s="18"/>
      <c r="D91" s="18"/>
      <c r="E91" s="18"/>
      <c r="F91" s="34"/>
      <c r="G91" s="791"/>
      <c r="H91" s="792" t="s">
        <v>143</v>
      </c>
      <c r="I91" s="137">
        <v>300</v>
      </c>
      <c r="J91" s="793">
        <v>0.75</v>
      </c>
      <c r="K91" s="101">
        <v>0.01</v>
      </c>
      <c r="L91" s="530"/>
      <c r="M91" s="796">
        <f t="shared" si="0"/>
        <v>0.23699999999999999</v>
      </c>
      <c r="N91" s="791"/>
      <c r="O91" s="530"/>
      <c r="P91" s="99">
        <v>0.23</v>
      </c>
      <c r="Q91" s="794"/>
      <c r="R91" s="99">
        <v>1</v>
      </c>
      <c r="S91" s="530"/>
      <c r="T91" s="530"/>
      <c r="U91" s="31"/>
      <c r="V91" s="31"/>
      <c r="W91" s="795"/>
      <c r="X91" s="9"/>
    </row>
    <row r="92" spans="1:24" ht="12.9" hidden="1" customHeight="1" outlineLevel="1" x14ac:dyDescent="0.3">
      <c r="A92" s="7"/>
      <c r="B92" s="8"/>
      <c r="C92" s="18"/>
      <c r="D92" s="18"/>
      <c r="E92" s="18"/>
      <c r="F92" s="34"/>
      <c r="G92" s="791"/>
      <c r="H92" s="792" t="s">
        <v>144</v>
      </c>
      <c r="I92" s="137">
        <v>325</v>
      </c>
      <c r="J92" s="793">
        <v>1</v>
      </c>
      <c r="K92" s="101">
        <v>0.01</v>
      </c>
      <c r="L92" s="530"/>
      <c r="M92" s="796">
        <f t="shared" si="0"/>
        <v>0.23699999999999999</v>
      </c>
      <c r="N92" s="791"/>
      <c r="O92" s="530"/>
      <c r="P92" s="99">
        <v>0.32</v>
      </c>
      <c r="Q92" s="794"/>
      <c r="R92" s="99">
        <v>1</v>
      </c>
      <c r="S92" s="530"/>
      <c r="T92" s="530"/>
      <c r="U92" s="31"/>
      <c r="V92" s="31"/>
      <c r="W92" s="795"/>
      <c r="X92" s="9"/>
    </row>
    <row r="93" spans="1:24" ht="12.9" hidden="1" customHeight="1" outlineLevel="1" x14ac:dyDescent="0.3">
      <c r="A93" s="7"/>
      <c r="B93" s="8"/>
      <c r="C93" s="18"/>
      <c r="D93" s="18"/>
      <c r="E93" s="18"/>
      <c r="F93" s="34"/>
      <c r="G93" s="791"/>
      <c r="H93" s="792" t="s">
        <v>145</v>
      </c>
      <c r="I93" s="137">
        <v>350</v>
      </c>
      <c r="J93" s="793">
        <v>1.5</v>
      </c>
      <c r="K93" s="101">
        <v>0.01</v>
      </c>
      <c r="L93" s="530"/>
      <c r="M93" s="796">
        <f t="shared" si="0"/>
        <v>0.23699999999999999</v>
      </c>
      <c r="N93" s="791"/>
      <c r="O93" s="530"/>
      <c r="P93" s="99">
        <v>0.42</v>
      </c>
      <c r="Q93" s="794"/>
      <c r="R93" s="99">
        <v>1</v>
      </c>
      <c r="S93" s="530"/>
      <c r="T93" s="530"/>
      <c r="U93" s="31"/>
      <c r="V93" s="31"/>
      <c r="W93" s="795"/>
      <c r="X93" s="9"/>
    </row>
    <row r="94" spans="1:24" ht="12.9" hidden="1" customHeight="1" outlineLevel="1" x14ac:dyDescent="0.3">
      <c r="A94" s="7"/>
      <c r="B94" s="8"/>
      <c r="C94" s="18"/>
      <c r="D94" s="18"/>
      <c r="E94" s="18"/>
      <c r="F94" s="34"/>
      <c r="G94" s="791"/>
      <c r="H94" s="792" t="s">
        <v>146</v>
      </c>
      <c r="I94" s="137">
        <v>50</v>
      </c>
      <c r="J94" s="793">
        <v>4.5</v>
      </c>
      <c r="K94" s="101">
        <v>0.01</v>
      </c>
      <c r="L94" s="530"/>
      <c r="M94" s="796">
        <f t="shared" si="0"/>
        <v>0.23699999999999999</v>
      </c>
      <c r="N94" s="791"/>
      <c r="O94" s="530"/>
      <c r="P94" s="99">
        <v>0.51</v>
      </c>
      <c r="Q94" s="794"/>
      <c r="R94" s="99">
        <v>1</v>
      </c>
      <c r="S94" s="530"/>
      <c r="T94" s="530"/>
      <c r="U94" s="31"/>
      <c r="V94" s="31"/>
      <c r="W94" s="795"/>
      <c r="X94" s="9"/>
    </row>
    <row r="95" spans="1:24" ht="12.9" hidden="1" customHeight="1" outlineLevel="1" x14ac:dyDescent="0.3">
      <c r="A95" s="7"/>
      <c r="B95" s="8"/>
      <c r="C95" s="18"/>
      <c r="D95" s="18"/>
      <c r="E95" s="18"/>
      <c r="F95" s="34"/>
      <c r="G95" s="791"/>
      <c r="H95" s="792" t="s">
        <v>147</v>
      </c>
      <c r="I95" s="137">
        <v>50</v>
      </c>
      <c r="J95" s="793">
        <v>4.5</v>
      </c>
      <c r="K95" s="101">
        <v>0.01</v>
      </c>
      <c r="L95" s="530"/>
      <c r="M95" s="796">
        <f t="shared" si="0"/>
        <v>0.23699999999999999</v>
      </c>
      <c r="N95" s="791"/>
      <c r="O95" s="530"/>
      <c r="P95" s="99">
        <v>0.6</v>
      </c>
      <c r="Q95" s="794"/>
      <c r="R95" s="99">
        <v>1</v>
      </c>
      <c r="S95" s="530"/>
      <c r="T95" s="530"/>
      <c r="U95" s="31"/>
      <c r="V95" s="31"/>
      <c r="W95" s="795"/>
      <c r="X95" s="9"/>
    </row>
    <row r="96" spans="1:24" ht="12.9" hidden="1" customHeight="1" outlineLevel="1" x14ac:dyDescent="0.3">
      <c r="A96" s="7"/>
      <c r="B96" s="8"/>
      <c r="C96" s="18"/>
      <c r="D96" s="18"/>
      <c r="E96" s="18"/>
      <c r="F96" s="27"/>
      <c r="G96" s="791" t="s">
        <v>1177</v>
      </c>
      <c r="H96" s="792" t="s">
        <v>390</v>
      </c>
      <c r="I96" s="137">
        <v>50</v>
      </c>
      <c r="J96" s="793">
        <v>4.5</v>
      </c>
      <c r="K96" s="101">
        <v>0.01</v>
      </c>
      <c r="L96" s="530"/>
      <c r="M96" s="796">
        <f t="shared" si="0"/>
        <v>0.23699999999999999</v>
      </c>
      <c r="N96" s="791"/>
      <c r="O96" s="530"/>
      <c r="P96" s="99">
        <v>0.42</v>
      </c>
      <c r="Q96" s="794"/>
      <c r="R96" s="99">
        <v>1</v>
      </c>
      <c r="S96" s="530"/>
      <c r="T96" s="530"/>
      <c r="U96" s="31"/>
      <c r="V96" s="31"/>
      <c r="W96" s="795"/>
      <c r="X96" s="9"/>
    </row>
    <row r="97" spans="1:24" ht="12.9" hidden="1" customHeight="1" outlineLevel="1" x14ac:dyDescent="0.3">
      <c r="A97" s="7"/>
      <c r="B97" s="8"/>
      <c r="C97" s="18"/>
      <c r="D97" s="18"/>
      <c r="E97" s="18"/>
      <c r="F97" s="27"/>
      <c r="G97" s="791"/>
      <c r="H97" s="792" t="s">
        <v>139</v>
      </c>
      <c r="I97" s="137">
        <v>100</v>
      </c>
      <c r="J97" s="793">
        <v>2.2000000000000002</v>
      </c>
      <c r="K97" s="101">
        <v>0.01</v>
      </c>
      <c r="L97" s="530"/>
      <c r="M97" s="796">
        <f t="shared" si="0"/>
        <v>0.23699999999999999</v>
      </c>
      <c r="N97" s="791"/>
      <c r="O97" s="530"/>
      <c r="P97" s="99">
        <v>0.42</v>
      </c>
      <c r="Q97" s="794"/>
      <c r="R97" s="99">
        <v>1</v>
      </c>
      <c r="S97" s="530"/>
      <c r="T97" s="530"/>
      <c r="U97" s="31"/>
      <c r="V97" s="31"/>
      <c r="W97" s="795"/>
      <c r="X97" s="9"/>
    </row>
    <row r="98" spans="1:24" ht="12.9" hidden="1" customHeight="1" outlineLevel="1" x14ac:dyDescent="0.3">
      <c r="A98" s="7"/>
      <c r="B98" s="8"/>
      <c r="C98" s="18"/>
      <c r="D98" s="18"/>
      <c r="E98" s="18"/>
      <c r="F98" s="27"/>
      <c r="G98" s="791"/>
      <c r="H98" s="792" t="s">
        <v>140</v>
      </c>
      <c r="I98" s="137">
        <v>100</v>
      </c>
      <c r="J98" s="793">
        <v>2.2000000000000002</v>
      </c>
      <c r="K98" s="101">
        <v>0.01</v>
      </c>
      <c r="L98" s="530"/>
      <c r="M98" s="796">
        <f t="shared" si="0"/>
        <v>0.23699999999999999</v>
      </c>
      <c r="N98" s="791"/>
      <c r="O98" s="530"/>
      <c r="P98" s="99">
        <v>0.32</v>
      </c>
      <c r="Q98" s="794"/>
      <c r="R98" s="99">
        <v>1</v>
      </c>
      <c r="S98" s="530"/>
      <c r="T98" s="530"/>
      <c r="U98" s="31"/>
      <c r="V98" s="31"/>
      <c r="W98" s="795"/>
      <c r="X98" s="9"/>
    </row>
    <row r="99" spans="1:24" ht="12.9" hidden="1" customHeight="1" outlineLevel="1" x14ac:dyDescent="0.3">
      <c r="A99" s="7"/>
      <c r="B99" s="8"/>
      <c r="C99" s="18"/>
      <c r="D99" s="18"/>
      <c r="E99" s="18"/>
      <c r="F99" s="27"/>
      <c r="G99" s="791"/>
      <c r="H99" s="792" t="s">
        <v>141</v>
      </c>
      <c r="I99" s="137">
        <v>150</v>
      </c>
      <c r="J99" s="793">
        <v>1.8</v>
      </c>
      <c r="K99" s="101">
        <v>0.01</v>
      </c>
      <c r="L99" s="530"/>
      <c r="M99" s="796">
        <f t="shared" si="0"/>
        <v>0.23699999999999999</v>
      </c>
      <c r="N99" s="791"/>
      <c r="O99" s="530"/>
      <c r="P99" s="99">
        <v>0.14000000000000001</v>
      </c>
      <c r="Q99" s="794"/>
      <c r="R99" s="99">
        <v>1</v>
      </c>
      <c r="S99" s="530"/>
      <c r="T99" s="530"/>
      <c r="U99" s="31"/>
      <c r="V99" s="31"/>
      <c r="W99" s="795"/>
      <c r="X99" s="9"/>
    </row>
    <row r="100" spans="1:24" ht="12.9" hidden="1" customHeight="1" outlineLevel="1" x14ac:dyDescent="0.3">
      <c r="A100" s="7"/>
      <c r="B100" s="8"/>
      <c r="C100" s="18"/>
      <c r="D100" s="18"/>
      <c r="E100" s="18"/>
      <c r="F100" s="37"/>
      <c r="G100" s="791"/>
      <c r="H100" s="792" t="s">
        <v>142</v>
      </c>
      <c r="I100" s="137">
        <v>300</v>
      </c>
      <c r="J100" s="793">
        <v>0.75</v>
      </c>
      <c r="K100" s="101">
        <v>0.01</v>
      </c>
      <c r="L100" s="530"/>
      <c r="M100" s="796">
        <f t="shared" si="0"/>
        <v>0.23699999999999999</v>
      </c>
      <c r="N100" s="791"/>
      <c r="O100" s="530"/>
      <c r="P100" s="99">
        <v>0.12</v>
      </c>
      <c r="Q100" s="794"/>
      <c r="R100" s="99">
        <v>1</v>
      </c>
      <c r="S100" s="530"/>
      <c r="T100" s="530"/>
      <c r="U100" s="31"/>
      <c r="V100" s="31"/>
      <c r="W100" s="795"/>
      <c r="X100" s="9"/>
    </row>
    <row r="101" spans="1:24" ht="12.9" hidden="1" customHeight="1" outlineLevel="1" x14ac:dyDescent="0.3">
      <c r="A101" s="7"/>
      <c r="B101" s="8"/>
      <c r="C101" s="18"/>
      <c r="D101" s="18"/>
      <c r="E101" s="18"/>
      <c r="F101" s="34"/>
      <c r="G101" s="791"/>
      <c r="H101" s="792" t="s">
        <v>143</v>
      </c>
      <c r="I101" s="137">
        <v>300</v>
      </c>
      <c r="J101" s="793">
        <v>0.75</v>
      </c>
      <c r="K101" s="101">
        <v>0.01</v>
      </c>
      <c r="L101" s="530"/>
      <c r="M101" s="796">
        <f t="shared" si="0"/>
        <v>0.23699999999999999</v>
      </c>
      <c r="N101" s="791"/>
      <c r="O101" s="530"/>
      <c r="P101" s="99">
        <v>0.23</v>
      </c>
      <c r="Q101" s="794"/>
      <c r="R101" s="99">
        <v>1</v>
      </c>
      <c r="S101" s="530"/>
      <c r="T101" s="530"/>
      <c r="U101" s="31"/>
      <c r="V101" s="31"/>
      <c r="W101" s="795"/>
      <c r="X101" s="9"/>
    </row>
    <row r="102" spans="1:24" ht="12.9" hidden="1" customHeight="1" outlineLevel="1" x14ac:dyDescent="0.3">
      <c r="A102" s="7"/>
      <c r="B102" s="8"/>
      <c r="C102" s="18"/>
      <c r="D102" s="18"/>
      <c r="E102" s="18"/>
      <c r="F102" s="34"/>
      <c r="G102" s="791"/>
      <c r="H102" s="792" t="s">
        <v>144</v>
      </c>
      <c r="I102" s="137">
        <v>325</v>
      </c>
      <c r="J102" s="793">
        <v>1</v>
      </c>
      <c r="K102" s="101">
        <v>0.01</v>
      </c>
      <c r="L102" s="530"/>
      <c r="M102" s="796">
        <f t="shared" si="0"/>
        <v>0.23699999999999999</v>
      </c>
      <c r="N102" s="791"/>
      <c r="O102" s="530"/>
      <c r="P102" s="99">
        <v>0.32</v>
      </c>
      <c r="Q102" s="794"/>
      <c r="R102" s="99">
        <v>1</v>
      </c>
      <c r="S102" s="530"/>
      <c r="T102" s="530"/>
      <c r="U102" s="31"/>
      <c r="V102" s="31"/>
      <c r="W102" s="795"/>
      <c r="X102" s="9"/>
    </row>
    <row r="103" spans="1:24" ht="12.9" hidden="1" customHeight="1" outlineLevel="1" x14ac:dyDescent="0.3">
      <c r="A103" s="7"/>
      <c r="B103" s="8"/>
      <c r="C103" s="18"/>
      <c r="D103" s="18"/>
      <c r="E103" s="18"/>
      <c r="F103" s="34"/>
      <c r="G103" s="791"/>
      <c r="H103" s="792" t="s">
        <v>145</v>
      </c>
      <c r="I103" s="137">
        <v>350</v>
      </c>
      <c r="J103" s="793">
        <v>1.5</v>
      </c>
      <c r="K103" s="101">
        <v>0.01</v>
      </c>
      <c r="L103" s="530"/>
      <c r="M103" s="796">
        <f t="shared" si="0"/>
        <v>0.23699999999999999</v>
      </c>
      <c r="N103" s="791"/>
      <c r="O103" s="530"/>
      <c r="P103" s="99">
        <v>0.42</v>
      </c>
      <c r="Q103" s="794"/>
      <c r="R103" s="99">
        <v>1</v>
      </c>
      <c r="S103" s="530"/>
      <c r="T103" s="530"/>
      <c r="U103" s="31"/>
      <c r="V103" s="31"/>
      <c r="W103" s="795"/>
      <c r="X103" s="9"/>
    </row>
    <row r="104" spans="1:24" ht="12.9" hidden="1" customHeight="1" outlineLevel="1" x14ac:dyDescent="0.3">
      <c r="A104" s="7"/>
      <c r="B104" s="8"/>
      <c r="C104" s="18"/>
      <c r="D104" s="18"/>
      <c r="E104" s="18"/>
      <c r="F104" s="34"/>
      <c r="G104" s="791"/>
      <c r="H104" s="792" t="s">
        <v>146</v>
      </c>
      <c r="I104" s="137">
        <v>50</v>
      </c>
      <c r="J104" s="793">
        <v>4.5</v>
      </c>
      <c r="K104" s="101">
        <v>0.01</v>
      </c>
      <c r="L104" s="530"/>
      <c r="M104" s="796">
        <f t="shared" si="0"/>
        <v>0.23699999999999999</v>
      </c>
      <c r="N104" s="791"/>
      <c r="O104" s="530"/>
      <c r="P104" s="99">
        <v>0.51</v>
      </c>
      <c r="Q104" s="794"/>
      <c r="R104" s="99">
        <v>1</v>
      </c>
      <c r="S104" s="530"/>
      <c r="T104" s="530"/>
      <c r="U104" s="31"/>
      <c r="V104" s="31"/>
      <c r="W104" s="795"/>
      <c r="X104" s="9"/>
    </row>
    <row r="105" spans="1:24" ht="12.9" hidden="1" customHeight="1" outlineLevel="1" x14ac:dyDescent="0.3">
      <c r="A105" s="7"/>
      <c r="B105" s="8"/>
      <c r="C105" s="18"/>
      <c r="D105" s="18"/>
      <c r="E105" s="18"/>
      <c r="F105" s="34"/>
      <c r="G105" s="791"/>
      <c r="H105" s="792" t="s">
        <v>147</v>
      </c>
      <c r="I105" s="137">
        <v>50</v>
      </c>
      <c r="J105" s="793">
        <v>4.5</v>
      </c>
      <c r="K105" s="101">
        <v>0.01</v>
      </c>
      <c r="L105" s="530"/>
      <c r="M105" s="796">
        <f t="shared" si="0"/>
        <v>0.23699999999999999</v>
      </c>
      <c r="N105" s="791"/>
      <c r="O105" s="530"/>
      <c r="P105" s="99">
        <v>0.6</v>
      </c>
      <c r="Q105" s="794"/>
      <c r="R105" s="99">
        <v>1</v>
      </c>
      <c r="S105" s="530"/>
      <c r="T105" s="530"/>
      <c r="U105" s="31"/>
      <c r="V105" s="31"/>
      <c r="W105" s="795"/>
      <c r="X105" s="9"/>
    </row>
    <row r="106" spans="1:24" ht="12.9" hidden="1" customHeight="1" outlineLevel="1" x14ac:dyDescent="0.3">
      <c r="A106" s="7"/>
      <c r="B106" s="8"/>
      <c r="C106" s="18"/>
      <c r="D106" s="18"/>
      <c r="E106" s="18"/>
      <c r="F106" s="27"/>
      <c r="G106" s="791" t="s">
        <v>1178</v>
      </c>
      <c r="H106" s="792" t="s">
        <v>390</v>
      </c>
      <c r="I106" s="137">
        <v>50</v>
      </c>
      <c r="J106" s="793">
        <v>4.5</v>
      </c>
      <c r="K106" s="101">
        <v>0.01</v>
      </c>
      <c r="L106" s="530"/>
      <c r="M106" s="796">
        <f t="shared" si="0"/>
        <v>0.23699999999999999</v>
      </c>
      <c r="N106" s="791"/>
      <c r="O106" s="530"/>
      <c r="P106" s="99">
        <v>0.42</v>
      </c>
      <c r="Q106" s="794"/>
      <c r="R106" s="99">
        <v>1</v>
      </c>
      <c r="S106" s="530"/>
      <c r="T106" s="530"/>
      <c r="U106" s="31"/>
      <c r="V106" s="31"/>
      <c r="W106" s="795"/>
      <c r="X106" s="9"/>
    </row>
    <row r="107" spans="1:24" ht="12.9" hidden="1" customHeight="1" outlineLevel="1" x14ac:dyDescent="0.3">
      <c r="A107" s="7"/>
      <c r="B107" s="8"/>
      <c r="C107" s="18"/>
      <c r="D107" s="18"/>
      <c r="E107" s="18"/>
      <c r="F107" s="27"/>
      <c r="G107" s="791"/>
      <c r="H107" s="792" t="s">
        <v>139</v>
      </c>
      <c r="I107" s="137">
        <v>100</v>
      </c>
      <c r="J107" s="793">
        <v>2.2000000000000002</v>
      </c>
      <c r="K107" s="101">
        <v>0.01</v>
      </c>
      <c r="L107" s="530"/>
      <c r="M107" s="796">
        <f t="shared" si="0"/>
        <v>0.23699999999999999</v>
      </c>
      <c r="N107" s="791"/>
      <c r="O107" s="530"/>
      <c r="P107" s="99">
        <v>0.42</v>
      </c>
      <c r="Q107" s="794"/>
      <c r="R107" s="99">
        <v>1</v>
      </c>
      <c r="S107" s="530"/>
      <c r="T107" s="530"/>
      <c r="U107" s="31"/>
      <c r="V107" s="31"/>
      <c r="W107" s="795"/>
      <c r="X107" s="9"/>
    </row>
    <row r="108" spans="1:24" ht="12.9" hidden="1" customHeight="1" outlineLevel="1" x14ac:dyDescent="0.3">
      <c r="A108" s="7"/>
      <c r="B108" s="8"/>
      <c r="C108" s="18"/>
      <c r="D108" s="18"/>
      <c r="E108" s="18"/>
      <c r="F108" s="27"/>
      <c r="G108" s="791"/>
      <c r="H108" s="792" t="s">
        <v>140</v>
      </c>
      <c r="I108" s="137">
        <v>100</v>
      </c>
      <c r="J108" s="793">
        <v>2.2000000000000002</v>
      </c>
      <c r="K108" s="101">
        <v>0.01</v>
      </c>
      <c r="L108" s="530"/>
      <c r="M108" s="796">
        <f t="shared" si="0"/>
        <v>0.23699999999999999</v>
      </c>
      <c r="N108" s="791"/>
      <c r="O108" s="530"/>
      <c r="P108" s="99">
        <v>0.32</v>
      </c>
      <c r="Q108" s="794"/>
      <c r="R108" s="99">
        <v>1</v>
      </c>
      <c r="S108" s="530"/>
      <c r="T108" s="530"/>
      <c r="U108" s="31"/>
      <c r="V108" s="31"/>
      <c r="W108" s="795"/>
      <c r="X108" s="9"/>
    </row>
    <row r="109" spans="1:24" ht="12.9" hidden="1" customHeight="1" outlineLevel="1" x14ac:dyDescent="0.3">
      <c r="A109" s="7"/>
      <c r="B109" s="8"/>
      <c r="C109" s="18"/>
      <c r="D109" s="18"/>
      <c r="E109" s="18"/>
      <c r="F109" s="27"/>
      <c r="G109" s="791"/>
      <c r="H109" s="792" t="s">
        <v>141</v>
      </c>
      <c r="I109" s="137">
        <v>150</v>
      </c>
      <c r="J109" s="793">
        <v>1.8</v>
      </c>
      <c r="K109" s="101">
        <v>0.01</v>
      </c>
      <c r="L109" s="530"/>
      <c r="M109" s="796">
        <f t="shared" si="0"/>
        <v>0.23699999999999999</v>
      </c>
      <c r="N109" s="791"/>
      <c r="O109" s="530"/>
      <c r="P109" s="99">
        <v>0.14000000000000001</v>
      </c>
      <c r="Q109" s="794"/>
      <c r="R109" s="99">
        <v>1</v>
      </c>
      <c r="S109" s="530"/>
      <c r="T109" s="530"/>
      <c r="U109" s="31"/>
      <c r="V109" s="31"/>
      <c r="W109" s="795"/>
      <c r="X109" s="9"/>
    </row>
    <row r="110" spans="1:24" ht="12.9" hidden="1" customHeight="1" outlineLevel="1" x14ac:dyDescent="0.3">
      <c r="A110" s="7"/>
      <c r="B110" s="8"/>
      <c r="C110" s="18"/>
      <c r="D110" s="18"/>
      <c r="E110" s="18"/>
      <c r="F110" s="37"/>
      <c r="G110" s="791"/>
      <c r="H110" s="792" t="s">
        <v>142</v>
      </c>
      <c r="I110" s="137">
        <v>300</v>
      </c>
      <c r="J110" s="793">
        <v>0.75</v>
      </c>
      <c r="K110" s="101">
        <v>0.01</v>
      </c>
      <c r="L110" s="530"/>
      <c r="M110" s="796">
        <f t="shared" si="0"/>
        <v>0.23699999999999999</v>
      </c>
      <c r="N110" s="791"/>
      <c r="O110" s="530"/>
      <c r="P110" s="99">
        <v>0.12</v>
      </c>
      <c r="Q110" s="794"/>
      <c r="R110" s="99">
        <v>1</v>
      </c>
      <c r="S110" s="530"/>
      <c r="T110" s="530"/>
      <c r="U110" s="31"/>
      <c r="V110" s="31"/>
      <c r="W110" s="795"/>
      <c r="X110" s="9"/>
    </row>
    <row r="111" spans="1:24" ht="12.9" hidden="1" customHeight="1" outlineLevel="1" x14ac:dyDescent="0.3">
      <c r="A111" s="7"/>
      <c r="B111" s="8"/>
      <c r="C111" s="18"/>
      <c r="D111" s="18"/>
      <c r="E111" s="18"/>
      <c r="F111" s="34"/>
      <c r="G111" s="791"/>
      <c r="H111" s="792" t="s">
        <v>143</v>
      </c>
      <c r="I111" s="137">
        <v>300</v>
      </c>
      <c r="J111" s="793">
        <v>0.75</v>
      </c>
      <c r="K111" s="101">
        <v>0.01</v>
      </c>
      <c r="L111" s="530"/>
      <c r="M111" s="796">
        <f t="shared" si="0"/>
        <v>0.23699999999999999</v>
      </c>
      <c r="N111" s="791"/>
      <c r="O111" s="530"/>
      <c r="P111" s="99">
        <v>0.23</v>
      </c>
      <c r="Q111" s="794"/>
      <c r="R111" s="99">
        <v>1</v>
      </c>
      <c r="S111" s="530"/>
      <c r="T111" s="530"/>
      <c r="U111" s="31"/>
      <c r="V111" s="31"/>
      <c r="W111" s="795"/>
      <c r="X111" s="9"/>
    </row>
    <row r="112" spans="1:24" ht="12.9" hidden="1" customHeight="1" outlineLevel="1" x14ac:dyDescent="0.3">
      <c r="A112" s="7"/>
      <c r="B112" s="8"/>
      <c r="C112" s="18"/>
      <c r="D112" s="18"/>
      <c r="E112" s="18"/>
      <c r="F112" s="34"/>
      <c r="G112" s="791"/>
      <c r="H112" s="792" t="s">
        <v>144</v>
      </c>
      <c r="I112" s="137">
        <v>325</v>
      </c>
      <c r="J112" s="793">
        <v>1</v>
      </c>
      <c r="K112" s="101">
        <v>0.01</v>
      </c>
      <c r="L112" s="530"/>
      <c r="M112" s="796">
        <f t="shared" si="0"/>
        <v>0.23699999999999999</v>
      </c>
      <c r="N112" s="791"/>
      <c r="O112" s="530"/>
      <c r="P112" s="99">
        <v>0.32</v>
      </c>
      <c r="Q112" s="794"/>
      <c r="R112" s="99">
        <v>1</v>
      </c>
      <c r="S112" s="530"/>
      <c r="T112" s="530"/>
      <c r="U112" s="31"/>
      <c r="V112" s="31"/>
      <c r="W112" s="795"/>
      <c r="X112" s="9"/>
    </row>
    <row r="113" spans="1:24" ht="12.9" hidden="1" customHeight="1" outlineLevel="1" x14ac:dyDescent="0.3">
      <c r="A113" s="7"/>
      <c r="B113" s="8"/>
      <c r="C113" s="18"/>
      <c r="D113" s="18"/>
      <c r="E113" s="18"/>
      <c r="F113" s="34"/>
      <c r="G113" s="791"/>
      <c r="H113" s="792" t="s">
        <v>145</v>
      </c>
      <c r="I113" s="137">
        <v>350</v>
      </c>
      <c r="J113" s="793">
        <v>1.5</v>
      </c>
      <c r="K113" s="101">
        <v>0.01</v>
      </c>
      <c r="L113" s="530"/>
      <c r="M113" s="796">
        <f t="shared" si="0"/>
        <v>0.23699999999999999</v>
      </c>
      <c r="N113" s="791"/>
      <c r="O113" s="530"/>
      <c r="P113" s="99">
        <v>0.42</v>
      </c>
      <c r="Q113" s="794"/>
      <c r="R113" s="99">
        <v>1</v>
      </c>
      <c r="S113" s="530"/>
      <c r="T113" s="530"/>
      <c r="U113" s="31"/>
      <c r="V113" s="31"/>
      <c r="W113" s="795"/>
      <c r="X113" s="9"/>
    </row>
    <row r="114" spans="1:24" ht="12.9" hidden="1" customHeight="1" outlineLevel="1" x14ac:dyDescent="0.3">
      <c r="A114" s="7"/>
      <c r="B114" s="8"/>
      <c r="C114" s="18"/>
      <c r="D114" s="18"/>
      <c r="E114" s="18"/>
      <c r="F114" s="34"/>
      <c r="G114" s="791"/>
      <c r="H114" s="792" t="s">
        <v>146</v>
      </c>
      <c r="I114" s="137">
        <v>50</v>
      </c>
      <c r="J114" s="793">
        <v>4.5</v>
      </c>
      <c r="K114" s="101">
        <v>0.01</v>
      </c>
      <c r="L114" s="530"/>
      <c r="M114" s="796">
        <f t="shared" si="0"/>
        <v>0.23699999999999999</v>
      </c>
      <c r="N114" s="791"/>
      <c r="O114" s="530"/>
      <c r="P114" s="99">
        <v>0.51</v>
      </c>
      <c r="Q114" s="794"/>
      <c r="R114" s="99">
        <v>1</v>
      </c>
      <c r="S114" s="530"/>
      <c r="T114" s="530"/>
      <c r="U114" s="31"/>
      <c r="V114" s="31"/>
      <c r="W114" s="795"/>
      <c r="X114" s="9"/>
    </row>
    <row r="115" spans="1:24" ht="12.9" hidden="1" customHeight="1" outlineLevel="1" x14ac:dyDescent="0.3">
      <c r="A115" s="7"/>
      <c r="B115" s="8"/>
      <c r="C115" s="18"/>
      <c r="D115" s="18"/>
      <c r="E115" s="18"/>
      <c r="F115" s="34"/>
      <c r="G115" s="791"/>
      <c r="H115" s="792" t="s">
        <v>147</v>
      </c>
      <c r="I115" s="137">
        <v>50</v>
      </c>
      <c r="J115" s="793">
        <v>4.5</v>
      </c>
      <c r="K115" s="101">
        <v>0.01</v>
      </c>
      <c r="L115" s="530"/>
      <c r="M115" s="796">
        <f t="shared" si="0"/>
        <v>0.23699999999999999</v>
      </c>
      <c r="N115" s="791"/>
      <c r="O115" s="530"/>
      <c r="P115" s="99">
        <v>0.6</v>
      </c>
      <c r="Q115" s="794"/>
      <c r="R115" s="99">
        <v>1</v>
      </c>
      <c r="S115" s="530"/>
      <c r="T115" s="530"/>
      <c r="U115" s="31"/>
      <c r="V115" s="31"/>
      <c r="W115" s="795"/>
      <c r="X115" s="9"/>
    </row>
    <row r="116" spans="1:24" ht="12.9" hidden="1" customHeight="1" outlineLevel="1" x14ac:dyDescent="0.3">
      <c r="A116" s="7"/>
      <c r="B116" s="8"/>
      <c r="C116" s="18"/>
      <c r="D116" s="18"/>
      <c r="E116" s="18"/>
      <c r="F116" s="27"/>
      <c r="G116" s="791" t="s">
        <v>1179</v>
      </c>
      <c r="H116" s="792" t="s">
        <v>390</v>
      </c>
      <c r="I116" s="137">
        <v>50</v>
      </c>
      <c r="J116" s="793">
        <v>4.5</v>
      </c>
      <c r="K116" s="101">
        <v>0.01</v>
      </c>
      <c r="L116" s="530"/>
      <c r="M116" s="796">
        <f t="shared" si="0"/>
        <v>0.23699999999999999</v>
      </c>
      <c r="N116" s="791"/>
      <c r="O116" s="530"/>
      <c r="P116" s="99">
        <v>0.42</v>
      </c>
      <c r="Q116" s="794"/>
      <c r="R116" s="99">
        <v>1</v>
      </c>
      <c r="S116" s="530"/>
      <c r="T116" s="530"/>
      <c r="U116" s="31"/>
      <c r="V116" s="31"/>
      <c r="W116" s="795"/>
      <c r="X116" s="9"/>
    </row>
    <row r="117" spans="1:24" ht="12.9" hidden="1" customHeight="1" outlineLevel="1" x14ac:dyDescent="0.3">
      <c r="A117" s="7"/>
      <c r="B117" s="8"/>
      <c r="C117" s="18"/>
      <c r="D117" s="18"/>
      <c r="E117" s="18"/>
      <c r="F117" s="27"/>
      <c r="G117" s="791"/>
      <c r="H117" s="792" t="s">
        <v>139</v>
      </c>
      <c r="I117" s="137">
        <v>100</v>
      </c>
      <c r="J117" s="793">
        <v>2.2000000000000002</v>
      </c>
      <c r="K117" s="101">
        <v>0.01</v>
      </c>
      <c r="L117" s="530"/>
      <c r="M117" s="796">
        <f t="shared" si="0"/>
        <v>0.23699999999999999</v>
      </c>
      <c r="N117" s="791"/>
      <c r="O117" s="530"/>
      <c r="P117" s="99">
        <v>0.42</v>
      </c>
      <c r="Q117" s="794"/>
      <c r="R117" s="99">
        <v>1</v>
      </c>
      <c r="S117" s="530"/>
      <c r="T117" s="530"/>
      <c r="U117" s="31"/>
      <c r="V117" s="31"/>
      <c r="W117" s="795"/>
      <c r="X117" s="9"/>
    </row>
    <row r="118" spans="1:24" ht="12.9" hidden="1" customHeight="1" outlineLevel="1" x14ac:dyDescent="0.3">
      <c r="A118" s="7"/>
      <c r="B118" s="8"/>
      <c r="C118" s="18"/>
      <c r="D118" s="18"/>
      <c r="E118" s="18"/>
      <c r="F118" s="27"/>
      <c r="G118" s="791"/>
      <c r="H118" s="792" t="s">
        <v>140</v>
      </c>
      <c r="I118" s="137">
        <v>100</v>
      </c>
      <c r="J118" s="793">
        <v>2.2000000000000002</v>
      </c>
      <c r="K118" s="101">
        <v>0.01</v>
      </c>
      <c r="L118" s="530"/>
      <c r="M118" s="796">
        <f t="shared" si="0"/>
        <v>0.23699999999999999</v>
      </c>
      <c r="N118" s="791"/>
      <c r="O118" s="530"/>
      <c r="P118" s="99">
        <v>0.32</v>
      </c>
      <c r="Q118" s="794"/>
      <c r="R118" s="99">
        <v>1</v>
      </c>
      <c r="S118" s="530"/>
      <c r="T118" s="530"/>
      <c r="U118" s="31"/>
      <c r="V118" s="31"/>
      <c r="W118" s="795"/>
      <c r="X118" s="9"/>
    </row>
    <row r="119" spans="1:24" ht="12.9" hidden="1" customHeight="1" outlineLevel="1" x14ac:dyDescent="0.3">
      <c r="A119" s="7"/>
      <c r="B119" s="8"/>
      <c r="C119" s="18"/>
      <c r="D119" s="18"/>
      <c r="E119" s="18"/>
      <c r="F119" s="27"/>
      <c r="G119" s="791"/>
      <c r="H119" s="792" t="s">
        <v>141</v>
      </c>
      <c r="I119" s="137">
        <v>150</v>
      </c>
      <c r="J119" s="793">
        <v>1.8</v>
      </c>
      <c r="K119" s="101">
        <v>0.01</v>
      </c>
      <c r="L119" s="530"/>
      <c r="M119" s="796">
        <f t="shared" si="0"/>
        <v>0.23699999999999999</v>
      </c>
      <c r="N119" s="791"/>
      <c r="O119" s="530"/>
      <c r="P119" s="99">
        <v>0.14000000000000001</v>
      </c>
      <c r="Q119" s="794"/>
      <c r="R119" s="99">
        <v>1</v>
      </c>
      <c r="S119" s="530"/>
      <c r="T119" s="530"/>
      <c r="U119" s="31"/>
      <c r="V119" s="31"/>
      <c r="W119" s="795"/>
      <c r="X119" s="9"/>
    </row>
    <row r="120" spans="1:24" ht="12.9" hidden="1" customHeight="1" outlineLevel="1" x14ac:dyDescent="0.3">
      <c r="A120" s="7"/>
      <c r="B120" s="8"/>
      <c r="C120" s="18"/>
      <c r="D120" s="18"/>
      <c r="E120" s="18"/>
      <c r="F120" s="37"/>
      <c r="G120" s="791"/>
      <c r="H120" s="792" t="s">
        <v>142</v>
      </c>
      <c r="I120" s="137">
        <v>300</v>
      </c>
      <c r="J120" s="793">
        <v>0.75</v>
      </c>
      <c r="K120" s="101">
        <v>0.01</v>
      </c>
      <c r="L120" s="530"/>
      <c r="M120" s="796">
        <f t="shared" si="0"/>
        <v>0.23699999999999999</v>
      </c>
      <c r="N120" s="791"/>
      <c r="O120" s="530"/>
      <c r="P120" s="99">
        <v>0.12</v>
      </c>
      <c r="Q120" s="794"/>
      <c r="R120" s="99">
        <v>1</v>
      </c>
      <c r="S120" s="530"/>
      <c r="T120" s="530"/>
      <c r="U120" s="31"/>
      <c r="V120" s="31"/>
      <c r="W120" s="795"/>
      <c r="X120" s="9"/>
    </row>
    <row r="121" spans="1:24" ht="12.9" hidden="1" customHeight="1" outlineLevel="1" x14ac:dyDescent="0.3">
      <c r="A121" s="7"/>
      <c r="B121" s="8"/>
      <c r="C121" s="18"/>
      <c r="D121" s="18"/>
      <c r="E121" s="18"/>
      <c r="F121" s="34"/>
      <c r="G121" s="791"/>
      <c r="H121" s="792" t="s">
        <v>143</v>
      </c>
      <c r="I121" s="137">
        <v>300</v>
      </c>
      <c r="J121" s="793">
        <v>0.75</v>
      </c>
      <c r="K121" s="101">
        <v>0.01</v>
      </c>
      <c r="L121" s="530"/>
      <c r="M121" s="796">
        <f t="shared" si="0"/>
        <v>0.23699999999999999</v>
      </c>
      <c r="N121" s="791"/>
      <c r="O121" s="530"/>
      <c r="P121" s="99">
        <v>0.23</v>
      </c>
      <c r="Q121" s="794"/>
      <c r="R121" s="99">
        <v>1</v>
      </c>
      <c r="S121" s="530"/>
      <c r="T121" s="530"/>
      <c r="U121" s="31"/>
      <c r="V121" s="31"/>
      <c r="W121" s="795"/>
      <c r="X121" s="9"/>
    </row>
    <row r="122" spans="1:24" ht="12.9" hidden="1" customHeight="1" outlineLevel="1" x14ac:dyDescent="0.3">
      <c r="A122" s="7"/>
      <c r="B122" s="8"/>
      <c r="C122" s="18"/>
      <c r="D122" s="18"/>
      <c r="E122" s="18"/>
      <c r="F122" s="34"/>
      <c r="G122" s="791"/>
      <c r="H122" s="792" t="s">
        <v>144</v>
      </c>
      <c r="I122" s="137">
        <v>325</v>
      </c>
      <c r="J122" s="793">
        <v>1</v>
      </c>
      <c r="K122" s="101">
        <v>0.01</v>
      </c>
      <c r="L122" s="530"/>
      <c r="M122" s="796">
        <f t="shared" si="0"/>
        <v>0.23699999999999999</v>
      </c>
      <c r="N122" s="791"/>
      <c r="O122" s="530"/>
      <c r="P122" s="99">
        <v>0.32</v>
      </c>
      <c r="Q122" s="794"/>
      <c r="R122" s="99">
        <v>1</v>
      </c>
      <c r="S122" s="530"/>
      <c r="T122" s="530"/>
      <c r="U122" s="31"/>
      <c r="V122" s="31"/>
      <c r="W122" s="795"/>
      <c r="X122" s="9"/>
    </row>
    <row r="123" spans="1:24" ht="12.9" hidden="1" customHeight="1" outlineLevel="1" x14ac:dyDescent="0.3">
      <c r="A123" s="7"/>
      <c r="B123" s="8"/>
      <c r="C123" s="18"/>
      <c r="D123" s="18"/>
      <c r="E123" s="18"/>
      <c r="F123" s="34"/>
      <c r="G123" s="791"/>
      <c r="H123" s="792" t="s">
        <v>145</v>
      </c>
      <c r="I123" s="137">
        <v>350</v>
      </c>
      <c r="J123" s="793">
        <v>1.5</v>
      </c>
      <c r="K123" s="101">
        <v>0.01</v>
      </c>
      <c r="L123" s="530"/>
      <c r="M123" s="796">
        <f t="shared" si="0"/>
        <v>0.23699999999999999</v>
      </c>
      <c r="N123" s="791"/>
      <c r="O123" s="530"/>
      <c r="P123" s="99">
        <v>0.42</v>
      </c>
      <c r="Q123" s="794"/>
      <c r="R123" s="99">
        <v>1</v>
      </c>
      <c r="S123" s="530"/>
      <c r="T123" s="530"/>
      <c r="U123" s="31"/>
      <c r="V123" s="31"/>
      <c r="W123" s="795"/>
      <c r="X123" s="9"/>
    </row>
    <row r="124" spans="1:24" ht="12.9" hidden="1" customHeight="1" outlineLevel="1" x14ac:dyDescent="0.3">
      <c r="A124" s="7"/>
      <c r="B124" s="8"/>
      <c r="C124" s="18"/>
      <c r="D124" s="18"/>
      <c r="E124" s="18"/>
      <c r="F124" s="34"/>
      <c r="G124" s="791"/>
      <c r="H124" s="792" t="s">
        <v>146</v>
      </c>
      <c r="I124" s="137">
        <v>50</v>
      </c>
      <c r="J124" s="793">
        <v>4.5</v>
      </c>
      <c r="K124" s="101">
        <v>0.01</v>
      </c>
      <c r="L124" s="530"/>
      <c r="M124" s="796">
        <f t="shared" si="0"/>
        <v>0.23699999999999999</v>
      </c>
      <c r="N124" s="791"/>
      <c r="O124" s="530"/>
      <c r="P124" s="99">
        <v>0.51</v>
      </c>
      <c r="Q124" s="794"/>
      <c r="R124" s="99">
        <v>1</v>
      </c>
      <c r="S124" s="530"/>
      <c r="T124" s="530"/>
      <c r="U124" s="31"/>
      <c r="V124" s="31"/>
      <c r="W124" s="795"/>
      <c r="X124" s="9"/>
    </row>
    <row r="125" spans="1:24" ht="12.9" hidden="1" customHeight="1" outlineLevel="1" x14ac:dyDescent="0.3">
      <c r="A125" s="7"/>
      <c r="B125" s="8"/>
      <c r="C125" s="18"/>
      <c r="D125" s="18"/>
      <c r="E125" s="18"/>
      <c r="F125" s="34"/>
      <c r="G125" s="791"/>
      <c r="H125" s="792" t="s">
        <v>147</v>
      </c>
      <c r="I125" s="137">
        <v>50</v>
      </c>
      <c r="J125" s="793">
        <v>4.5</v>
      </c>
      <c r="K125" s="101">
        <v>0.01</v>
      </c>
      <c r="L125" s="530"/>
      <c r="M125" s="796">
        <f t="shared" si="0"/>
        <v>0.23699999999999999</v>
      </c>
      <c r="N125" s="791"/>
      <c r="O125" s="530"/>
      <c r="P125" s="99">
        <v>0.6</v>
      </c>
      <c r="Q125" s="794"/>
      <c r="R125" s="99">
        <v>1</v>
      </c>
      <c r="S125" s="530"/>
      <c r="T125" s="530"/>
      <c r="U125" s="31"/>
      <c r="V125" s="31"/>
      <c r="W125" s="795"/>
      <c r="X125" s="9"/>
    </row>
    <row r="126" spans="1:24" ht="12.9" hidden="1" customHeight="1" outlineLevel="1" x14ac:dyDescent="0.3">
      <c r="A126" s="7"/>
      <c r="B126" s="8"/>
      <c r="C126" s="18"/>
      <c r="D126" s="18"/>
      <c r="E126" s="18"/>
      <c r="F126" s="27"/>
      <c r="G126" s="791" t="s">
        <v>1180</v>
      </c>
      <c r="H126" s="792" t="s">
        <v>390</v>
      </c>
      <c r="I126" s="137">
        <v>50</v>
      </c>
      <c r="J126" s="793">
        <v>4.5</v>
      </c>
      <c r="K126" s="101">
        <v>0.01</v>
      </c>
      <c r="L126" s="530"/>
      <c r="M126" s="796">
        <f t="shared" si="0"/>
        <v>0.23699999999999999</v>
      </c>
      <c r="N126" s="791"/>
      <c r="O126" s="530"/>
      <c r="P126" s="99">
        <v>0.42</v>
      </c>
      <c r="Q126" s="794"/>
      <c r="R126" s="99">
        <v>1</v>
      </c>
      <c r="S126" s="530"/>
      <c r="T126" s="530"/>
      <c r="U126" s="31"/>
      <c r="V126" s="31"/>
      <c r="W126" s="795"/>
      <c r="X126" s="9"/>
    </row>
    <row r="127" spans="1:24" ht="12.9" hidden="1" customHeight="1" outlineLevel="1" x14ac:dyDescent="0.3">
      <c r="A127" s="7"/>
      <c r="B127" s="8"/>
      <c r="C127" s="18"/>
      <c r="D127" s="18"/>
      <c r="E127" s="18"/>
      <c r="F127" s="27"/>
      <c r="G127" s="791"/>
      <c r="H127" s="792" t="s">
        <v>139</v>
      </c>
      <c r="I127" s="137">
        <v>100</v>
      </c>
      <c r="J127" s="793">
        <v>2.2000000000000002</v>
      </c>
      <c r="K127" s="101">
        <v>0.01</v>
      </c>
      <c r="L127" s="530"/>
      <c r="M127" s="796">
        <f t="shared" si="0"/>
        <v>0.23699999999999999</v>
      </c>
      <c r="N127" s="791"/>
      <c r="O127" s="530"/>
      <c r="P127" s="99">
        <v>0.42</v>
      </c>
      <c r="Q127" s="794"/>
      <c r="R127" s="99">
        <v>1</v>
      </c>
      <c r="S127" s="530"/>
      <c r="T127" s="530"/>
      <c r="U127" s="31"/>
      <c r="V127" s="31"/>
      <c r="W127" s="795"/>
      <c r="X127" s="9"/>
    </row>
    <row r="128" spans="1:24" ht="12.9" hidden="1" customHeight="1" outlineLevel="1" x14ac:dyDescent="0.3">
      <c r="A128" s="7"/>
      <c r="B128" s="8"/>
      <c r="C128" s="18"/>
      <c r="D128" s="18"/>
      <c r="E128" s="18"/>
      <c r="F128" s="27"/>
      <c r="G128" s="791"/>
      <c r="H128" s="792" t="s">
        <v>140</v>
      </c>
      <c r="I128" s="137">
        <v>100</v>
      </c>
      <c r="J128" s="793">
        <v>2.2000000000000002</v>
      </c>
      <c r="K128" s="101">
        <v>0.01</v>
      </c>
      <c r="L128" s="530"/>
      <c r="M128" s="796">
        <f t="shared" si="0"/>
        <v>0.23699999999999999</v>
      </c>
      <c r="N128" s="791"/>
      <c r="O128" s="530"/>
      <c r="P128" s="99">
        <v>0.32</v>
      </c>
      <c r="Q128" s="794"/>
      <c r="R128" s="99">
        <v>1</v>
      </c>
      <c r="S128" s="530"/>
      <c r="T128" s="530"/>
      <c r="U128" s="31"/>
      <c r="V128" s="31"/>
      <c r="W128" s="795"/>
      <c r="X128" s="9"/>
    </row>
    <row r="129" spans="1:24" ht="12.9" hidden="1" customHeight="1" outlineLevel="1" x14ac:dyDescent="0.3">
      <c r="A129" s="7"/>
      <c r="B129" s="8"/>
      <c r="C129" s="18"/>
      <c r="D129" s="18"/>
      <c r="E129" s="18"/>
      <c r="F129" s="27"/>
      <c r="G129" s="791"/>
      <c r="H129" s="792" t="s">
        <v>141</v>
      </c>
      <c r="I129" s="137">
        <v>150</v>
      </c>
      <c r="J129" s="793">
        <v>1.8</v>
      </c>
      <c r="K129" s="101">
        <v>0.01</v>
      </c>
      <c r="L129" s="530"/>
      <c r="M129" s="796">
        <f t="shared" si="0"/>
        <v>0.23699999999999999</v>
      </c>
      <c r="N129" s="791"/>
      <c r="O129" s="530"/>
      <c r="P129" s="99">
        <v>0.14000000000000001</v>
      </c>
      <c r="Q129" s="794"/>
      <c r="R129" s="99">
        <v>1</v>
      </c>
      <c r="S129" s="530"/>
      <c r="T129" s="530"/>
      <c r="U129" s="31"/>
      <c r="V129" s="31"/>
      <c r="W129" s="795"/>
      <c r="X129" s="9"/>
    </row>
    <row r="130" spans="1:24" ht="12.9" hidden="1" customHeight="1" outlineLevel="1" x14ac:dyDescent="0.3">
      <c r="A130" s="7"/>
      <c r="B130" s="8"/>
      <c r="C130" s="18"/>
      <c r="D130" s="18"/>
      <c r="E130" s="18"/>
      <c r="F130" s="37"/>
      <c r="G130" s="791"/>
      <c r="H130" s="792" t="s">
        <v>142</v>
      </c>
      <c r="I130" s="137">
        <v>300</v>
      </c>
      <c r="J130" s="793">
        <v>0.75</v>
      </c>
      <c r="K130" s="101">
        <v>0.01</v>
      </c>
      <c r="L130" s="530"/>
      <c r="M130" s="796">
        <f t="shared" si="0"/>
        <v>0.23699999999999999</v>
      </c>
      <c r="N130" s="791"/>
      <c r="O130" s="530"/>
      <c r="P130" s="99">
        <v>0.12</v>
      </c>
      <c r="Q130" s="794"/>
      <c r="R130" s="99">
        <v>1</v>
      </c>
      <c r="S130" s="530"/>
      <c r="T130" s="530"/>
      <c r="U130" s="31"/>
      <c r="V130" s="31"/>
      <c r="W130" s="795"/>
      <c r="X130" s="9"/>
    </row>
    <row r="131" spans="1:24" ht="12.9" hidden="1" customHeight="1" outlineLevel="1" x14ac:dyDescent="0.3">
      <c r="A131" s="7"/>
      <c r="B131" s="8"/>
      <c r="C131" s="18"/>
      <c r="D131" s="18"/>
      <c r="E131" s="18"/>
      <c r="F131" s="34"/>
      <c r="G131" s="791"/>
      <c r="H131" s="792" t="s">
        <v>143</v>
      </c>
      <c r="I131" s="137">
        <v>300</v>
      </c>
      <c r="J131" s="793">
        <v>0.75</v>
      </c>
      <c r="K131" s="101">
        <v>0.01</v>
      </c>
      <c r="L131" s="530"/>
      <c r="M131" s="796">
        <f t="shared" ref="M131:M155" si="1">M130</f>
        <v>0.23699999999999999</v>
      </c>
      <c r="N131" s="791"/>
      <c r="O131" s="530"/>
      <c r="P131" s="99">
        <v>0.23</v>
      </c>
      <c r="Q131" s="794"/>
      <c r="R131" s="99">
        <v>1</v>
      </c>
      <c r="S131" s="530"/>
      <c r="T131" s="530"/>
      <c r="U131" s="31"/>
      <c r="V131" s="31"/>
      <c r="W131" s="795"/>
      <c r="X131" s="9"/>
    </row>
    <row r="132" spans="1:24" ht="12.9" hidden="1" customHeight="1" outlineLevel="1" x14ac:dyDescent="0.3">
      <c r="A132" s="7"/>
      <c r="B132" s="8"/>
      <c r="C132" s="18"/>
      <c r="D132" s="18"/>
      <c r="E132" s="18"/>
      <c r="F132" s="34"/>
      <c r="G132" s="791"/>
      <c r="H132" s="792" t="s">
        <v>144</v>
      </c>
      <c r="I132" s="137">
        <v>325</v>
      </c>
      <c r="J132" s="793">
        <v>1</v>
      </c>
      <c r="K132" s="101">
        <v>0.01</v>
      </c>
      <c r="L132" s="530"/>
      <c r="M132" s="796">
        <f t="shared" si="1"/>
        <v>0.23699999999999999</v>
      </c>
      <c r="N132" s="791"/>
      <c r="O132" s="530"/>
      <c r="P132" s="99">
        <v>0.32</v>
      </c>
      <c r="Q132" s="794"/>
      <c r="R132" s="99">
        <v>1</v>
      </c>
      <c r="S132" s="530"/>
      <c r="T132" s="530"/>
      <c r="U132" s="31"/>
      <c r="V132" s="31"/>
      <c r="W132" s="795"/>
      <c r="X132" s="9"/>
    </row>
    <row r="133" spans="1:24" ht="12.9" hidden="1" customHeight="1" outlineLevel="1" x14ac:dyDescent="0.3">
      <c r="A133" s="7"/>
      <c r="B133" s="8"/>
      <c r="C133" s="18"/>
      <c r="D133" s="18"/>
      <c r="E133" s="18"/>
      <c r="F133" s="34"/>
      <c r="G133" s="791"/>
      <c r="H133" s="792" t="s">
        <v>145</v>
      </c>
      <c r="I133" s="137">
        <v>350</v>
      </c>
      <c r="J133" s="793">
        <v>1.5</v>
      </c>
      <c r="K133" s="101">
        <v>0.01</v>
      </c>
      <c r="L133" s="530"/>
      <c r="M133" s="796">
        <f t="shared" si="1"/>
        <v>0.23699999999999999</v>
      </c>
      <c r="N133" s="791"/>
      <c r="O133" s="530"/>
      <c r="P133" s="99">
        <v>0.42</v>
      </c>
      <c r="Q133" s="794"/>
      <c r="R133" s="99">
        <v>1</v>
      </c>
      <c r="S133" s="530"/>
      <c r="T133" s="530"/>
      <c r="U133" s="31"/>
      <c r="V133" s="31"/>
      <c r="W133" s="795"/>
      <c r="X133" s="9"/>
    </row>
    <row r="134" spans="1:24" ht="12.9" hidden="1" customHeight="1" outlineLevel="1" x14ac:dyDescent="0.3">
      <c r="A134" s="7"/>
      <c r="B134" s="8"/>
      <c r="C134" s="18"/>
      <c r="D134" s="18"/>
      <c r="E134" s="18"/>
      <c r="F134" s="34"/>
      <c r="G134" s="791"/>
      <c r="H134" s="792" t="s">
        <v>146</v>
      </c>
      <c r="I134" s="137">
        <v>50</v>
      </c>
      <c r="J134" s="793">
        <v>4.5</v>
      </c>
      <c r="K134" s="101">
        <v>0.01</v>
      </c>
      <c r="L134" s="530"/>
      <c r="M134" s="796">
        <f t="shared" si="1"/>
        <v>0.23699999999999999</v>
      </c>
      <c r="N134" s="791"/>
      <c r="O134" s="530"/>
      <c r="P134" s="99">
        <v>0.51</v>
      </c>
      <c r="Q134" s="794"/>
      <c r="R134" s="99">
        <v>1</v>
      </c>
      <c r="S134" s="530"/>
      <c r="T134" s="530"/>
      <c r="U134" s="31"/>
      <c r="V134" s="31"/>
      <c r="W134" s="795"/>
      <c r="X134" s="9"/>
    </row>
    <row r="135" spans="1:24" ht="12.9" hidden="1" customHeight="1" outlineLevel="1" x14ac:dyDescent="0.3">
      <c r="A135" s="7"/>
      <c r="B135" s="8"/>
      <c r="C135" s="18"/>
      <c r="D135" s="18"/>
      <c r="E135" s="18"/>
      <c r="F135" s="34"/>
      <c r="G135" s="791"/>
      <c r="H135" s="792" t="s">
        <v>147</v>
      </c>
      <c r="I135" s="137">
        <v>50</v>
      </c>
      <c r="J135" s="793">
        <v>4.5</v>
      </c>
      <c r="K135" s="101">
        <v>0.01</v>
      </c>
      <c r="L135" s="530"/>
      <c r="M135" s="796">
        <f t="shared" si="1"/>
        <v>0.23699999999999999</v>
      </c>
      <c r="N135" s="791"/>
      <c r="O135" s="530"/>
      <c r="P135" s="99">
        <v>0.6</v>
      </c>
      <c r="Q135" s="794"/>
      <c r="R135" s="99">
        <v>1</v>
      </c>
      <c r="S135" s="530"/>
      <c r="T135" s="530"/>
      <c r="U135" s="31"/>
      <c r="V135" s="31"/>
      <c r="W135" s="795"/>
      <c r="X135" s="9"/>
    </row>
    <row r="136" spans="1:24" ht="12.9" hidden="1" customHeight="1" outlineLevel="1" x14ac:dyDescent="0.3">
      <c r="A136" s="7"/>
      <c r="B136" s="8"/>
      <c r="C136" s="18"/>
      <c r="D136" s="18"/>
      <c r="E136" s="18"/>
      <c r="F136" s="27"/>
      <c r="G136" s="791" t="s">
        <v>1181</v>
      </c>
      <c r="H136" s="792" t="s">
        <v>390</v>
      </c>
      <c r="I136" s="137">
        <v>50</v>
      </c>
      <c r="J136" s="793">
        <v>4.5</v>
      </c>
      <c r="K136" s="101">
        <v>0.01</v>
      </c>
      <c r="L136" s="530"/>
      <c r="M136" s="796">
        <f t="shared" si="1"/>
        <v>0.23699999999999999</v>
      </c>
      <c r="N136" s="791"/>
      <c r="O136" s="530"/>
      <c r="P136" s="99">
        <v>0.42</v>
      </c>
      <c r="Q136" s="794"/>
      <c r="R136" s="99">
        <v>1</v>
      </c>
      <c r="S136" s="530"/>
      <c r="T136" s="530"/>
      <c r="U136" s="31"/>
      <c r="V136" s="31"/>
      <c r="W136" s="795"/>
      <c r="X136" s="9"/>
    </row>
    <row r="137" spans="1:24" ht="12.9" hidden="1" customHeight="1" outlineLevel="1" x14ac:dyDescent="0.3">
      <c r="A137" s="7"/>
      <c r="B137" s="8"/>
      <c r="C137" s="18"/>
      <c r="D137" s="18"/>
      <c r="E137" s="18"/>
      <c r="F137" s="27"/>
      <c r="G137" s="791"/>
      <c r="H137" s="792" t="s">
        <v>139</v>
      </c>
      <c r="I137" s="137">
        <v>100</v>
      </c>
      <c r="J137" s="793">
        <v>2.2000000000000002</v>
      </c>
      <c r="K137" s="101">
        <v>0.01</v>
      </c>
      <c r="L137" s="530"/>
      <c r="M137" s="796">
        <f t="shared" si="1"/>
        <v>0.23699999999999999</v>
      </c>
      <c r="N137" s="791"/>
      <c r="O137" s="530"/>
      <c r="P137" s="99">
        <v>0.42</v>
      </c>
      <c r="Q137" s="794"/>
      <c r="R137" s="99">
        <v>1</v>
      </c>
      <c r="S137" s="530"/>
      <c r="T137" s="530"/>
      <c r="U137" s="31"/>
      <c r="V137" s="31"/>
      <c r="W137" s="795"/>
      <c r="X137" s="9"/>
    </row>
    <row r="138" spans="1:24" ht="12.9" hidden="1" customHeight="1" outlineLevel="1" x14ac:dyDescent="0.3">
      <c r="A138" s="7"/>
      <c r="B138" s="8"/>
      <c r="C138" s="18"/>
      <c r="D138" s="18"/>
      <c r="E138" s="18"/>
      <c r="F138" s="27"/>
      <c r="G138" s="791"/>
      <c r="H138" s="792" t="s">
        <v>140</v>
      </c>
      <c r="I138" s="137">
        <v>100</v>
      </c>
      <c r="J138" s="793">
        <v>2.2000000000000002</v>
      </c>
      <c r="K138" s="101">
        <v>0.01</v>
      </c>
      <c r="L138" s="530"/>
      <c r="M138" s="796">
        <f t="shared" si="1"/>
        <v>0.23699999999999999</v>
      </c>
      <c r="N138" s="791"/>
      <c r="O138" s="530"/>
      <c r="P138" s="99">
        <v>0.32</v>
      </c>
      <c r="Q138" s="794"/>
      <c r="R138" s="99">
        <v>1</v>
      </c>
      <c r="S138" s="530"/>
      <c r="T138" s="530"/>
      <c r="U138" s="31"/>
      <c r="V138" s="31"/>
      <c r="W138" s="795"/>
      <c r="X138" s="9"/>
    </row>
    <row r="139" spans="1:24" ht="12.9" hidden="1" customHeight="1" outlineLevel="1" x14ac:dyDescent="0.3">
      <c r="A139" s="7"/>
      <c r="B139" s="8"/>
      <c r="C139" s="18"/>
      <c r="D139" s="18"/>
      <c r="E139" s="18"/>
      <c r="F139" s="27"/>
      <c r="G139" s="791"/>
      <c r="H139" s="792" t="s">
        <v>141</v>
      </c>
      <c r="I139" s="137">
        <v>150</v>
      </c>
      <c r="J139" s="793">
        <v>1.8</v>
      </c>
      <c r="K139" s="101">
        <v>0.01</v>
      </c>
      <c r="L139" s="530"/>
      <c r="M139" s="796">
        <f t="shared" si="1"/>
        <v>0.23699999999999999</v>
      </c>
      <c r="N139" s="791"/>
      <c r="O139" s="530"/>
      <c r="P139" s="99">
        <v>0.14000000000000001</v>
      </c>
      <c r="Q139" s="794"/>
      <c r="R139" s="99">
        <v>1</v>
      </c>
      <c r="S139" s="530"/>
      <c r="T139" s="530"/>
      <c r="U139" s="31"/>
      <c r="V139" s="31"/>
      <c r="W139" s="795"/>
      <c r="X139" s="9"/>
    </row>
    <row r="140" spans="1:24" ht="12.9" hidden="1" customHeight="1" outlineLevel="1" x14ac:dyDescent="0.3">
      <c r="A140" s="7"/>
      <c r="B140" s="8"/>
      <c r="C140" s="18"/>
      <c r="D140" s="18"/>
      <c r="E140" s="18"/>
      <c r="F140" s="37"/>
      <c r="G140" s="791"/>
      <c r="H140" s="792" t="s">
        <v>142</v>
      </c>
      <c r="I140" s="137">
        <v>300</v>
      </c>
      <c r="J140" s="793">
        <v>0.75</v>
      </c>
      <c r="K140" s="101">
        <v>0.01</v>
      </c>
      <c r="L140" s="530"/>
      <c r="M140" s="796">
        <f t="shared" si="1"/>
        <v>0.23699999999999999</v>
      </c>
      <c r="N140" s="791"/>
      <c r="O140" s="530"/>
      <c r="P140" s="99">
        <v>0.12</v>
      </c>
      <c r="Q140" s="794"/>
      <c r="R140" s="99">
        <v>1</v>
      </c>
      <c r="S140" s="530"/>
      <c r="T140" s="530"/>
      <c r="U140" s="31"/>
      <c r="V140" s="31"/>
      <c r="W140" s="795"/>
      <c r="X140" s="9"/>
    </row>
    <row r="141" spans="1:24" ht="12.9" hidden="1" customHeight="1" outlineLevel="1" x14ac:dyDescent="0.3">
      <c r="A141" s="7"/>
      <c r="B141" s="8"/>
      <c r="C141" s="18"/>
      <c r="D141" s="18"/>
      <c r="E141" s="18"/>
      <c r="F141" s="34"/>
      <c r="G141" s="791"/>
      <c r="H141" s="792" t="s">
        <v>143</v>
      </c>
      <c r="I141" s="137">
        <v>300</v>
      </c>
      <c r="J141" s="793">
        <v>0.75</v>
      </c>
      <c r="K141" s="101">
        <v>0.01</v>
      </c>
      <c r="L141" s="530"/>
      <c r="M141" s="796">
        <f t="shared" si="1"/>
        <v>0.23699999999999999</v>
      </c>
      <c r="N141" s="791"/>
      <c r="O141" s="530"/>
      <c r="P141" s="99">
        <v>0.23</v>
      </c>
      <c r="Q141" s="794"/>
      <c r="R141" s="99">
        <v>1</v>
      </c>
      <c r="S141" s="530"/>
      <c r="T141" s="530"/>
      <c r="U141" s="31"/>
      <c r="V141" s="31"/>
      <c r="W141" s="795"/>
      <c r="X141" s="9"/>
    </row>
    <row r="142" spans="1:24" ht="12.9" hidden="1" customHeight="1" outlineLevel="1" x14ac:dyDescent="0.3">
      <c r="A142" s="7"/>
      <c r="B142" s="8"/>
      <c r="C142" s="18"/>
      <c r="D142" s="18"/>
      <c r="E142" s="18"/>
      <c r="F142" s="34"/>
      <c r="G142" s="791"/>
      <c r="H142" s="792" t="s">
        <v>144</v>
      </c>
      <c r="I142" s="137">
        <v>325</v>
      </c>
      <c r="J142" s="793">
        <v>1</v>
      </c>
      <c r="K142" s="101">
        <v>0.01</v>
      </c>
      <c r="L142" s="530"/>
      <c r="M142" s="796">
        <f t="shared" si="1"/>
        <v>0.23699999999999999</v>
      </c>
      <c r="N142" s="791"/>
      <c r="O142" s="530"/>
      <c r="P142" s="99">
        <v>0.32</v>
      </c>
      <c r="Q142" s="794"/>
      <c r="R142" s="99">
        <v>1</v>
      </c>
      <c r="S142" s="530"/>
      <c r="T142" s="530"/>
      <c r="U142" s="31"/>
      <c r="V142" s="31"/>
      <c r="W142" s="795"/>
      <c r="X142" s="9"/>
    </row>
    <row r="143" spans="1:24" ht="12.9" hidden="1" customHeight="1" outlineLevel="1" x14ac:dyDescent="0.3">
      <c r="A143" s="7"/>
      <c r="B143" s="8"/>
      <c r="C143" s="18"/>
      <c r="D143" s="18"/>
      <c r="E143" s="18"/>
      <c r="F143" s="34"/>
      <c r="G143" s="791"/>
      <c r="H143" s="792" t="s">
        <v>145</v>
      </c>
      <c r="I143" s="137">
        <v>350</v>
      </c>
      <c r="J143" s="793">
        <v>1.5</v>
      </c>
      <c r="K143" s="101">
        <v>0.01</v>
      </c>
      <c r="L143" s="530"/>
      <c r="M143" s="796">
        <f t="shared" si="1"/>
        <v>0.23699999999999999</v>
      </c>
      <c r="N143" s="791"/>
      <c r="O143" s="530"/>
      <c r="P143" s="99">
        <v>0.42</v>
      </c>
      <c r="Q143" s="794"/>
      <c r="R143" s="99">
        <v>1</v>
      </c>
      <c r="S143" s="530"/>
      <c r="T143" s="530"/>
      <c r="U143" s="31"/>
      <c r="V143" s="31"/>
      <c r="W143" s="795"/>
      <c r="X143" s="9"/>
    </row>
    <row r="144" spans="1:24" ht="12.9" hidden="1" customHeight="1" outlineLevel="1" x14ac:dyDescent="0.3">
      <c r="A144" s="7"/>
      <c r="B144" s="8"/>
      <c r="C144" s="18"/>
      <c r="D144" s="18"/>
      <c r="E144" s="18"/>
      <c r="F144" s="34"/>
      <c r="G144" s="791"/>
      <c r="H144" s="792" t="s">
        <v>146</v>
      </c>
      <c r="I144" s="137">
        <v>50</v>
      </c>
      <c r="J144" s="793">
        <v>4.5</v>
      </c>
      <c r="K144" s="101">
        <v>0.01</v>
      </c>
      <c r="L144" s="530"/>
      <c r="M144" s="796">
        <f t="shared" si="1"/>
        <v>0.23699999999999999</v>
      </c>
      <c r="N144" s="791"/>
      <c r="O144" s="530"/>
      <c r="P144" s="99">
        <v>0.51</v>
      </c>
      <c r="Q144" s="794"/>
      <c r="R144" s="99">
        <v>1</v>
      </c>
      <c r="S144" s="530"/>
      <c r="T144" s="530"/>
      <c r="U144" s="31"/>
      <c r="V144" s="31"/>
      <c r="W144" s="795"/>
      <c r="X144" s="9"/>
    </row>
    <row r="145" spans="1:25" ht="12.9" hidden="1" customHeight="1" outlineLevel="1" x14ac:dyDescent="0.3">
      <c r="A145" s="7"/>
      <c r="B145" s="8"/>
      <c r="C145" s="18"/>
      <c r="D145" s="18"/>
      <c r="E145" s="18"/>
      <c r="F145" s="34"/>
      <c r="G145" s="791"/>
      <c r="H145" s="792" t="s">
        <v>147</v>
      </c>
      <c r="I145" s="137">
        <v>50</v>
      </c>
      <c r="J145" s="793">
        <v>4.5</v>
      </c>
      <c r="K145" s="101">
        <v>0.01</v>
      </c>
      <c r="L145" s="530"/>
      <c r="M145" s="796">
        <f t="shared" si="1"/>
        <v>0.23699999999999999</v>
      </c>
      <c r="N145" s="791"/>
      <c r="O145" s="530"/>
      <c r="P145" s="99">
        <v>0.6</v>
      </c>
      <c r="Q145" s="794"/>
      <c r="R145" s="99">
        <v>1</v>
      </c>
      <c r="S145" s="530"/>
      <c r="T145" s="530"/>
      <c r="U145" s="31"/>
      <c r="V145" s="31"/>
      <c r="W145" s="795"/>
      <c r="X145" s="9"/>
    </row>
    <row r="146" spans="1:25" ht="12.9" hidden="1" customHeight="1" outlineLevel="1" x14ac:dyDescent="0.3">
      <c r="A146" s="7"/>
      <c r="B146" s="8"/>
      <c r="C146" s="18"/>
      <c r="D146" s="18"/>
      <c r="E146" s="18"/>
      <c r="F146" s="27"/>
      <c r="G146" s="791" t="s">
        <v>1182</v>
      </c>
      <c r="H146" s="792" t="s">
        <v>390</v>
      </c>
      <c r="I146" s="137">
        <v>50</v>
      </c>
      <c r="J146" s="793">
        <v>4.5</v>
      </c>
      <c r="K146" s="101">
        <v>0.01</v>
      </c>
      <c r="L146" s="530"/>
      <c r="M146" s="796">
        <f t="shared" si="1"/>
        <v>0.23699999999999999</v>
      </c>
      <c r="N146" s="791"/>
      <c r="O146" s="530"/>
      <c r="P146" s="99">
        <v>0.42</v>
      </c>
      <c r="Q146" s="794"/>
      <c r="R146" s="99">
        <v>1</v>
      </c>
      <c r="S146" s="530"/>
      <c r="T146" s="530"/>
      <c r="U146" s="31"/>
      <c r="V146" s="31"/>
      <c r="W146" s="795"/>
      <c r="X146" s="9"/>
    </row>
    <row r="147" spans="1:25" ht="12.9" hidden="1" customHeight="1" outlineLevel="1" x14ac:dyDescent="0.3">
      <c r="A147" s="7"/>
      <c r="B147" s="8"/>
      <c r="C147" s="18"/>
      <c r="D147" s="18"/>
      <c r="E147" s="18"/>
      <c r="F147" s="27"/>
      <c r="G147" s="791"/>
      <c r="H147" s="792" t="s">
        <v>139</v>
      </c>
      <c r="I147" s="137">
        <v>100</v>
      </c>
      <c r="J147" s="793">
        <v>2.2000000000000002</v>
      </c>
      <c r="K147" s="101">
        <v>0.01</v>
      </c>
      <c r="L147" s="530"/>
      <c r="M147" s="796">
        <f t="shared" si="1"/>
        <v>0.23699999999999999</v>
      </c>
      <c r="N147" s="791"/>
      <c r="O147" s="530"/>
      <c r="P147" s="99">
        <v>0.42</v>
      </c>
      <c r="Q147" s="794"/>
      <c r="R147" s="99">
        <v>1</v>
      </c>
      <c r="S147" s="530"/>
      <c r="T147" s="530"/>
      <c r="U147" s="31"/>
      <c r="V147" s="31"/>
      <c r="W147" s="795"/>
      <c r="X147" s="9"/>
    </row>
    <row r="148" spans="1:25" ht="12.9" hidden="1" customHeight="1" outlineLevel="1" x14ac:dyDescent="0.3">
      <c r="A148" s="7"/>
      <c r="B148" s="8"/>
      <c r="C148" s="18"/>
      <c r="D148" s="18"/>
      <c r="E148" s="18"/>
      <c r="F148" s="27"/>
      <c r="G148" s="791"/>
      <c r="H148" s="792" t="s">
        <v>140</v>
      </c>
      <c r="I148" s="137">
        <v>100</v>
      </c>
      <c r="J148" s="793">
        <v>2.2000000000000002</v>
      </c>
      <c r="K148" s="101">
        <v>0.01</v>
      </c>
      <c r="L148" s="530"/>
      <c r="M148" s="796">
        <f t="shared" si="1"/>
        <v>0.23699999999999999</v>
      </c>
      <c r="N148" s="791"/>
      <c r="O148" s="530"/>
      <c r="P148" s="99">
        <v>0.32</v>
      </c>
      <c r="Q148" s="794"/>
      <c r="R148" s="99">
        <v>1</v>
      </c>
      <c r="S148" s="530"/>
      <c r="T148" s="530"/>
      <c r="U148" s="31"/>
      <c r="V148" s="31"/>
      <c r="W148" s="795"/>
      <c r="X148" s="9"/>
    </row>
    <row r="149" spans="1:25" ht="12.9" hidden="1" customHeight="1" outlineLevel="1" x14ac:dyDescent="0.3">
      <c r="A149" s="7"/>
      <c r="B149" s="8"/>
      <c r="C149" s="18"/>
      <c r="D149" s="18"/>
      <c r="E149" s="18"/>
      <c r="F149" s="27"/>
      <c r="G149" s="791"/>
      <c r="H149" s="792" t="s">
        <v>141</v>
      </c>
      <c r="I149" s="137">
        <v>150</v>
      </c>
      <c r="J149" s="793">
        <v>1.8</v>
      </c>
      <c r="K149" s="101">
        <v>0.01</v>
      </c>
      <c r="L149" s="530"/>
      <c r="M149" s="796">
        <f t="shared" si="1"/>
        <v>0.23699999999999999</v>
      </c>
      <c r="N149" s="791"/>
      <c r="O149" s="530"/>
      <c r="P149" s="99">
        <v>0.14000000000000001</v>
      </c>
      <c r="Q149" s="794"/>
      <c r="R149" s="99">
        <v>1</v>
      </c>
      <c r="S149" s="530"/>
      <c r="T149" s="530"/>
      <c r="U149" s="31"/>
      <c r="V149" s="31"/>
      <c r="W149" s="795"/>
      <c r="X149" s="9"/>
    </row>
    <row r="150" spans="1:25" ht="12.9" hidden="1" customHeight="1" outlineLevel="1" x14ac:dyDescent="0.3">
      <c r="A150" s="7"/>
      <c r="B150" s="8"/>
      <c r="C150" s="18"/>
      <c r="D150" s="18"/>
      <c r="E150" s="18"/>
      <c r="F150" s="37"/>
      <c r="G150" s="791"/>
      <c r="H150" s="792" t="s">
        <v>142</v>
      </c>
      <c r="I150" s="137">
        <v>300</v>
      </c>
      <c r="J150" s="793">
        <v>0.75</v>
      </c>
      <c r="K150" s="101">
        <v>0.01</v>
      </c>
      <c r="L150" s="530"/>
      <c r="M150" s="796">
        <f t="shared" si="1"/>
        <v>0.23699999999999999</v>
      </c>
      <c r="N150" s="791"/>
      <c r="O150" s="530"/>
      <c r="P150" s="99">
        <v>0.12</v>
      </c>
      <c r="Q150" s="794"/>
      <c r="R150" s="99">
        <v>1</v>
      </c>
      <c r="S150" s="530"/>
      <c r="T150" s="530"/>
      <c r="U150" s="31"/>
      <c r="V150" s="31"/>
      <c r="W150" s="795"/>
      <c r="X150" s="9"/>
    </row>
    <row r="151" spans="1:25" ht="12.9" hidden="1" customHeight="1" outlineLevel="1" x14ac:dyDescent="0.3">
      <c r="A151" s="7"/>
      <c r="B151" s="8"/>
      <c r="C151" s="18"/>
      <c r="D151" s="18"/>
      <c r="E151" s="18"/>
      <c r="F151" s="34"/>
      <c r="G151" s="791"/>
      <c r="H151" s="792" t="s">
        <v>143</v>
      </c>
      <c r="I151" s="137">
        <v>300</v>
      </c>
      <c r="J151" s="793">
        <v>0.75</v>
      </c>
      <c r="K151" s="101">
        <v>0.01</v>
      </c>
      <c r="L151" s="530"/>
      <c r="M151" s="796">
        <f t="shared" si="1"/>
        <v>0.23699999999999999</v>
      </c>
      <c r="N151" s="791"/>
      <c r="O151" s="530"/>
      <c r="P151" s="99">
        <v>0.23</v>
      </c>
      <c r="Q151" s="794"/>
      <c r="R151" s="99">
        <v>1</v>
      </c>
      <c r="S151" s="530"/>
      <c r="T151" s="530"/>
      <c r="U151" s="31"/>
      <c r="V151" s="31"/>
      <c r="W151" s="795"/>
      <c r="X151" s="9"/>
    </row>
    <row r="152" spans="1:25" ht="12.9" hidden="1" customHeight="1" outlineLevel="1" x14ac:dyDescent="0.3">
      <c r="A152" s="7"/>
      <c r="B152" s="8"/>
      <c r="C152" s="18"/>
      <c r="D152" s="18"/>
      <c r="E152" s="18"/>
      <c r="F152" s="34"/>
      <c r="G152" s="791"/>
      <c r="H152" s="792" t="s">
        <v>144</v>
      </c>
      <c r="I152" s="137">
        <v>325</v>
      </c>
      <c r="J152" s="793">
        <v>1</v>
      </c>
      <c r="K152" s="101">
        <v>0.01</v>
      </c>
      <c r="L152" s="530"/>
      <c r="M152" s="796">
        <f t="shared" si="1"/>
        <v>0.23699999999999999</v>
      </c>
      <c r="N152" s="791"/>
      <c r="O152" s="530"/>
      <c r="P152" s="99">
        <v>0.32</v>
      </c>
      <c r="Q152" s="794"/>
      <c r="R152" s="99">
        <v>1</v>
      </c>
      <c r="S152" s="530"/>
      <c r="T152" s="530"/>
      <c r="U152" s="31"/>
      <c r="V152" s="31"/>
      <c r="W152" s="795"/>
      <c r="X152" s="9"/>
    </row>
    <row r="153" spans="1:25" ht="12.9" hidden="1" customHeight="1" outlineLevel="1" x14ac:dyDescent="0.3">
      <c r="A153" s="7"/>
      <c r="B153" s="8"/>
      <c r="C153" s="18"/>
      <c r="D153" s="18"/>
      <c r="E153" s="18"/>
      <c r="F153" s="34"/>
      <c r="G153" s="791"/>
      <c r="H153" s="792" t="s">
        <v>145</v>
      </c>
      <c r="I153" s="137">
        <v>350</v>
      </c>
      <c r="J153" s="793">
        <v>1.5</v>
      </c>
      <c r="K153" s="101">
        <v>0.01</v>
      </c>
      <c r="L153" s="530"/>
      <c r="M153" s="796">
        <f t="shared" si="1"/>
        <v>0.23699999999999999</v>
      </c>
      <c r="N153" s="791"/>
      <c r="O153" s="530"/>
      <c r="P153" s="99">
        <v>0.42</v>
      </c>
      <c r="Q153" s="794"/>
      <c r="R153" s="99">
        <v>1</v>
      </c>
      <c r="S153" s="530"/>
      <c r="T153" s="530"/>
      <c r="U153" s="31"/>
      <c r="V153" s="31"/>
      <c r="W153" s="795"/>
      <c r="X153" s="9"/>
    </row>
    <row r="154" spans="1:25" ht="12.9" hidden="1" customHeight="1" outlineLevel="1" x14ac:dyDescent="0.3">
      <c r="A154" s="7"/>
      <c r="B154" s="8"/>
      <c r="C154" s="18"/>
      <c r="D154" s="18"/>
      <c r="E154" s="18"/>
      <c r="F154" s="34"/>
      <c r="G154" s="791"/>
      <c r="H154" s="792" t="s">
        <v>146</v>
      </c>
      <c r="I154" s="137">
        <v>50</v>
      </c>
      <c r="J154" s="793">
        <v>4.5</v>
      </c>
      <c r="K154" s="101">
        <v>0.01</v>
      </c>
      <c r="L154" s="530"/>
      <c r="M154" s="796">
        <f t="shared" si="1"/>
        <v>0.23699999999999999</v>
      </c>
      <c r="N154" s="791"/>
      <c r="O154" s="530"/>
      <c r="P154" s="99">
        <v>0.51</v>
      </c>
      <c r="Q154" s="794"/>
      <c r="R154" s="99">
        <v>1</v>
      </c>
      <c r="S154" s="530"/>
      <c r="T154" s="530"/>
      <c r="U154" s="31"/>
      <c r="V154" s="31"/>
      <c r="W154" s="795"/>
      <c r="X154" s="9"/>
    </row>
    <row r="155" spans="1:25" ht="12.9" hidden="1" customHeight="1" outlineLevel="1" x14ac:dyDescent="0.3">
      <c r="A155" s="7"/>
      <c r="B155" s="8"/>
      <c r="C155" s="18"/>
      <c r="D155" s="18"/>
      <c r="E155" s="18"/>
      <c r="F155" s="34"/>
      <c r="G155" s="791"/>
      <c r="H155" s="792" t="s">
        <v>147</v>
      </c>
      <c r="I155" s="137">
        <v>50</v>
      </c>
      <c r="J155" s="793">
        <v>4.5</v>
      </c>
      <c r="K155" s="101">
        <v>0.01</v>
      </c>
      <c r="L155" s="530"/>
      <c r="M155" s="796">
        <f t="shared" si="1"/>
        <v>0.23699999999999999</v>
      </c>
      <c r="N155" s="791"/>
      <c r="O155" s="530"/>
      <c r="P155" s="99">
        <v>0.6</v>
      </c>
      <c r="Q155" s="794"/>
      <c r="R155" s="99">
        <v>1</v>
      </c>
      <c r="S155" s="530"/>
      <c r="T155" s="530"/>
      <c r="U155" s="31"/>
      <c r="V155" s="31"/>
      <c r="W155" s="795"/>
      <c r="X155" s="9"/>
    </row>
    <row r="156" spans="1:25" ht="17.25" customHeight="1" collapsed="1" x14ac:dyDescent="0.3">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0999999999999996" customHeight="1" x14ac:dyDescent="0.3">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5">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3">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3">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3">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
      <c r="A174" s="7"/>
      <c r="B174" s="8"/>
      <c r="C174" s="18"/>
      <c r="D174" s="18"/>
      <c r="E174" s="18"/>
      <c r="F174" s="37"/>
      <c r="G174" s="38"/>
      <c r="H174" s="39"/>
      <c r="Q174" s="39"/>
      <c r="R174" s="39"/>
      <c r="S174" s="39"/>
      <c r="T174" s="39"/>
      <c r="U174" s="39"/>
      <c r="V174" s="39"/>
      <c r="W174" s="31"/>
      <c r="X174" s="17"/>
      <c r="Y174" s="9"/>
    </row>
    <row r="175" spans="1:25" ht="5.0999999999999996" customHeight="1" x14ac:dyDescent="0.3">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5">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3">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 customHeight="1" x14ac:dyDescent="0.3">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3">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3">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3">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5">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3">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3">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3">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
      <c r="A210" s="7"/>
      <c r="B210" s="8"/>
      <c r="C210" s="18"/>
      <c r="D210" s="18"/>
      <c r="E210" s="18"/>
      <c r="F210" s="27"/>
      <c r="G210" s="38" t="s">
        <v>1194</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3">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4" x14ac:dyDescent="0.3">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99060</xdr:colOff>
                    <xdr:row>0</xdr:row>
                    <xdr:rowOff>0</xdr:rowOff>
                  </from>
                  <to>
                    <xdr:col>0</xdr:col>
                    <xdr:colOff>266700</xdr:colOff>
                    <xdr:row>235</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4" outlineLevelRow="1" x14ac:dyDescent="0.3"/>
  <cols>
    <col min="1" max="1" width="2.6640625" customWidth="1"/>
    <col min="2" max="2" width="4.33203125" customWidth="1"/>
    <col min="3" max="3" width="5" customWidth="1"/>
    <col min="4" max="4" width="3.44140625" customWidth="1"/>
    <col min="6" max="6" width="9.44140625" bestFit="1" customWidth="1"/>
    <col min="7" max="7" width="11" customWidth="1"/>
    <col min="8" max="16" width="10.6640625" customWidth="1"/>
  </cols>
  <sheetData>
    <row r="1" spans="1:41" ht="12" customHeight="1" x14ac:dyDescent="0.3">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5">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3">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3">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 customHeight="1" outlineLevel="1" x14ac:dyDescent="0.3">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3">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3">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 customHeight="1" outlineLevel="1" x14ac:dyDescent="0.3">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5">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3">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
      <c r="A95" s="7"/>
      <c r="B95" s="8"/>
      <c r="C95" s="18"/>
      <c r="D95" s="18"/>
      <c r="E95" s="18"/>
      <c r="F95" s="18"/>
      <c r="G95" s="888" t="s">
        <v>775</v>
      </c>
      <c r="H95" s="888"/>
      <c r="I95" s="888"/>
      <c r="J95" s="888"/>
      <c r="K95" s="888" t="s">
        <v>776</v>
      </c>
      <c r="L95" s="888"/>
      <c r="M95" s="888" t="s">
        <v>777</v>
      </c>
      <c r="N95" s="888"/>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
      <c r="A99" s="7"/>
      <c r="B99" s="8"/>
      <c r="C99" s="18"/>
      <c r="D99" s="34"/>
      <c r="E99" s="28" t="s">
        <v>780</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
      <c r="A100" s="7"/>
      <c r="B100" s="8"/>
      <c r="C100" s="18"/>
      <c r="D100" s="34"/>
      <c r="E100" s="28" t="s">
        <v>781</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
      <c r="A101" s="7"/>
      <c r="B101" s="8"/>
      <c r="C101" s="18"/>
      <c r="D101" s="27"/>
      <c r="E101" s="28" t="s">
        <v>782</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782</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
      <c r="A102" s="7"/>
      <c r="B102" s="8"/>
      <c r="C102" s="18"/>
      <c r="D102" s="27"/>
      <c r="E102" s="28" t="s">
        <v>783</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966</v>
      </c>
      <c r="R102" s="157"/>
      <c r="S102" s="620"/>
      <c r="T102" s="620" t="s">
        <v>783</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
      <c r="A103" s="7"/>
      <c r="B103" s="8"/>
      <c r="C103" s="18"/>
      <c r="D103" s="27"/>
      <c r="E103" s="28" t="s">
        <v>784</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965</v>
      </c>
      <c r="R103" s="157"/>
      <c r="S103" s="157"/>
      <c r="T103" s="157" t="s">
        <v>784</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
      <c r="A107" s="7"/>
      <c r="B107" s="8"/>
      <c r="C107" s="18"/>
      <c r="D107" s="27"/>
      <c r="E107" s="28" t="s">
        <v>788</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791</v>
      </c>
      <c r="R107" s="157"/>
      <c r="S107" s="157"/>
      <c r="T107" s="157" t="s">
        <v>788</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
      <c r="A108" s="7"/>
      <c r="B108" s="8"/>
      <c r="C108" s="18"/>
      <c r="D108" s="27"/>
      <c r="E108" s="28" t="s">
        <v>498</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792</v>
      </c>
      <c r="R108" s="157"/>
      <c r="S108" s="157"/>
      <c r="T108" s="157" t="s">
        <v>498</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
      <c r="A109" s="7"/>
      <c r="B109" s="8"/>
      <c r="C109" s="18"/>
      <c r="D109" s="27"/>
      <c r="E109" s="28" t="s">
        <v>789</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794</v>
      </c>
      <c r="R109" s="3"/>
      <c r="S109" s="3"/>
      <c r="T109" s="3" t="s">
        <v>789</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
      <c r="A112" s="7"/>
      <c r="B112" s="8"/>
      <c r="C112" s="18"/>
      <c r="D112" s="34"/>
      <c r="E112" s="28" t="s">
        <v>1111</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1140</v>
      </c>
      <c r="R112" s="3"/>
      <c r="S112" s="3"/>
      <c r="T112" s="3" t="s">
        <v>1111</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3">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 customHeight="1" outlineLevel="1" x14ac:dyDescent="0.3">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t="s">
        <v>1072</v>
      </c>
      <c r="I24" s="89"/>
      <c r="J24" s="89" t="s">
        <v>392</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393</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394</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395</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396</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397</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398</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399</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400</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 customHeight="1" outlineLevel="1" x14ac:dyDescent="0.3">
      <c r="A33" s="7"/>
      <c r="B33" s="69"/>
      <c r="C33" s="18"/>
      <c r="D33" s="18"/>
      <c r="E33" s="18"/>
      <c r="F33" s="14"/>
      <c r="G33" s="89"/>
      <c r="H33" s="89"/>
      <c r="I33" s="89"/>
      <c r="J33" s="89" t="s">
        <v>401</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3">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5">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3">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 customHeight="1" outlineLevel="1" collapsed="1" x14ac:dyDescent="0.3">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 customHeight="1" outlineLevel="1" x14ac:dyDescent="0.3">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 customHeight="1" outlineLevel="1" x14ac:dyDescent="0.3">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 customHeight="1" outlineLevel="1" x14ac:dyDescent="0.3">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 customHeight="1" outlineLevel="1" x14ac:dyDescent="0.3">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3">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 customHeight="1" outlineLevel="1" x14ac:dyDescent="0.3">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 customHeight="1" outlineLevel="1" x14ac:dyDescent="0.3">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 customHeight="1" outlineLevel="1" x14ac:dyDescent="0.3">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
      <c r="A61" s="7"/>
      <c r="B61" s="98"/>
      <c r="C61" s="18"/>
      <c r="D61" s="18"/>
      <c r="E61" s="18"/>
      <c r="F61" s="14"/>
      <c r="G61" s="89"/>
      <c r="H61" s="889" t="s">
        <v>1275</v>
      </c>
      <c r="I61" s="890"/>
      <c r="J61" s="890"/>
      <c r="K61" s="890"/>
      <c r="L61" s="890"/>
      <c r="M61" s="890"/>
      <c r="N61" s="890"/>
      <c r="O61" s="890"/>
      <c r="P61" s="890"/>
      <c r="Q61" s="890"/>
      <c r="R61" s="890"/>
      <c r="S61" s="890"/>
      <c r="T61" s="891"/>
      <c r="U61" s="513"/>
      <c r="V61" s="513"/>
      <c r="W61" s="513"/>
      <c r="X61" s="513"/>
      <c r="Y61" s="513"/>
      <c r="Z61" s="89"/>
      <c r="AA61" s="14"/>
      <c r="AB61" s="14"/>
      <c r="AC61" s="14"/>
      <c r="AD61" s="14"/>
      <c r="AE61" s="17"/>
      <c r="AF61" s="9"/>
    </row>
    <row r="62" spans="1:32" ht="5.0999999999999996" customHeight="1" outlineLevel="1" x14ac:dyDescent="0.3">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5">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3">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 customHeight="1" outlineLevel="1" collapsed="1" x14ac:dyDescent="0.3">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 customHeight="1" outlineLevel="1" x14ac:dyDescent="0.3">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 customHeight="1" outlineLevel="1" x14ac:dyDescent="0.3">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 customHeight="1" outlineLevel="1" x14ac:dyDescent="0.3">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 customHeight="1" outlineLevel="1" x14ac:dyDescent="0.3">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 customHeight="1" outlineLevel="1" x14ac:dyDescent="0.3">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customHeight="1" outlineLevel="1" x14ac:dyDescent="0.3">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3">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 customHeight="1" outlineLevel="1" x14ac:dyDescent="0.3">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 customHeight="1" outlineLevel="1" x14ac:dyDescent="0.3">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customHeight="1" outlineLevel="1" x14ac:dyDescent="0.3">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3">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thickBot="1" x14ac:dyDescent="0.35">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customHeight="1" outlineLevel="1" collapsed="1" x14ac:dyDescent="0.3">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collapsed="1" x14ac:dyDescent="0.3">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 customHeight="1" outlineLevel="1" x14ac:dyDescent="0.3">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3">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 customHeight="1" outlineLevel="1" x14ac:dyDescent="0.3">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customHeight="1" outlineLevel="1" x14ac:dyDescent="0.3">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5">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3">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3">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
      <c r="A121" s="107"/>
      <c r="B121" s="108"/>
      <c r="C121" s="18"/>
      <c r="D121" s="18"/>
      <c r="E121" s="18"/>
      <c r="F121" s="27"/>
      <c r="G121" s="93"/>
      <c r="H121" s="478" t="s">
        <v>829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405</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799</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800</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801</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802</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803</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804</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805</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
      <c r="A130" s="107"/>
      <c r="B130" s="108"/>
      <c r="C130" s="18"/>
      <c r="D130" s="18"/>
      <c r="E130" s="18"/>
      <c r="F130" s="27"/>
      <c r="G130" s="93"/>
      <c r="H130" s="478" t="s">
        <v>806</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3">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5">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3">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collapsed="1" x14ac:dyDescent="0.3">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 customHeight="1" outlineLevel="1" x14ac:dyDescent="0.3">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3">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t="s">
        <v>164</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c r="I155" s="89" t="s">
        <v>1134</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88" t="s">
        <v>169</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 customHeight="1" outlineLevel="1" x14ac:dyDescent="0.3">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3">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5">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3">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 customHeight="1" outlineLevel="1" collapsed="1" x14ac:dyDescent="0.3">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 customHeight="1" outlineLevel="1" x14ac:dyDescent="0.3">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 customHeight="1" outlineLevel="1" x14ac:dyDescent="0.3">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 customHeight="1" outlineLevel="1" x14ac:dyDescent="0.3">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 customHeight="1" outlineLevel="1" x14ac:dyDescent="0.3">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 customHeight="1" outlineLevel="1" x14ac:dyDescent="0.3">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 customHeight="1" outlineLevel="1" x14ac:dyDescent="0.3">
      <c r="A181" s="7"/>
      <c r="B181" s="98"/>
      <c r="C181" s="18"/>
      <c r="D181" s="18"/>
      <c r="E181" s="18"/>
      <c r="F181" s="18"/>
      <c r="G181" s="118"/>
      <c r="H181" s="118" t="s">
        <v>150</v>
      </c>
      <c r="I181" s="118" t="s">
        <v>151</v>
      </c>
      <c r="J181" s="118" t="s">
        <v>152</v>
      </c>
      <c r="K181" s="118" t="s">
        <v>153</v>
      </c>
      <c r="L181" s="118" t="s">
        <v>154</v>
      </c>
      <c r="M181" s="118" t="s">
        <v>331</v>
      </c>
      <c r="N181" s="118" t="s">
        <v>155</v>
      </c>
      <c r="O181" s="118" t="s">
        <v>1137</v>
      </c>
      <c r="P181" s="24"/>
      <c r="Q181" s="24"/>
      <c r="R181" s="24"/>
      <c r="S181" s="24"/>
      <c r="T181" s="24"/>
      <c r="U181" s="24"/>
      <c r="V181" s="24"/>
      <c r="W181" s="24"/>
      <c r="X181" s="24"/>
      <c r="Y181" s="24"/>
      <c r="Z181" s="24"/>
      <c r="AA181" s="25"/>
      <c r="AB181" s="25"/>
      <c r="AC181" s="25"/>
      <c r="AD181" s="25"/>
      <c r="AE181" s="17"/>
      <c r="AF181" s="9"/>
    </row>
    <row r="182" spans="1:32" ht="13.2" customHeight="1" outlineLevel="1" x14ac:dyDescent="0.3">
      <c r="A182" s="7"/>
      <c r="B182" s="98"/>
      <c r="C182" s="18"/>
      <c r="D182" s="18"/>
      <c r="E182" s="18"/>
      <c r="F182" s="14"/>
      <c r="G182" s="119"/>
      <c r="H182" s="120" t="s">
        <v>156</v>
      </c>
      <c r="I182" s="120" t="s">
        <v>156</v>
      </c>
      <c r="J182" s="120" t="s">
        <v>156</v>
      </c>
      <c r="K182" s="120" t="s">
        <v>156</v>
      </c>
      <c r="L182" s="120" t="s">
        <v>156</v>
      </c>
      <c r="M182" s="120" t="s">
        <v>75</v>
      </c>
      <c r="N182" s="194">
        <v>0.3</v>
      </c>
      <c r="O182" s="879">
        <v>1</v>
      </c>
      <c r="P182" s="89"/>
      <c r="Q182" s="89"/>
      <c r="R182" s="89"/>
      <c r="S182" s="89"/>
      <c r="T182" s="89"/>
      <c r="U182" s="89"/>
      <c r="V182" s="89"/>
      <c r="W182" s="89"/>
      <c r="X182" s="89"/>
      <c r="Y182" s="89"/>
      <c r="Z182" s="89"/>
      <c r="AA182" s="14"/>
      <c r="AB182" s="14"/>
      <c r="AC182" s="14"/>
      <c r="AD182" s="14"/>
      <c r="AE182" s="17"/>
      <c r="AF182" s="9"/>
    </row>
    <row r="183" spans="1:32" ht="13.2" customHeight="1" outlineLevel="1" x14ac:dyDescent="0.3">
      <c r="A183" s="7"/>
      <c r="B183" s="98"/>
      <c r="C183" s="18"/>
      <c r="D183" s="18"/>
      <c r="E183" s="18"/>
      <c r="F183" s="14"/>
      <c r="G183" s="119"/>
      <c r="H183" s="120" t="s">
        <v>156</v>
      </c>
      <c r="I183" s="120" t="s">
        <v>156</v>
      </c>
      <c r="J183" s="120" t="s">
        <v>156</v>
      </c>
      <c r="K183" s="120" t="s">
        <v>156</v>
      </c>
      <c r="L183" s="120" t="s">
        <v>156</v>
      </c>
      <c r="M183" s="120" t="s">
        <v>80</v>
      </c>
      <c r="N183" s="194">
        <v>0.3</v>
      </c>
      <c r="O183" s="879">
        <v>1</v>
      </c>
      <c r="P183" s="89"/>
      <c r="Q183" s="89"/>
      <c r="R183" s="89"/>
      <c r="S183" s="89"/>
      <c r="T183" s="89"/>
      <c r="U183" s="89"/>
      <c r="V183" s="89"/>
      <c r="W183" s="89"/>
      <c r="X183" s="89"/>
      <c r="Y183" s="89"/>
      <c r="Z183" s="89"/>
      <c r="AA183" s="14"/>
      <c r="AB183" s="14"/>
      <c r="AC183" s="14"/>
      <c r="AD183" s="14"/>
      <c r="AE183" s="17"/>
      <c r="AF183" s="9"/>
    </row>
    <row r="184" spans="1:32" ht="13.2" customHeight="1" outlineLevel="1" x14ac:dyDescent="0.3">
      <c r="A184" s="7"/>
      <c r="B184" s="98"/>
      <c r="C184" s="18"/>
      <c r="D184" s="18"/>
      <c r="E184" s="18"/>
      <c r="F184" s="14"/>
      <c r="G184" s="119"/>
      <c r="H184" s="120" t="s">
        <v>156</v>
      </c>
      <c r="I184" s="120" t="s">
        <v>156</v>
      </c>
      <c r="J184" s="120" t="s">
        <v>156</v>
      </c>
      <c r="K184" s="120" t="s">
        <v>156</v>
      </c>
      <c r="L184" s="120" t="s">
        <v>1234</v>
      </c>
      <c r="M184" s="120" t="s">
        <v>1236</v>
      </c>
      <c r="N184" s="194">
        <v>1</v>
      </c>
      <c r="O184" s="879">
        <v>0</v>
      </c>
      <c r="P184" s="89"/>
      <c r="Q184" s="89"/>
      <c r="R184" s="89"/>
      <c r="S184" s="89"/>
      <c r="T184" s="89"/>
      <c r="U184" s="89"/>
      <c r="V184" s="89"/>
      <c r="W184" s="89"/>
      <c r="X184" s="89"/>
      <c r="Y184" s="89"/>
      <c r="Z184" s="89"/>
      <c r="AA184" s="14"/>
      <c r="AB184" s="14"/>
      <c r="AC184" s="14"/>
      <c r="AD184" s="14"/>
      <c r="AE184" s="17"/>
      <c r="AF184" s="9"/>
    </row>
    <row r="185" spans="1:32" ht="13.2" customHeight="1" outlineLevel="1" x14ac:dyDescent="0.3">
      <c r="A185" s="7"/>
      <c r="B185" s="98"/>
      <c r="C185" s="18"/>
      <c r="D185" s="18"/>
      <c r="E185" s="18"/>
      <c r="F185" s="14"/>
      <c r="G185" s="119"/>
      <c r="H185" s="120" t="s">
        <v>156</v>
      </c>
      <c r="I185" s="120" t="s">
        <v>156</v>
      </c>
      <c r="J185" s="120" t="s">
        <v>156</v>
      </c>
      <c r="K185" s="120" t="s">
        <v>156</v>
      </c>
      <c r="L185" s="120" t="s">
        <v>1235</v>
      </c>
      <c r="M185" s="120" t="s">
        <v>1236</v>
      </c>
      <c r="N185" s="194">
        <v>0.8</v>
      </c>
      <c r="O185" s="879">
        <v>0</v>
      </c>
      <c r="P185" s="89"/>
      <c r="Q185" s="89"/>
      <c r="R185" s="89"/>
      <c r="S185" s="89"/>
      <c r="T185" s="89"/>
      <c r="U185" s="89"/>
      <c r="V185" s="89"/>
      <c r="W185" s="89"/>
      <c r="X185" s="89"/>
      <c r="Y185" s="89"/>
      <c r="Z185" s="89"/>
      <c r="AA185" s="14"/>
      <c r="AB185" s="14"/>
      <c r="AC185" s="14"/>
      <c r="AD185" s="14"/>
      <c r="AE185" s="17"/>
      <c r="AF185" s="9"/>
    </row>
    <row r="186" spans="1:32" ht="13.2" customHeight="1" outlineLevel="1" x14ac:dyDescent="0.3">
      <c r="A186" s="7"/>
      <c r="B186" s="98"/>
      <c r="C186" s="18"/>
      <c r="D186" s="18"/>
      <c r="E186" s="18"/>
      <c r="F186" s="14"/>
      <c r="G186" s="121"/>
      <c r="H186" s="120" t="s">
        <v>156</v>
      </c>
      <c r="I186" s="120" t="s">
        <v>156</v>
      </c>
      <c r="J186" s="120" t="s">
        <v>156</v>
      </c>
      <c r="K186" s="120" t="s">
        <v>1237</v>
      </c>
      <c r="L186" s="120" t="s">
        <v>81</v>
      </c>
      <c r="M186" s="120" t="s">
        <v>1236</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2" customHeight="1" outlineLevel="1" x14ac:dyDescent="0.3">
      <c r="A187" s="7"/>
      <c r="B187" s="98"/>
      <c r="C187" s="18"/>
      <c r="D187" s="18"/>
      <c r="E187" s="18"/>
      <c r="F187" s="14"/>
      <c r="G187" s="121"/>
      <c r="H187" s="120" t="s">
        <v>156</v>
      </c>
      <c r="I187" s="120" t="s">
        <v>156</v>
      </c>
      <c r="J187" s="120" t="s">
        <v>156</v>
      </c>
      <c r="K187" s="120" t="s">
        <v>1237</v>
      </c>
      <c r="L187" s="120" t="s">
        <v>82</v>
      </c>
      <c r="M187" s="120" t="s">
        <v>1236</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2" customHeight="1" outlineLevel="1" x14ac:dyDescent="0.3">
      <c r="A188" s="7"/>
      <c r="B188" s="98"/>
      <c r="C188" s="18"/>
      <c r="D188" s="18"/>
      <c r="E188" s="18"/>
      <c r="F188" s="14"/>
      <c r="G188" s="121"/>
      <c r="H188" s="120" t="s">
        <v>156</v>
      </c>
      <c r="I188" s="120" t="s">
        <v>156</v>
      </c>
      <c r="J188" s="120" t="s">
        <v>156</v>
      </c>
      <c r="K188" s="120" t="s">
        <v>1237</v>
      </c>
      <c r="L188" s="120" t="s">
        <v>157</v>
      </c>
      <c r="M188" s="120" t="s">
        <v>1236</v>
      </c>
      <c r="N188" s="194">
        <v>0.7</v>
      </c>
      <c r="O188" s="879">
        <v>0</v>
      </c>
      <c r="P188" s="94"/>
      <c r="Q188" s="94"/>
      <c r="R188" s="94"/>
      <c r="S188" s="94"/>
      <c r="T188" s="94"/>
      <c r="U188" s="94"/>
      <c r="V188" s="94"/>
      <c r="W188" s="94"/>
      <c r="X188" s="94"/>
      <c r="Y188" s="94"/>
      <c r="Z188" s="94"/>
      <c r="AA188" s="14"/>
      <c r="AB188" s="14"/>
      <c r="AC188" s="14"/>
      <c r="AD188" s="14"/>
      <c r="AE188" s="17"/>
      <c r="AF188" s="9"/>
    </row>
    <row r="189" spans="1:32" ht="13.2" customHeight="1" outlineLevel="1" x14ac:dyDescent="0.3">
      <c r="A189" s="7"/>
      <c r="B189" s="98"/>
      <c r="C189" s="18"/>
      <c r="D189" s="18"/>
      <c r="E189" s="18"/>
      <c r="F189" s="14"/>
      <c r="G189" s="121"/>
      <c r="H189" s="120" t="s">
        <v>156</v>
      </c>
      <c r="I189" s="120" t="s">
        <v>156</v>
      </c>
      <c r="J189" s="120" t="s">
        <v>156</v>
      </c>
      <c r="K189" s="120" t="s">
        <v>229</v>
      </c>
      <c r="L189" s="120" t="s">
        <v>81</v>
      </c>
      <c r="M189" s="120" t="s">
        <v>1236</v>
      </c>
      <c r="N189" s="194">
        <v>0.2</v>
      </c>
      <c r="O189" s="879">
        <v>0</v>
      </c>
      <c r="P189" s="94"/>
      <c r="Q189" s="94"/>
      <c r="R189" s="94"/>
      <c r="S189" s="94"/>
      <c r="T189" s="94"/>
      <c r="U189" s="94"/>
      <c r="V189" s="94"/>
      <c r="W189" s="94"/>
      <c r="X189" s="94"/>
      <c r="Y189" s="94"/>
      <c r="Z189" s="94"/>
      <c r="AA189" s="14"/>
      <c r="AB189" s="14"/>
      <c r="AC189" s="14"/>
      <c r="AD189" s="14"/>
      <c r="AE189" s="17"/>
      <c r="AF189" s="9"/>
    </row>
    <row r="190" spans="1:32" ht="13.2" customHeight="1" outlineLevel="1" x14ac:dyDescent="0.3">
      <c r="A190" s="7"/>
      <c r="B190" s="98"/>
      <c r="C190" s="18"/>
      <c r="D190" s="18"/>
      <c r="E190" s="18"/>
      <c r="F190" s="14"/>
      <c r="G190" s="121"/>
      <c r="H190" s="120" t="s">
        <v>156</v>
      </c>
      <c r="I190" s="120" t="s">
        <v>156</v>
      </c>
      <c r="J190" s="120" t="s">
        <v>156</v>
      </c>
      <c r="K190" s="120" t="s">
        <v>229</v>
      </c>
      <c r="L190" s="120" t="s">
        <v>82</v>
      </c>
      <c r="M190" s="120" t="s">
        <v>1236</v>
      </c>
      <c r="N190" s="194">
        <v>0.2</v>
      </c>
      <c r="O190" s="879">
        <v>0</v>
      </c>
      <c r="P190" s="94"/>
      <c r="Q190" s="94"/>
      <c r="R190" s="94"/>
      <c r="S190" s="94"/>
      <c r="T190" s="94"/>
      <c r="U190" s="94"/>
      <c r="V190" s="94"/>
      <c r="W190" s="94"/>
      <c r="X190" s="94"/>
      <c r="Y190" s="94"/>
      <c r="Z190" s="94"/>
      <c r="AA190" s="14"/>
      <c r="AB190" s="14"/>
      <c r="AC190" s="14"/>
      <c r="AD190" s="14"/>
      <c r="AE190" s="17"/>
      <c r="AF190" s="9"/>
    </row>
    <row r="191" spans="1:32" ht="13.2" customHeight="1" outlineLevel="1" x14ac:dyDescent="0.3">
      <c r="A191" s="7"/>
      <c r="B191" s="98"/>
      <c r="C191" s="18"/>
      <c r="D191" s="18"/>
      <c r="E191" s="18"/>
      <c r="F191" s="14"/>
      <c r="G191" s="121"/>
      <c r="H191" s="120" t="s">
        <v>156</v>
      </c>
      <c r="I191" s="120" t="s">
        <v>156</v>
      </c>
      <c r="J191" s="120" t="s">
        <v>156</v>
      </c>
      <c r="K191" s="120" t="s">
        <v>229</v>
      </c>
      <c r="L191" s="120" t="s">
        <v>83</v>
      </c>
      <c r="M191" s="120" t="s">
        <v>1236</v>
      </c>
      <c r="N191" s="194">
        <v>0.4</v>
      </c>
      <c r="O191" s="879">
        <v>0</v>
      </c>
      <c r="P191" s="94"/>
      <c r="Q191" s="94"/>
      <c r="R191" s="94"/>
      <c r="S191" s="94"/>
      <c r="T191" s="94"/>
      <c r="U191" s="94"/>
      <c r="V191" s="94"/>
      <c r="W191" s="94"/>
      <c r="X191" s="94"/>
      <c r="Y191" s="94"/>
      <c r="Z191" s="94"/>
      <c r="AA191" s="14"/>
      <c r="AB191" s="14"/>
      <c r="AC191" s="14"/>
      <c r="AD191" s="14"/>
      <c r="AE191" s="17"/>
      <c r="AF191" s="9"/>
    </row>
    <row r="192" spans="1:32" ht="13.2" customHeight="1" outlineLevel="1" x14ac:dyDescent="0.3">
      <c r="A192" s="7"/>
      <c r="B192" s="98"/>
      <c r="C192" s="18"/>
      <c r="D192" s="18"/>
      <c r="E192" s="18"/>
      <c r="F192" s="14"/>
      <c r="G192" s="121"/>
      <c r="H192" s="120" t="s">
        <v>156</v>
      </c>
      <c r="I192" s="120" t="s">
        <v>156</v>
      </c>
      <c r="J192" s="120" t="s">
        <v>156</v>
      </c>
      <c r="K192" s="120" t="s">
        <v>229</v>
      </c>
      <c r="L192" s="120" t="s">
        <v>157</v>
      </c>
      <c r="M192" s="120" t="s">
        <v>1236</v>
      </c>
      <c r="N192" s="194">
        <v>0.7</v>
      </c>
      <c r="O192" s="879">
        <v>0</v>
      </c>
      <c r="P192" s="94"/>
      <c r="Q192" s="94"/>
      <c r="R192" s="94"/>
      <c r="S192" s="94"/>
      <c r="T192" s="94"/>
      <c r="U192" s="94"/>
      <c r="V192" s="94"/>
      <c r="W192" s="94"/>
      <c r="X192" s="94"/>
      <c r="Y192" s="94"/>
      <c r="Z192" s="94"/>
      <c r="AA192" s="14"/>
      <c r="AB192" s="14"/>
      <c r="AC192" s="14"/>
      <c r="AD192" s="14"/>
      <c r="AE192" s="17"/>
      <c r="AF192" s="9"/>
    </row>
    <row r="193" spans="1:60" ht="5.0999999999999996" customHeight="1" outlineLevel="1" x14ac:dyDescent="0.3">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5">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3">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collapsed="1" x14ac:dyDescent="0.3">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customHeight="1" outlineLevel="1" x14ac:dyDescent="0.3">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customHeight="1" outlineLevel="1" x14ac:dyDescent="0.3">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customHeight="1" outlineLevel="1" x14ac:dyDescent="0.3">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customHeight="1" outlineLevel="1" x14ac:dyDescent="0.3">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customHeight="1" outlineLevel="1" x14ac:dyDescent="0.3">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customHeight="1" outlineLevel="1" x14ac:dyDescent="0.3">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customHeight="1" outlineLevel="1" x14ac:dyDescent="0.3">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customHeight="1" outlineLevel="1" x14ac:dyDescent="0.3">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customHeight="1" outlineLevel="1" x14ac:dyDescent="0.3">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customHeight="1" outlineLevel="1" x14ac:dyDescent="0.3">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customHeight="1" outlineLevel="1" x14ac:dyDescent="0.3">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 hidden="1" customHeight="1" outlineLevel="2" x14ac:dyDescent="0.3">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 hidden="1" customHeight="1" outlineLevel="2" x14ac:dyDescent="0.3">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 hidden="1" customHeight="1" outlineLevel="2" x14ac:dyDescent="0.3">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 hidden="1" customHeight="1" outlineLevel="2" x14ac:dyDescent="0.3">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 hidden="1" customHeight="1" outlineLevel="2" x14ac:dyDescent="0.3">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 hidden="1" customHeight="1" outlineLevel="2" x14ac:dyDescent="0.3">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hidden="1" customHeight="1" outlineLevel="2" x14ac:dyDescent="0.3">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hidden="1" customHeight="1" outlineLevel="2" x14ac:dyDescent="0.3">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hidden="1" customHeight="1" outlineLevel="2" x14ac:dyDescent="0.3">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hidden="1" customHeight="1" outlineLevel="2" x14ac:dyDescent="0.3">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hidden="1" customHeight="1" outlineLevel="2" x14ac:dyDescent="0.3">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5">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3">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collapsed="1" x14ac:dyDescent="0.3">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customHeight="1" outlineLevel="1" x14ac:dyDescent="0.3">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customHeight="1" outlineLevel="1" x14ac:dyDescent="0.3">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customHeight="1" outlineLevel="1" x14ac:dyDescent="0.3">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customHeight="1" outlineLevel="1" x14ac:dyDescent="0.3">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customHeight="1" outlineLevel="1" x14ac:dyDescent="0.3">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customHeight="1" outlineLevel="1" x14ac:dyDescent="0.3">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customHeight="1" outlineLevel="1" x14ac:dyDescent="0.3">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customHeight="1" outlineLevel="1" x14ac:dyDescent="0.3">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customHeight="1" outlineLevel="1" x14ac:dyDescent="0.3">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customHeight="1" outlineLevel="1" x14ac:dyDescent="0.3">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customHeight="1" outlineLevel="1" x14ac:dyDescent="0.3">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 hidden="1" customHeight="1" outlineLevel="2" x14ac:dyDescent="0.3">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 hidden="1" customHeight="1" outlineLevel="2" x14ac:dyDescent="0.3">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 hidden="1" customHeight="1" outlineLevel="2" x14ac:dyDescent="0.3">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 hidden="1" customHeight="1" outlineLevel="2" x14ac:dyDescent="0.3">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 hidden="1" customHeight="1" outlineLevel="2" x14ac:dyDescent="0.3">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 hidden="1" customHeight="1" outlineLevel="2" x14ac:dyDescent="0.3">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 hidden="1" customHeight="1" outlineLevel="2" x14ac:dyDescent="0.3">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 hidden="1" customHeight="1" outlineLevel="2" x14ac:dyDescent="0.3">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 hidden="1" customHeight="1" outlineLevel="2" x14ac:dyDescent="0.3">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 hidden="1" customHeight="1" outlineLevel="2" x14ac:dyDescent="0.3">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 hidden="1" customHeight="1" outlineLevel="2" x14ac:dyDescent="0.3">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 hidden="1" customHeight="1" outlineLevel="2" x14ac:dyDescent="0.3">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 hidden="1" customHeight="1" outlineLevel="2" x14ac:dyDescent="0.3">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 hidden="1" customHeight="1" outlineLevel="2" x14ac:dyDescent="0.3">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 hidden="1" customHeight="1" outlineLevel="2" x14ac:dyDescent="0.3">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 hidden="1" customHeight="1" outlineLevel="2" x14ac:dyDescent="0.3">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 hidden="1" customHeight="1" outlineLevel="2" x14ac:dyDescent="0.3">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 hidden="1" customHeight="1" outlineLevel="2" x14ac:dyDescent="0.3">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 hidden="1" customHeight="1" outlineLevel="2" x14ac:dyDescent="0.3">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 hidden="1" customHeight="1" outlineLevel="2" x14ac:dyDescent="0.3">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4" outlineLevel="1" collapsed="1" x14ac:dyDescent="0.3">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5">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3">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collapsed="1" x14ac:dyDescent="0.3">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3">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3">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 customHeight="1" outlineLevel="1" x14ac:dyDescent="0.3">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 customHeight="1" outlineLevel="1" x14ac:dyDescent="0.3">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 customHeight="1" outlineLevel="1" x14ac:dyDescent="0.3">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 customHeight="1" outlineLevel="1" x14ac:dyDescent="0.3">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 customHeight="1" outlineLevel="1" x14ac:dyDescent="0.3">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 customHeight="1" outlineLevel="1" x14ac:dyDescent="0.3">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x14ac:dyDescent="0.3">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3">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5">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3">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collapsed="1" x14ac:dyDescent="0.3">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3">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 customHeight="1" outlineLevel="1" x14ac:dyDescent="0.3">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 customHeight="1" outlineLevel="1" x14ac:dyDescent="0.3">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 customHeight="1" outlineLevel="1" x14ac:dyDescent="0.3">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 customHeight="1" outlineLevel="1" x14ac:dyDescent="0.3">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 customHeight="1" outlineLevel="1" x14ac:dyDescent="0.3">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 customHeight="1" outlineLevel="1" x14ac:dyDescent="0.3">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 customHeight="1" outlineLevel="1" x14ac:dyDescent="0.3">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 customHeight="1" outlineLevel="1" x14ac:dyDescent="0.3">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 customHeight="1" outlineLevel="1" x14ac:dyDescent="0.3">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 customHeight="1" outlineLevel="1" x14ac:dyDescent="0.3">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3">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customHeight="1" outlineLevel="1" collapsed="1" thickBot="1" x14ac:dyDescent="0.35">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customHeight="1" outlineLevel="1" x14ac:dyDescent="0.3">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 customHeight="1" outlineLevel="1" collapsed="1" x14ac:dyDescent="0.3">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 customHeight="1" outlineLevel="1" x14ac:dyDescent="0.3">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 customHeight="1" outlineLevel="1" x14ac:dyDescent="0.3">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 customHeight="1" outlineLevel="1" x14ac:dyDescent="0.3">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 customHeight="1" outlineLevel="1" x14ac:dyDescent="0.3">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 customHeight="1" outlineLevel="1" x14ac:dyDescent="0.3">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 customHeight="1" outlineLevel="1" x14ac:dyDescent="0.3">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 customHeight="1" outlineLevel="1" x14ac:dyDescent="0.3">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 customHeight="1" outlineLevel="1" x14ac:dyDescent="0.3">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 customHeight="1" outlineLevel="1" x14ac:dyDescent="0.3">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 customHeight="1" outlineLevel="1" x14ac:dyDescent="0.3">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 customHeight="1" outlineLevel="1" x14ac:dyDescent="0.3">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customHeight="1" outlineLevel="1" x14ac:dyDescent="0.3">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customHeight="1" outlineLevel="1" x14ac:dyDescent="0.3">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customHeight="1" outlineLevel="1" x14ac:dyDescent="0.3">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customHeight="1" outlineLevel="1" x14ac:dyDescent="0.3">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customHeight="1" outlineLevel="1" x14ac:dyDescent="0.3">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 hidden="1" customHeight="1" outlineLevel="2" x14ac:dyDescent="0.3">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 hidden="1" customHeight="1" outlineLevel="2" x14ac:dyDescent="0.3">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 hidden="1" customHeight="1" outlineLevel="2" x14ac:dyDescent="0.3">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 hidden="1" customHeight="1" outlineLevel="2" x14ac:dyDescent="0.3">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 hidden="1" customHeight="1" outlineLevel="2" x14ac:dyDescent="0.3">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 hidden="1" customHeight="1" outlineLevel="2" x14ac:dyDescent="0.3">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 hidden="1" customHeight="1" outlineLevel="2" x14ac:dyDescent="0.3">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 hidden="1" customHeight="1" outlineLevel="2" x14ac:dyDescent="0.3">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 hidden="1" customHeight="1" outlineLevel="2" x14ac:dyDescent="0.3">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 hidden="1" customHeight="1" outlineLevel="2" x14ac:dyDescent="0.3">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 hidden="1" customHeight="1" outlineLevel="2" x14ac:dyDescent="0.3">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 hidden="1" customHeight="1" outlineLevel="2" x14ac:dyDescent="0.3">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 hidden="1" customHeight="1" outlineLevel="2" x14ac:dyDescent="0.3">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 hidden="1" customHeight="1" outlineLevel="2" x14ac:dyDescent="0.3">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 hidden="1" customHeight="1" outlineLevel="2" x14ac:dyDescent="0.3">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4" outlineLevel="1" collapsed="1" x14ac:dyDescent="0.3">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collapsed="1" thickBot="1" x14ac:dyDescent="0.35">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customHeight="1" outlineLevel="1" x14ac:dyDescent="0.3">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collapsed="1" x14ac:dyDescent="0.3">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
      <c r="A599" s="107"/>
      <c r="B599" s="98"/>
      <c r="C599" s="13"/>
      <c r="D599" s="13"/>
      <c r="E599" s="18"/>
      <c r="F599" s="76"/>
      <c r="G599" s="892" t="s">
        <v>1091</v>
      </c>
      <c r="H599" s="892"/>
      <c r="I599" s="892"/>
      <c r="J599" s="892"/>
      <c r="K599" s="892"/>
      <c r="L599" s="892"/>
      <c r="M599" s="892"/>
      <c r="N599" s="892"/>
      <c r="O599" s="892"/>
      <c r="P599" s="892"/>
      <c r="Q599" s="892"/>
      <c r="R599" s="892"/>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 customHeight="1" outlineLevel="1" x14ac:dyDescent="0.3">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 customHeight="1" outlineLevel="1" x14ac:dyDescent="0.3">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 customHeight="1" outlineLevel="1" x14ac:dyDescent="0.3">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 customHeight="1" outlineLevel="1" x14ac:dyDescent="0.3">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 customHeight="1" outlineLevel="1" x14ac:dyDescent="0.3">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customHeight="1" outlineLevel="1" x14ac:dyDescent="0.3">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8"/>
      <c r="D608" s="18"/>
      <c r="E608" s="18"/>
      <c r="F608" s="14"/>
      <c r="G608" s="89"/>
      <c r="H608" s="89"/>
      <c r="I608" s="104" t="s">
        <v>1089</v>
      </c>
      <c r="J608" s="89"/>
      <c r="K608" s="89"/>
      <c r="L608" s="89" t="s">
        <v>1110</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8"/>
      <c r="E609" s="18"/>
      <c r="F609" s="14"/>
      <c r="G609" s="89"/>
      <c r="H609" s="89"/>
      <c r="I609" s="104" t="s">
        <v>1090</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c r="D610" s="18"/>
      <c r="E610" s="18"/>
      <c r="F610" s="14"/>
      <c r="G610" s="89"/>
      <c r="H610" s="94"/>
      <c r="I610" s="94"/>
      <c r="J610" s="94"/>
      <c r="K610" s="94"/>
      <c r="L610" s="94" t="s">
        <v>1284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3">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collapsed="1" thickBot="1" x14ac:dyDescent="0.35">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customHeight="1" outlineLevel="1" x14ac:dyDescent="0.3">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collapsed="1" x14ac:dyDescent="0.3">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customHeight="1" outlineLevel="1" x14ac:dyDescent="0.3">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customHeight="1" outlineLevel="1" x14ac:dyDescent="0.3">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1" x14ac:dyDescent="0.3">
      <c r="A628" s="107"/>
      <c r="B628" s="98"/>
      <c r="C628" s="18"/>
      <c r="D628" s="18"/>
      <c r="E628" s="18"/>
      <c r="F628" s="14"/>
      <c r="G628" s="94"/>
      <c r="H628" s="109" t="s">
        <v>829</v>
      </c>
      <c r="I628" s="104" t="s">
        <v>392</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1" x14ac:dyDescent="0.3">
      <c r="A629" s="107"/>
      <c r="B629" s="98"/>
      <c r="C629" s="18"/>
      <c r="D629" s="18"/>
      <c r="E629" s="18"/>
      <c r="F629" s="14"/>
      <c r="G629" s="94"/>
      <c r="I629" s="104" t="s">
        <v>393</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1" x14ac:dyDescent="0.3">
      <c r="A630" s="107"/>
      <c r="B630" s="98"/>
      <c r="C630" s="18"/>
      <c r="D630" s="18"/>
      <c r="E630" s="18"/>
      <c r="F630" s="14"/>
      <c r="G630" s="94"/>
      <c r="I630" s="104" t="s">
        <v>394</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1" x14ac:dyDescent="0.3">
      <c r="A631" s="107"/>
      <c r="B631" s="98"/>
      <c r="C631" s="18"/>
      <c r="D631" s="18"/>
      <c r="E631" s="18"/>
      <c r="F631" s="14"/>
      <c r="G631" s="94"/>
      <c r="I631" s="104" t="s">
        <v>395</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1" x14ac:dyDescent="0.3">
      <c r="A632" s="107"/>
      <c r="B632" s="98"/>
      <c r="C632" s="18"/>
      <c r="D632" s="18"/>
      <c r="E632" s="18"/>
      <c r="F632" s="14"/>
      <c r="G632" s="94"/>
      <c r="I632" s="104" t="s">
        <v>396</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1" x14ac:dyDescent="0.3">
      <c r="A633" s="107"/>
      <c r="B633" s="98"/>
      <c r="C633" s="18"/>
      <c r="D633" s="18"/>
      <c r="E633" s="18"/>
      <c r="F633" s="14"/>
      <c r="G633" s="94"/>
      <c r="I633" s="104" t="s">
        <v>397</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1" x14ac:dyDescent="0.3">
      <c r="A634" s="107"/>
      <c r="B634" s="98"/>
      <c r="C634" s="18"/>
      <c r="D634" s="18"/>
      <c r="E634" s="18"/>
      <c r="F634" s="14"/>
      <c r="G634" s="94"/>
      <c r="I634" s="104" t="s">
        <v>398</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1" x14ac:dyDescent="0.3">
      <c r="A635" s="107"/>
      <c r="B635" s="98"/>
      <c r="C635" s="18"/>
      <c r="D635" s="18"/>
      <c r="E635" s="18"/>
      <c r="F635" s="14"/>
      <c r="G635" s="94"/>
      <c r="I635" s="104" t="s">
        <v>399</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1" x14ac:dyDescent="0.3">
      <c r="A636" s="107"/>
      <c r="B636" s="98"/>
      <c r="C636" s="18"/>
      <c r="D636" s="18"/>
      <c r="E636" s="18"/>
      <c r="F636" s="14"/>
      <c r="G636" s="94"/>
      <c r="I636" s="104" t="s">
        <v>400</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1" x14ac:dyDescent="0.3">
      <c r="A637" s="107"/>
      <c r="B637" s="98"/>
      <c r="C637" s="18"/>
      <c r="D637" s="18"/>
      <c r="E637" s="18"/>
      <c r="F637" s="14"/>
      <c r="G637" s="94"/>
      <c r="I637" s="104" t="s">
        <v>401</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hidden="1" customHeight="1" outlineLevel="2" x14ac:dyDescent="0.3">
      <c r="A638" s="107"/>
      <c r="B638" s="98"/>
      <c r="C638" s="18"/>
      <c r="D638" s="18"/>
      <c r="E638" s="18"/>
      <c r="F638" s="14"/>
      <c r="G638" s="94"/>
      <c r="H638" s="109" t="s">
        <v>405</v>
      </c>
      <c r="I638" s="104" t="s">
        <v>392</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hidden="1" customHeight="1" outlineLevel="2" x14ac:dyDescent="0.3">
      <c r="A639" s="107"/>
      <c r="B639" s="98"/>
      <c r="C639" s="18"/>
      <c r="D639" s="18"/>
      <c r="E639" s="18"/>
      <c r="F639" s="14"/>
      <c r="G639" s="94"/>
      <c r="I639" s="104" t="s">
        <v>393</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hidden="1" customHeight="1" outlineLevel="2" x14ac:dyDescent="0.3">
      <c r="A640" s="107"/>
      <c r="B640" s="98"/>
      <c r="C640" s="18"/>
      <c r="D640" s="18"/>
      <c r="E640" s="18"/>
      <c r="F640" s="14"/>
      <c r="G640" s="94"/>
      <c r="I640" s="104" t="s">
        <v>394</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hidden="1" customHeight="1" outlineLevel="2" x14ac:dyDescent="0.3">
      <c r="A641" s="107"/>
      <c r="B641" s="98"/>
      <c r="C641" s="18"/>
      <c r="D641" s="18"/>
      <c r="E641" s="18"/>
      <c r="F641" s="14"/>
      <c r="G641" s="94"/>
      <c r="I641" s="104" t="s">
        <v>395</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hidden="1" customHeight="1" outlineLevel="2" x14ac:dyDescent="0.3">
      <c r="A642" s="107"/>
      <c r="B642" s="98"/>
      <c r="C642" s="18"/>
      <c r="D642" s="18"/>
      <c r="E642" s="18"/>
      <c r="F642" s="14"/>
      <c r="G642" s="94"/>
      <c r="I642" s="104" t="s">
        <v>396</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hidden="1" customHeight="1" outlineLevel="2" x14ac:dyDescent="0.3">
      <c r="A643" s="107"/>
      <c r="B643" s="98"/>
      <c r="C643" s="18"/>
      <c r="D643" s="18"/>
      <c r="E643" s="18"/>
      <c r="F643" s="14"/>
      <c r="G643" s="94"/>
      <c r="I643" s="104" t="s">
        <v>397</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hidden="1" customHeight="1" outlineLevel="2" x14ac:dyDescent="0.3">
      <c r="A644" s="107"/>
      <c r="B644" s="98"/>
      <c r="C644" s="18"/>
      <c r="D644" s="18"/>
      <c r="E644" s="18"/>
      <c r="F644" s="14"/>
      <c r="G644" s="94"/>
      <c r="I644" s="104" t="s">
        <v>398</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hidden="1" customHeight="1" outlineLevel="2" x14ac:dyDescent="0.3">
      <c r="A645" s="107"/>
      <c r="B645" s="98"/>
      <c r="C645" s="18"/>
      <c r="D645" s="18"/>
      <c r="E645" s="18"/>
      <c r="F645" s="14"/>
      <c r="G645" s="94"/>
      <c r="I645" s="104" t="s">
        <v>399</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hidden="1" customHeight="1" outlineLevel="2" x14ac:dyDescent="0.3">
      <c r="A646" s="107"/>
      <c r="B646" s="98"/>
      <c r="C646" s="18"/>
      <c r="D646" s="18"/>
      <c r="E646" s="18"/>
      <c r="F646" s="14"/>
      <c r="G646" s="94"/>
      <c r="I646" s="104" t="s">
        <v>400</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hidden="1" customHeight="1" outlineLevel="2" x14ac:dyDescent="0.3">
      <c r="A647" s="107"/>
      <c r="B647" s="98"/>
      <c r="C647" s="18"/>
      <c r="D647" s="18"/>
      <c r="E647" s="18"/>
      <c r="F647" s="14"/>
      <c r="G647" s="94"/>
      <c r="I647" s="104" t="s">
        <v>401</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hidden="1" customHeight="1" outlineLevel="2" x14ac:dyDescent="0.3">
      <c r="A648" s="107"/>
      <c r="B648" s="98"/>
      <c r="C648" s="18"/>
      <c r="D648" s="18"/>
      <c r="E648" s="18"/>
      <c r="F648" s="14"/>
      <c r="G648" s="94"/>
      <c r="H648" s="109" t="s">
        <v>799</v>
      </c>
      <c r="I648" s="104" t="s">
        <v>392</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hidden="1" customHeight="1" outlineLevel="2" x14ac:dyDescent="0.3">
      <c r="A649" s="107"/>
      <c r="B649" s="98"/>
      <c r="C649" s="18"/>
      <c r="D649" s="18"/>
      <c r="E649" s="18"/>
      <c r="F649" s="14"/>
      <c r="G649" s="94"/>
      <c r="I649" s="104" t="s">
        <v>393</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hidden="1" customHeight="1" outlineLevel="2" x14ac:dyDescent="0.3">
      <c r="A650" s="107"/>
      <c r="B650" s="98"/>
      <c r="C650" s="18"/>
      <c r="D650" s="18"/>
      <c r="E650" s="18"/>
      <c r="F650" s="14"/>
      <c r="G650" s="94"/>
      <c r="I650" s="104" t="s">
        <v>394</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hidden="1" customHeight="1" outlineLevel="2" x14ac:dyDescent="0.3">
      <c r="A651" s="107"/>
      <c r="B651" s="98"/>
      <c r="C651" s="18"/>
      <c r="D651" s="18"/>
      <c r="E651" s="18"/>
      <c r="F651" s="14"/>
      <c r="G651" s="94"/>
      <c r="I651" s="104" t="s">
        <v>395</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hidden="1" customHeight="1" outlineLevel="2" x14ac:dyDescent="0.3">
      <c r="A652" s="107"/>
      <c r="B652" s="98"/>
      <c r="C652" s="18"/>
      <c r="D652" s="18"/>
      <c r="E652" s="18"/>
      <c r="F652" s="14"/>
      <c r="G652" s="94"/>
      <c r="I652" s="104" t="s">
        <v>396</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hidden="1" customHeight="1" outlineLevel="2" x14ac:dyDescent="0.3">
      <c r="A653" s="107"/>
      <c r="B653" s="98"/>
      <c r="C653" s="18"/>
      <c r="D653" s="18"/>
      <c r="E653" s="18"/>
      <c r="F653" s="14"/>
      <c r="G653" s="94"/>
      <c r="I653" s="104" t="s">
        <v>397</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hidden="1" customHeight="1" outlineLevel="2" x14ac:dyDescent="0.3">
      <c r="A654" s="107"/>
      <c r="B654" s="98"/>
      <c r="C654" s="18"/>
      <c r="D654" s="18"/>
      <c r="E654" s="18"/>
      <c r="F654" s="14"/>
      <c r="G654" s="94"/>
      <c r="I654" s="104" t="s">
        <v>398</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hidden="1" customHeight="1" outlineLevel="2" x14ac:dyDescent="0.3">
      <c r="A655" s="107"/>
      <c r="B655" s="98"/>
      <c r="C655" s="18"/>
      <c r="D655" s="18"/>
      <c r="E655" s="18"/>
      <c r="F655" s="14"/>
      <c r="G655" s="94"/>
      <c r="I655" s="104" t="s">
        <v>399</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hidden="1" customHeight="1" outlineLevel="2" x14ac:dyDescent="0.3">
      <c r="A656" s="107"/>
      <c r="B656" s="98"/>
      <c r="C656" s="18"/>
      <c r="D656" s="18"/>
      <c r="E656" s="18"/>
      <c r="F656" s="14"/>
      <c r="G656" s="94"/>
      <c r="I656" s="104" t="s">
        <v>400</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hidden="1" customHeight="1" outlineLevel="2" x14ac:dyDescent="0.3">
      <c r="A657" s="107"/>
      <c r="B657" s="98"/>
      <c r="C657" s="18"/>
      <c r="D657" s="18"/>
      <c r="E657" s="18"/>
      <c r="F657" s="14"/>
      <c r="G657" s="94"/>
      <c r="I657" s="104" t="s">
        <v>401</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hidden="1" customHeight="1" outlineLevel="2" x14ac:dyDescent="0.3">
      <c r="A658" s="107"/>
      <c r="B658" s="98"/>
      <c r="C658" s="18"/>
      <c r="D658" s="18"/>
      <c r="E658" s="18"/>
      <c r="F658" s="14"/>
      <c r="G658" s="94"/>
      <c r="H658" s="109" t="s">
        <v>800</v>
      </c>
      <c r="I658" s="104" t="s">
        <v>392</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hidden="1" customHeight="1" outlineLevel="2" x14ac:dyDescent="0.3">
      <c r="A659" s="107"/>
      <c r="B659" s="98"/>
      <c r="C659" s="18"/>
      <c r="D659" s="18"/>
      <c r="E659" s="18"/>
      <c r="F659" s="14"/>
      <c r="G659" s="94"/>
      <c r="I659" s="104" t="s">
        <v>393</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hidden="1" customHeight="1" outlineLevel="2" x14ac:dyDescent="0.3">
      <c r="A660" s="107"/>
      <c r="B660" s="98"/>
      <c r="C660" s="18"/>
      <c r="D660" s="18"/>
      <c r="E660" s="18"/>
      <c r="F660" s="14"/>
      <c r="G660" s="94"/>
      <c r="I660" s="104" t="s">
        <v>394</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hidden="1" customHeight="1" outlineLevel="2" x14ac:dyDescent="0.3">
      <c r="A661" s="107"/>
      <c r="B661" s="98"/>
      <c r="C661" s="18"/>
      <c r="D661" s="18"/>
      <c r="E661" s="18"/>
      <c r="F661" s="14"/>
      <c r="G661" s="94"/>
      <c r="I661" s="104" t="s">
        <v>395</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hidden="1" customHeight="1" outlineLevel="2" x14ac:dyDescent="0.3">
      <c r="A662" s="107"/>
      <c r="B662" s="98"/>
      <c r="C662" s="18"/>
      <c r="D662" s="18"/>
      <c r="E662" s="18"/>
      <c r="F662" s="14"/>
      <c r="G662" s="94"/>
      <c r="I662" s="104" t="s">
        <v>396</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hidden="1" customHeight="1" outlineLevel="2" x14ac:dyDescent="0.3">
      <c r="A663" s="107"/>
      <c r="B663" s="98"/>
      <c r="C663" s="18"/>
      <c r="D663" s="18"/>
      <c r="E663" s="18"/>
      <c r="F663" s="14"/>
      <c r="G663" s="94"/>
      <c r="I663" s="104" t="s">
        <v>397</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hidden="1" customHeight="1" outlineLevel="2" x14ac:dyDescent="0.3">
      <c r="A664" s="107"/>
      <c r="B664" s="98"/>
      <c r="C664" s="18"/>
      <c r="D664" s="18"/>
      <c r="E664" s="18"/>
      <c r="F664" s="14"/>
      <c r="G664" s="94"/>
      <c r="I664" s="104" t="s">
        <v>398</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hidden="1" customHeight="1" outlineLevel="2" x14ac:dyDescent="0.3">
      <c r="A665" s="107"/>
      <c r="B665" s="98"/>
      <c r="C665" s="18"/>
      <c r="D665" s="18"/>
      <c r="E665" s="18"/>
      <c r="F665" s="14"/>
      <c r="G665" s="94"/>
      <c r="I665" s="104" t="s">
        <v>399</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hidden="1" customHeight="1" outlineLevel="2" x14ac:dyDescent="0.3">
      <c r="A666" s="107"/>
      <c r="B666" s="98"/>
      <c r="C666" s="18"/>
      <c r="D666" s="18"/>
      <c r="E666" s="18"/>
      <c r="F666" s="14"/>
      <c r="G666" s="94"/>
      <c r="I666" s="104" t="s">
        <v>400</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hidden="1" customHeight="1" outlineLevel="2" x14ac:dyDescent="0.3">
      <c r="A667" s="107"/>
      <c r="B667" s="98"/>
      <c r="C667" s="18"/>
      <c r="D667" s="18"/>
      <c r="E667" s="18"/>
      <c r="F667" s="14"/>
      <c r="G667" s="94"/>
      <c r="I667" s="104" t="s">
        <v>401</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hidden="1" customHeight="1" outlineLevel="2" x14ac:dyDescent="0.3">
      <c r="A668" s="107"/>
      <c r="B668" s="98"/>
      <c r="C668" s="18"/>
      <c r="D668" s="18"/>
      <c r="E668" s="18"/>
      <c r="F668" s="14"/>
      <c r="G668" s="94"/>
      <c r="H668" s="109" t="s">
        <v>801</v>
      </c>
      <c r="I668" s="104" t="s">
        <v>392</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hidden="1" customHeight="1" outlineLevel="2" x14ac:dyDescent="0.3">
      <c r="A669" s="107"/>
      <c r="B669" s="98"/>
      <c r="C669" s="18"/>
      <c r="D669" s="18"/>
      <c r="E669" s="18"/>
      <c r="F669" s="14"/>
      <c r="G669" s="94"/>
      <c r="I669" s="104" t="s">
        <v>393</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hidden="1" customHeight="1" outlineLevel="2" x14ac:dyDescent="0.3">
      <c r="A670" s="107"/>
      <c r="B670" s="98"/>
      <c r="C670" s="18"/>
      <c r="D670" s="18"/>
      <c r="E670" s="18"/>
      <c r="F670" s="14"/>
      <c r="G670" s="94"/>
      <c r="I670" s="104" t="s">
        <v>394</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hidden="1" customHeight="1" outlineLevel="2" x14ac:dyDescent="0.3">
      <c r="A671" s="107"/>
      <c r="B671" s="98"/>
      <c r="C671" s="18"/>
      <c r="D671" s="18"/>
      <c r="E671" s="18"/>
      <c r="F671" s="14"/>
      <c r="G671" s="94"/>
      <c r="I671" s="104" t="s">
        <v>395</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hidden="1" customHeight="1" outlineLevel="2" x14ac:dyDescent="0.3">
      <c r="A672" s="107"/>
      <c r="B672" s="98"/>
      <c r="C672" s="18"/>
      <c r="D672" s="18"/>
      <c r="E672" s="18"/>
      <c r="F672" s="14"/>
      <c r="G672" s="94"/>
      <c r="I672" s="104" t="s">
        <v>396</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hidden="1" customHeight="1" outlineLevel="2" x14ac:dyDescent="0.3">
      <c r="A673" s="107"/>
      <c r="B673" s="98"/>
      <c r="C673" s="18"/>
      <c r="D673" s="18"/>
      <c r="E673" s="18"/>
      <c r="F673" s="14"/>
      <c r="G673" s="94"/>
      <c r="I673" s="104" t="s">
        <v>397</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hidden="1" customHeight="1" outlineLevel="2" x14ac:dyDescent="0.3">
      <c r="A674" s="107"/>
      <c r="B674" s="98"/>
      <c r="C674" s="18"/>
      <c r="D674" s="18"/>
      <c r="E674" s="18"/>
      <c r="F674" s="14"/>
      <c r="G674" s="94"/>
      <c r="I674" s="104" t="s">
        <v>398</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hidden="1" customHeight="1" outlineLevel="2" x14ac:dyDescent="0.3">
      <c r="A675" s="107"/>
      <c r="B675" s="98"/>
      <c r="C675" s="18"/>
      <c r="D675" s="18"/>
      <c r="E675" s="18"/>
      <c r="F675" s="14"/>
      <c r="G675" s="94"/>
      <c r="I675" s="104" t="s">
        <v>399</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hidden="1" customHeight="1" outlineLevel="2" x14ac:dyDescent="0.3">
      <c r="A676" s="107"/>
      <c r="B676" s="98"/>
      <c r="C676" s="18"/>
      <c r="D676" s="18"/>
      <c r="E676" s="18"/>
      <c r="F676" s="14"/>
      <c r="G676" s="94"/>
      <c r="I676" s="104" t="s">
        <v>400</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hidden="1" customHeight="1" outlineLevel="2" x14ac:dyDescent="0.3">
      <c r="A677" s="107"/>
      <c r="B677" s="98"/>
      <c r="C677" s="18"/>
      <c r="D677" s="18"/>
      <c r="E677" s="18"/>
      <c r="F677" s="14"/>
      <c r="G677" s="94"/>
      <c r="I677" s="104" t="s">
        <v>401</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hidden="1" customHeight="1" outlineLevel="2" x14ac:dyDescent="0.3">
      <c r="A678" s="107"/>
      <c r="B678" s="98"/>
      <c r="C678" s="18"/>
      <c r="D678" s="18"/>
      <c r="E678" s="18"/>
      <c r="F678" s="14"/>
      <c r="G678" s="94"/>
      <c r="H678" s="109" t="s">
        <v>802</v>
      </c>
      <c r="I678" s="104" t="s">
        <v>392</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hidden="1" customHeight="1" outlineLevel="2" x14ac:dyDescent="0.3">
      <c r="A679" s="107"/>
      <c r="B679" s="98"/>
      <c r="C679" s="18"/>
      <c r="D679" s="18"/>
      <c r="E679" s="18"/>
      <c r="F679" s="14"/>
      <c r="G679" s="94"/>
      <c r="I679" s="104" t="s">
        <v>393</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hidden="1" customHeight="1" outlineLevel="2" x14ac:dyDescent="0.3">
      <c r="A680" s="107"/>
      <c r="B680" s="98"/>
      <c r="C680" s="18"/>
      <c r="D680" s="18"/>
      <c r="E680" s="18"/>
      <c r="F680" s="14"/>
      <c r="G680" s="94"/>
      <c r="I680" s="104" t="s">
        <v>394</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hidden="1" customHeight="1" outlineLevel="2" x14ac:dyDescent="0.3">
      <c r="A681" s="107"/>
      <c r="B681" s="98"/>
      <c r="C681" s="18"/>
      <c r="D681" s="18"/>
      <c r="E681" s="18"/>
      <c r="F681" s="14"/>
      <c r="G681" s="94"/>
      <c r="I681" s="104" t="s">
        <v>395</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hidden="1" customHeight="1" outlineLevel="2" x14ac:dyDescent="0.3">
      <c r="A682" s="107"/>
      <c r="B682" s="98"/>
      <c r="C682" s="18"/>
      <c r="D682" s="18"/>
      <c r="E682" s="18"/>
      <c r="F682" s="14"/>
      <c r="G682" s="94"/>
      <c r="I682" s="104" t="s">
        <v>396</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hidden="1" customHeight="1" outlineLevel="2" x14ac:dyDescent="0.3">
      <c r="A683" s="107"/>
      <c r="B683" s="98"/>
      <c r="C683" s="18"/>
      <c r="D683" s="18"/>
      <c r="E683" s="18"/>
      <c r="F683" s="14"/>
      <c r="G683" s="94"/>
      <c r="I683" s="104" t="s">
        <v>397</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hidden="1" customHeight="1" outlineLevel="2" x14ac:dyDescent="0.3">
      <c r="A684" s="107"/>
      <c r="B684" s="98"/>
      <c r="C684" s="18"/>
      <c r="D684" s="18"/>
      <c r="E684" s="18"/>
      <c r="F684" s="14"/>
      <c r="G684" s="94"/>
      <c r="I684" s="104" t="s">
        <v>398</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hidden="1" customHeight="1" outlineLevel="2" x14ac:dyDescent="0.3">
      <c r="A685" s="107"/>
      <c r="B685" s="98"/>
      <c r="C685" s="18"/>
      <c r="D685" s="18"/>
      <c r="E685" s="18"/>
      <c r="F685" s="14"/>
      <c r="G685" s="94"/>
      <c r="I685" s="104" t="s">
        <v>399</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hidden="1" customHeight="1" outlineLevel="2" x14ac:dyDescent="0.3">
      <c r="A686" s="107"/>
      <c r="B686" s="98"/>
      <c r="C686" s="18"/>
      <c r="D686" s="18"/>
      <c r="E686" s="18"/>
      <c r="F686" s="14"/>
      <c r="G686" s="94"/>
      <c r="I686" s="104" t="s">
        <v>400</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hidden="1" customHeight="1" outlineLevel="2" x14ac:dyDescent="0.3">
      <c r="A687" s="107"/>
      <c r="B687" s="98"/>
      <c r="C687" s="18"/>
      <c r="D687" s="18"/>
      <c r="E687" s="18"/>
      <c r="F687" s="14"/>
      <c r="G687" s="94"/>
      <c r="I687" s="104" t="s">
        <v>401</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hidden="1" customHeight="1" outlineLevel="2" x14ac:dyDescent="0.3">
      <c r="A688" s="107"/>
      <c r="B688" s="98"/>
      <c r="C688" s="18"/>
      <c r="D688" s="18"/>
      <c r="E688" s="18"/>
      <c r="F688" s="14"/>
      <c r="G688" s="94"/>
      <c r="H688" s="109" t="s">
        <v>803</v>
      </c>
      <c r="I688" s="104" t="s">
        <v>392</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hidden="1" customHeight="1" outlineLevel="2" x14ac:dyDescent="0.3">
      <c r="A689" s="107"/>
      <c r="B689" s="98"/>
      <c r="C689" s="18"/>
      <c r="D689" s="18"/>
      <c r="E689" s="18"/>
      <c r="F689" s="14"/>
      <c r="G689" s="94"/>
      <c r="I689" s="104" t="s">
        <v>393</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hidden="1" customHeight="1" outlineLevel="2" x14ac:dyDescent="0.3">
      <c r="A690" s="107"/>
      <c r="B690" s="98"/>
      <c r="C690" s="18"/>
      <c r="D690" s="18"/>
      <c r="E690" s="18"/>
      <c r="F690" s="14"/>
      <c r="G690" s="94"/>
      <c r="I690" s="104" t="s">
        <v>394</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hidden="1" customHeight="1" outlineLevel="2" x14ac:dyDescent="0.3">
      <c r="A691" s="107"/>
      <c r="B691" s="98"/>
      <c r="C691" s="18"/>
      <c r="D691" s="18"/>
      <c r="E691" s="18"/>
      <c r="F691" s="14"/>
      <c r="G691" s="94"/>
      <c r="I691" s="104" t="s">
        <v>395</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hidden="1" customHeight="1" outlineLevel="2" x14ac:dyDescent="0.3">
      <c r="A692" s="107"/>
      <c r="B692" s="98"/>
      <c r="C692" s="18"/>
      <c r="D692" s="18"/>
      <c r="E692" s="18"/>
      <c r="F692" s="14"/>
      <c r="G692" s="94"/>
      <c r="I692" s="104" t="s">
        <v>396</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hidden="1" customHeight="1" outlineLevel="2" x14ac:dyDescent="0.3">
      <c r="A693" s="107"/>
      <c r="B693" s="98"/>
      <c r="C693" s="18"/>
      <c r="D693" s="18"/>
      <c r="E693" s="18"/>
      <c r="F693" s="14"/>
      <c r="G693" s="94"/>
      <c r="I693" s="104" t="s">
        <v>397</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hidden="1" customHeight="1" outlineLevel="2" x14ac:dyDescent="0.3">
      <c r="A694" s="107"/>
      <c r="B694" s="98"/>
      <c r="C694" s="18"/>
      <c r="D694" s="18"/>
      <c r="E694" s="18"/>
      <c r="F694" s="14"/>
      <c r="G694" s="94"/>
      <c r="I694" s="104" t="s">
        <v>398</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hidden="1" customHeight="1" outlineLevel="2" x14ac:dyDescent="0.3">
      <c r="A695" s="107"/>
      <c r="B695" s="98"/>
      <c r="C695" s="18"/>
      <c r="D695" s="18"/>
      <c r="E695" s="18"/>
      <c r="F695" s="14"/>
      <c r="G695" s="94"/>
      <c r="I695" s="104" t="s">
        <v>399</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hidden="1" customHeight="1" outlineLevel="2" x14ac:dyDescent="0.3">
      <c r="A696" s="107"/>
      <c r="B696" s="98"/>
      <c r="C696" s="18"/>
      <c r="D696" s="18"/>
      <c r="E696" s="18"/>
      <c r="F696" s="14"/>
      <c r="G696" s="94"/>
      <c r="I696" s="104" t="s">
        <v>400</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hidden="1" customHeight="1" outlineLevel="2" x14ac:dyDescent="0.3">
      <c r="A697" s="107"/>
      <c r="B697" s="98"/>
      <c r="C697" s="18"/>
      <c r="D697" s="18"/>
      <c r="E697" s="18"/>
      <c r="F697" s="14"/>
      <c r="G697" s="94"/>
      <c r="I697" s="104" t="s">
        <v>401</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hidden="1" customHeight="1" outlineLevel="2" x14ac:dyDescent="0.3">
      <c r="A698" s="107"/>
      <c r="B698" s="98"/>
      <c r="C698" s="18"/>
      <c r="D698" s="18"/>
      <c r="E698" s="18"/>
      <c r="F698" s="14"/>
      <c r="G698" s="94"/>
      <c r="H698" s="109" t="s">
        <v>804</v>
      </c>
      <c r="I698" s="104" t="s">
        <v>392</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hidden="1" customHeight="1" outlineLevel="2" x14ac:dyDescent="0.3">
      <c r="A699" s="107"/>
      <c r="B699" s="98"/>
      <c r="C699" s="18"/>
      <c r="D699" s="18"/>
      <c r="E699" s="18"/>
      <c r="F699" s="14"/>
      <c r="G699" s="94"/>
      <c r="I699" s="104" t="s">
        <v>393</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hidden="1" customHeight="1" outlineLevel="2" x14ac:dyDescent="0.3">
      <c r="A700" s="107"/>
      <c r="B700" s="98"/>
      <c r="C700" s="18"/>
      <c r="D700" s="18"/>
      <c r="E700" s="18"/>
      <c r="F700" s="14"/>
      <c r="G700" s="94"/>
      <c r="I700" s="104" t="s">
        <v>394</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hidden="1" customHeight="1" outlineLevel="2" x14ac:dyDescent="0.3">
      <c r="A701" s="107"/>
      <c r="B701" s="98"/>
      <c r="C701" s="18"/>
      <c r="D701" s="18"/>
      <c r="E701" s="18"/>
      <c r="F701" s="14"/>
      <c r="G701" s="94"/>
      <c r="I701" s="104" t="s">
        <v>395</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hidden="1" customHeight="1" outlineLevel="2" x14ac:dyDescent="0.3">
      <c r="A702" s="107"/>
      <c r="B702" s="98"/>
      <c r="C702" s="18"/>
      <c r="D702" s="18"/>
      <c r="E702" s="18"/>
      <c r="F702" s="14"/>
      <c r="G702" s="94"/>
      <c r="I702" s="104" t="s">
        <v>396</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hidden="1" customHeight="1" outlineLevel="2" x14ac:dyDescent="0.3">
      <c r="A703" s="107"/>
      <c r="B703" s="98"/>
      <c r="C703" s="18"/>
      <c r="D703" s="18"/>
      <c r="E703" s="18"/>
      <c r="F703" s="14"/>
      <c r="G703" s="94"/>
      <c r="I703" s="104" t="s">
        <v>397</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hidden="1" customHeight="1" outlineLevel="2" x14ac:dyDescent="0.3">
      <c r="A704" s="107"/>
      <c r="B704" s="98"/>
      <c r="C704" s="18"/>
      <c r="D704" s="18"/>
      <c r="E704" s="18"/>
      <c r="F704" s="14"/>
      <c r="G704" s="94"/>
      <c r="I704" s="104" t="s">
        <v>398</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hidden="1" customHeight="1" outlineLevel="2" x14ac:dyDescent="0.3">
      <c r="A705" s="107"/>
      <c r="B705" s="98"/>
      <c r="C705" s="18"/>
      <c r="D705" s="18"/>
      <c r="E705" s="18"/>
      <c r="F705" s="14"/>
      <c r="G705" s="94"/>
      <c r="I705" s="104" t="s">
        <v>399</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hidden="1" customHeight="1" outlineLevel="2" x14ac:dyDescent="0.3">
      <c r="A706" s="107"/>
      <c r="B706" s="98"/>
      <c r="C706" s="18"/>
      <c r="D706" s="18"/>
      <c r="E706" s="18"/>
      <c r="F706" s="14"/>
      <c r="G706" s="94"/>
      <c r="I706" s="104" t="s">
        <v>400</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hidden="1" customHeight="1" outlineLevel="2" x14ac:dyDescent="0.3">
      <c r="A707" s="107"/>
      <c r="B707" s="98"/>
      <c r="C707" s="18"/>
      <c r="D707" s="18"/>
      <c r="E707" s="18"/>
      <c r="F707" s="14"/>
      <c r="G707" s="94"/>
      <c r="I707" s="104" t="s">
        <v>401</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hidden="1" customHeight="1" outlineLevel="2" x14ac:dyDescent="0.3">
      <c r="A708" s="107"/>
      <c r="B708" s="98"/>
      <c r="C708" s="18"/>
      <c r="D708" s="18"/>
      <c r="E708" s="18"/>
      <c r="F708" s="14"/>
      <c r="G708" s="94"/>
      <c r="H708" s="109" t="s">
        <v>805</v>
      </c>
      <c r="I708" s="104" t="s">
        <v>392</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hidden="1" customHeight="1" outlineLevel="2" x14ac:dyDescent="0.3">
      <c r="A709" s="107"/>
      <c r="B709" s="98"/>
      <c r="C709" s="18"/>
      <c r="D709" s="18"/>
      <c r="E709" s="18"/>
      <c r="F709" s="14"/>
      <c r="G709" s="94"/>
      <c r="I709" s="104" t="s">
        <v>393</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hidden="1" customHeight="1" outlineLevel="2" x14ac:dyDescent="0.3">
      <c r="A710" s="107"/>
      <c r="B710" s="98"/>
      <c r="C710" s="18"/>
      <c r="D710" s="18"/>
      <c r="E710" s="18"/>
      <c r="F710" s="14"/>
      <c r="G710" s="94"/>
      <c r="I710" s="104" t="s">
        <v>394</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hidden="1" customHeight="1" outlineLevel="2" x14ac:dyDescent="0.3">
      <c r="A711" s="107"/>
      <c r="B711" s="98"/>
      <c r="C711" s="18"/>
      <c r="D711" s="18"/>
      <c r="E711" s="18"/>
      <c r="F711" s="14"/>
      <c r="G711" s="94"/>
      <c r="I711" s="104" t="s">
        <v>395</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hidden="1" customHeight="1" outlineLevel="2" x14ac:dyDescent="0.3">
      <c r="A712" s="107"/>
      <c r="B712" s="98"/>
      <c r="C712" s="18"/>
      <c r="D712" s="18"/>
      <c r="E712" s="18"/>
      <c r="F712" s="14"/>
      <c r="G712" s="94"/>
      <c r="I712" s="104" t="s">
        <v>396</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hidden="1" customHeight="1" outlineLevel="2" x14ac:dyDescent="0.3">
      <c r="A713" s="107"/>
      <c r="B713" s="98"/>
      <c r="C713" s="18"/>
      <c r="D713" s="18"/>
      <c r="E713" s="18"/>
      <c r="F713" s="14"/>
      <c r="G713" s="94"/>
      <c r="I713" s="104" t="s">
        <v>397</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hidden="1" customHeight="1" outlineLevel="2" x14ac:dyDescent="0.3">
      <c r="A714" s="107"/>
      <c r="B714" s="98"/>
      <c r="C714" s="18"/>
      <c r="D714" s="18"/>
      <c r="E714" s="18"/>
      <c r="F714" s="14"/>
      <c r="G714" s="94"/>
      <c r="I714" s="104" t="s">
        <v>398</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hidden="1" customHeight="1" outlineLevel="2" x14ac:dyDescent="0.3">
      <c r="A715" s="107"/>
      <c r="B715" s="98"/>
      <c r="C715" s="18"/>
      <c r="D715" s="18"/>
      <c r="E715" s="18"/>
      <c r="F715" s="14"/>
      <c r="G715" s="94"/>
      <c r="I715" s="104" t="s">
        <v>399</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hidden="1" customHeight="1" outlineLevel="2" x14ac:dyDescent="0.3">
      <c r="A716" s="107"/>
      <c r="B716" s="98"/>
      <c r="C716" s="18"/>
      <c r="D716" s="18"/>
      <c r="E716" s="18"/>
      <c r="F716" s="14"/>
      <c r="G716" s="94"/>
      <c r="I716" s="104" t="s">
        <v>400</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hidden="1" customHeight="1" outlineLevel="2" x14ac:dyDescent="0.3">
      <c r="A717" s="107"/>
      <c r="B717" s="98"/>
      <c r="C717" s="18"/>
      <c r="D717" s="18"/>
      <c r="E717" s="18"/>
      <c r="F717" s="14"/>
      <c r="G717" s="94"/>
      <c r="I717" s="104" t="s">
        <v>401</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hidden="1" customHeight="1" outlineLevel="2" x14ac:dyDescent="0.3">
      <c r="A718" s="107"/>
      <c r="B718" s="98"/>
      <c r="C718" s="18"/>
      <c r="D718" s="18"/>
      <c r="E718" s="18"/>
      <c r="F718" s="14"/>
      <c r="G718" s="94"/>
      <c r="H718" s="109" t="s">
        <v>806</v>
      </c>
      <c r="I718" s="104" t="s">
        <v>392</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hidden="1" customHeight="1" outlineLevel="2" x14ac:dyDescent="0.3">
      <c r="A719" s="107"/>
      <c r="B719" s="98"/>
      <c r="C719" s="18"/>
      <c r="D719" s="18"/>
      <c r="E719" s="18"/>
      <c r="F719" s="14"/>
      <c r="G719" s="94"/>
      <c r="I719" s="104" t="s">
        <v>393</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 hidden="1" customHeight="1" outlineLevel="2" x14ac:dyDescent="0.3">
      <c r="A720" s="107"/>
      <c r="B720" s="98"/>
      <c r="C720" s="18"/>
      <c r="D720" s="18"/>
      <c r="E720" s="18"/>
      <c r="F720" s="14"/>
      <c r="G720" s="94"/>
      <c r="I720" s="104" t="s">
        <v>394</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 hidden="1" customHeight="1" outlineLevel="2" x14ac:dyDescent="0.3">
      <c r="A721" s="107"/>
      <c r="B721" s="98"/>
      <c r="C721" s="18"/>
      <c r="D721" s="18"/>
      <c r="E721" s="18"/>
      <c r="F721" s="14"/>
      <c r="G721" s="94"/>
      <c r="I721" s="104" t="s">
        <v>395</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 hidden="1" customHeight="1" outlineLevel="2" x14ac:dyDescent="0.3">
      <c r="A722" s="107"/>
      <c r="B722" s="98"/>
      <c r="C722" s="18"/>
      <c r="D722" s="18"/>
      <c r="E722" s="18"/>
      <c r="F722" s="14"/>
      <c r="G722" s="94"/>
      <c r="I722" s="104" t="s">
        <v>396</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 hidden="1" customHeight="1" outlineLevel="2" x14ac:dyDescent="0.3">
      <c r="A723" s="107"/>
      <c r="B723" s="98"/>
      <c r="C723" s="18"/>
      <c r="D723" s="18"/>
      <c r="E723" s="18"/>
      <c r="F723" s="14"/>
      <c r="G723" s="94"/>
      <c r="I723" s="104" t="s">
        <v>397</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 hidden="1" customHeight="1" outlineLevel="2" x14ac:dyDescent="0.3">
      <c r="A724" s="107"/>
      <c r="B724" s="98"/>
      <c r="C724" s="18"/>
      <c r="D724" s="18"/>
      <c r="E724" s="18"/>
      <c r="F724" s="14"/>
      <c r="G724" s="94"/>
      <c r="I724" s="104" t="s">
        <v>398</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 hidden="1" customHeight="1" outlineLevel="2" x14ac:dyDescent="0.3">
      <c r="A725" s="107"/>
      <c r="B725" s="98"/>
      <c r="C725" s="18"/>
      <c r="D725" s="18"/>
      <c r="E725" s="18"/>
      <c r="F725" s="14"/>
      <c r="G725" s="94"/>
      <c r="I725" s="104" t="s">
        <v>399</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 hidden="1" customHeight="1" outlineLevel="2" x14ac:dyDescent="0.3">
      <c r="A726" s="107"/>
      <c r="B726" s="98"/>
      <c r="C726" s="18"/>
      <c r="D726" s="18"/>
      <c r="E726" s="18"/>
      <c r="F726" s="14"/>
      <c r="G726" s="94"/>
      <c r="I726" s="104" t="s">
        <v>400</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 hidden="1" customHeight="1" outlineLevel="2" x14ac:dyDescent="0.3">
      <c r="A727" s="107"/>
      <c r="B727" s="98"/>
      <c r="C727" s="18"/>
      <c r="D727" s="18"/>
      <c r="E727" s="18"/>
      <c r="F727" s="14"/>
      <c r="G727" s="94"/>
      <c r="I727" s="104" t="s">
        <v>401</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 customHeight="1" outlineLevel="1" collapsed="1" x14ac:dyDescent="0.3">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 customHeight="1" outlineLevel="1" x14ac:dyDescent="0.3">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 customHeight="1" outlineLevel="1" x14ac:dyDescent="0.3">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customHeight="1" outlineLevel="1" x14ac:dyDescent="0.3">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customHeight="1" outlineLevel="1" collapsed="1" thickBot="1" x14ac:dyDescent="0.35">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customHeight="1" outlineLevel="1" x14ac:dyDescent="0.3">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 customHeight="1" outlineLevel="1" collapsed="1" x14ac:dyDescent="0.3">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 customHeight="1" outlineLevel="1" x14ac:dyDescent="0.3">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 customHeight="1" outlineLevel="1" x14ac:dyDescent="0.3">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 customHeight="1" outlineLevel="1" x14ac:dyDescent="0.3">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 customHeight="1" outlineLevel="1" x14ac:dyDescent="0.3">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 customHeight="1" outlineLevel="1" x14ac:dyDescent="0.3">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 customHeight="1" outlineLevel="1" x14ac:dyDescent="0.3">
      <c r="A743" s="7"/>
      <c r="B743" s="98"/>
      <c r="C743" s="18"/>
      <c r="D743" s="18"/>
      <c r="E743" s="18"/>
      <c r="F743" s="18"/>
      <c r="G743" s="18"/>
      <c r="H743" s="18"/>
      <c r="I743" s="25"/>
      <c r="J743" s="25"/>
      <c r="K743" s="24"/>
      <c r="L743" s="884"/>
      <c r="M743" s="885"/>
      <c r="N743" s="885"/>
      <c r="O743" s="24"/>
      <c r="P743" s="24"/>
      <c r="Q743" s="24"/>
      <c r="R743" s="24"/>
      <c r="S743" s="24"/>
      <c r="T743" s="24"/>
      <c r="U743" s="24"/>
      <c r="V743" s="24"/>
      <c r="W743" s="24"/>
      <c r="X743" s="24"/>
      <c r="Y743" s="24"/>
      <c r="Z743" s="24"/>
      <c r="AA743" s="25"/>
      <c r="AB743" s="25"/>
      <c r="AC743" s="25"/>
      <c r="AD743" s="25"/>
      <c r="AE743" s="17"/>
      <c r="AF743" s="9"/>
    </row>
    <row r="744" spans="1:32" ht="13.2" customHeight="1" outlineLevel="1" x14ac:dyDescent="0.3">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customHeight="1" outlineLevel="1" x14ac:dyDescent="0.3">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customHeight="1" outlineLevel="1" x14ac:dyDescent="0.3">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 customHeight="1" outlineLevel="1" x14ac:dyDescent="0.3">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 customHeight="1" outlineLevel="1" x14ac:dyDescent="0.3">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 customHeight="1" outlineLevel="1" x14ac:dyDescent="0.3">
      <c r="A749" s="7"/>
      <c r="B749" s="98"/>
      <c r="C749" s="18"/>
      <c r="D749" s="18"/>
      <c r="E749" s="18"/>
      <c r="F749" s="14"/>
      <c r="G749" s="50"/>
      <c r="H749" s="35"/>
      <c r="I749" s="35"/>
      <c r="J749" s="33"/>
      <c r="K749" s="33"/>
      <c r="L749" s="104" t="s">
        <v>139</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 customHeight="1" outlineLevel="1" x14ac:dyDescent="0.3">
      <c r="A750" s="7"/>
      <c r="B750" s="98"/>
      <c r="C750" s="18"/>
      <c r="D750" s="18"/>
      <c r="E750" s="18"/>
      <c r="F750" s="14"/>
      <c r="G750" s="50"/>
      <c r="H750" s="35"/>
      <c r="I750" s="35"/>
      <c r="J750" s="33"/>
      <c r="K750" s="33"/>
      <c r="L750" s="104" t="s">
        <v>140</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 customHeight="1" outlineLevel="1" x14ac:dyDescent="0.3">
      <c r="A751" s="7"/>
      <c r="B751" s="98"/>
      <c r="C751" s="18"/>
      <c r="D751" s="18"/>
      <c r="E751" s="18"/>
      <c r="F751" s="14"/>
      <c r="G751" s="50"/>
      <c r="H751" s="35"/>
      <c r="I751" s="35"/>
      <c r="J751" s="33"/>
      <c r="K751" s="33"/>
      <c r="L751" s="104" t="s">
        <v>141</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 customHeight="1" outlineLevel="1" x14ac:dyDescent="0.3">
      <c r="A752" s="7"/>
      <c r="B752" s="98"/>
      <c r="C752" s="18"/>
      <c r="D752" s="18"/>
      <c r="E752" s="18"/>
      <c r="F752" s="14"/>
      <c r="G752" s="50"/>
      <c r="H752" s="35"/>
      <c r="I752" s="35"/>
      <c r="J752" s="33"/>
      <c r="K752" s="33"/>
      <c r="L752" s="104" t="s">
        <v>142</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 customHeight="1" outlineLevel="1" x14ac:dyDescent="0.3">
      <c r="A753" s="7"/>
      <c r="B753" s="98"/>
      <c r="C753" s="18"/>
      <c r="D753" s="18"/>
      <c r="E753" s="18"/>
      <c r="F753" s="14"/>
      <c r="G753" s="50"/>
      <c r="H753" s="35"/>
      <c r="I753" s="35"/>
      <c r="J753" s="33"/>
      <c r="K753" s="33"/>
      <c r="L753" s="104" t="s">
        <v>143</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 customHeight="1" outlineLevel="1" x14ac:dyDescent="0.3">
      <c r="A754" s="7"/>
      <c r="B754" s="98"/>
      <c r="C754" s="18"/>
      <c r="D754" s="18"/>
      <c r="E754" s="18"/>
      <c r="F754" s="14"/>
      <c r="G754" s="50"/>
      <c r="H754" s="35"/>
      <c r="I754" s="35"/>
      <c r="J754" s="33"/>
      <c r="K754" s="33"/>
      <c r="L754" s="104" t="s">
        <v>144</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 customHeight="1" outlineLevel="1" x14ac:dyDescent="0.3">
      <c r="A755" s="7"/>
      <c r="B755" s="98"/>
      <c r="C755" s="18"/>
      <c r="D755" s="18"/>
      <c r="E755" s="18"/>
      <c r="F755" s="14"/>
      <c r="G755" s="50"/>
      <c r="H755" s="35"/>
      <c r="I755" s="35"/>
      <c r="J755" s="33"/>
      <c r="K755" s="33"/>
      <c r="L755" s="104" t="s">
        <v>145</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 customHeight="1" outlineLevel="1" x14ac:dyDescent="0.3">
      <c r="A756" s="7"/>
      <c r="B756" s="98"/>
      <c r="C756" s="18"/>
      <c r="D756" s="18"/>
      <c r="E756" s="18"/>
      <c r="F756" s="14"/>
      <c r="G756" s="50"/>
      <c r="H756" s="35"/>
      <c r="I756" s="35"/>
      <c r="J756" s="33"/>
      <c r="K756" s="33"/>
      <c r="L756" s="104" t="s">
        <v>146</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 customHeight="1" outlineLevel="1" x14ac:dyDescent="0.3">
      <c r="A757" s="7"/>
      <c r="B757" s="98"/>
      <c r="C757" s="18"/>
      <c r="D757" s="18"/>
      <c r="E757" s="18"/>
      <c r="F757" s="14"/>
      <c r="G757" s="50"/>
      <c r="H757" s="35"/>
      <c r="I757" s="35"/>
      <c r="J757" s="33"/>
      <c r="K757" s="33"/>
      <c r="L757" s="104" t="s">
        <v>147</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 hidden="1" customHeight="1" outlineLevel="2" x14ac:dyDescent="0.3">
      <c r="A758" s="107"/>
      <c r="B758" s="98"/>
      <c r="C758" s="18"/>
      <c r="D758" s="18"/>
      <c r="E758" s="18"/>
      <c r="F758" s="14"/>
      <c r="G758" s="89"/>
      <c r="H758" s="89"/>
      <c r="K758" s="104" t="s">
        <v>405</v>
      </c>
      <c r="L758" s="104" t="s">
        <v>390</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139</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140</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141</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142</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143</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144</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145</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146</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c r="L767" s="104" t="s">
        <v>147</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t="s">
        <v>799</v>
      </c>
      <c r="L768" s="104" t="s">
        <v>390</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139</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140</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141</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142</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143</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144</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145</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146</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c r="L777" s="104" t="s">
        <v>147</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t="s">
        <v>800</v>
      </c>
      <c r="L778" s="104" t="s">
        <v>390</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139</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140</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141</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142</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143</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144</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145</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146</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c r="L787" s="104" t="s">
        <v>147</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t="s">
        <v>801</v>
      </c>
      <c r="L788" s="104" t="s">
        <v>390</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139</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140</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141</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142</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143</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144</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145</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146</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c r="L797" s="104" t="s">
        <v>147</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t="s">
        <v>802</v>
      </c>
      <c r="L798" s="104" t="s">
        <v>390</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139</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140</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141</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142</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143</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144</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145</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146</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c r="L807" s="104" t="s">
        <v>147</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t="s">
        <v>803</v>
      </c>
      <c r="L808" s="104" t="s">
        <v>390</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139</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140</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141</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142</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143</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144</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145</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146</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c r="L817" s="104" t="s">
        <v>147</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t="s">
        <v>804</v>
      </c>
      <c r="L818" s="104" t="s">
        <v>390</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139</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140</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141</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142</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143</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144</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145</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146</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c r="L827" s="104" t="s">
        <v>147</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t="s">
        <v>805</v>
      </c>
      <c r="L828" s="104" t="s">
        <v>390</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139</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140</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141</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142</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 hidden="1" customHeight="1" outlineLevel="2" x14ac:dyDescent="0.3">
      <c r="A833" s="107"/>
      <c r="B833" s="98"/>
      <c r="C833" s="18"/>
      <c r="D833" s="18"/>
      <c r="E833" s="18"/>
      <c r="F833" s="14"/>
      <c r="G833" s="89"/>
      <c r="H833" s="89"/>
      <c r="K833" s="104"/>
      <c r="L833" s="104" t="s">
        <v>143</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 hidden="1" customHeight="1" outlineLevel="2" x14ac:dyDescent="0.3">
      <c r="A834" s="107"/>
      <c r="B834" s="98"/>
      <c r="C834" s="18"/>
      <c r="D834" s="18"/>
      <c r="E834" s="18"/>
      <c r="F834" s="14"/>
      <c r="G834" s="89"/>
      <c r="H834" s="89"/>
      <c r="K834" s="104"/>
      <c r="L834" s="104" t="s">
        <v>144</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 hidden="1" customHeight="1" outlineLevel="2" x14ac:dyDescent="0.3">
      <c r="A835" s="107"/>
      <c r="B835" s="98"/>
      <c r="C835" s="18"/>
      <c r="D835" s="18"/>
      <c r="E835" s="18"/>
      <c r="F835" s="14"/>
      <c r="G835" s="89"/>
      <c r="H835" s="89"/>
      <c r="K835" s="104"/>
      <c r="L835" s="104" t="s">
        <v>145</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 hidden="1" customHeight="1" outlineLevel="2" x14ac:dyDescent="0.3">
      <c r="A836" s="107"/>
      <c r="B836" s="98"/>
      <c r="C836" s="18"/>
      <c r="D836" s="18"/>
      <c r="E836" s="18"/>
      <c r="F836" s="14"/>
      <c r="G836" s="89"/>
      <c r="H836" s="89"/>
      <c r="K836" s="104"/>
      <c r="L836" s="104" t="s">
        <v>146</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 hidden="1" customHeight="1" outlineLevel="2" x14ac:dyDescent="0.3">
      <c r="A837" s="107"/>
      <c r="B837" s="98"/>
      <c r="C837" s="18"/>
      <c r="D837" s="18"/>
      <c r="E837" s="18"/>
      <c r="F837" s="14"/>
      <c r="G837" s="89"/>
      <c r="H837" s="89"/>
      <c r="K837" s="104"/>
      <c r="L837" s="104" t="s">
        <v>147</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 hidden="1" customHeight="1" outlineLevel="2" x14ac:dyDescent="0.3">
      <c r="A838" s="107"/>
      <c r="B838" s="98"/>
      <c r="C838" s="18"/>
      <c r="D838" s="18"/>
      <c r="E838" s="18"/>
      <c r="F838" s="14"/>
      <c r="G838" s="89"/>
      <c r="H838" s="89"/>
      <c r="K838" s="104" t="s">
        <v>806</v>
      </c>
      <c r="L838" s="104" t="s">
        <v>390</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 hidden="1" customHeight="1" outlineLevel="2" x14ac:dyDescent="0.3">
      <c r="A839" s="107"/>
      <c r="B839" s="98"/>
      <c r="C839" s="18"/>
      <c r="D839" s="18"/>
      <c r="E839" s="18"/>
      <c r="F839" s="14"/>
      <c r="G839" s="89"/>
      <c r="H839" s="89"/>
      <c r="K839" s="104"/>
      <c r="L839" s="104" t="s">
        <v>139</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 hidden="1" customHeight="1" outlineLevel="2" x14ac:dyDescent="0.3">
      <c r="A840" s="107"/>
      <c r="B840" s="98"/>
      <c r="C840" s="18"/>
      <c r="D840" s="18"/>
      <c r="E840" s="18"/>
      <c r="F840" s="14"/>
      <c r="G840" s="89"/>
      <c r="H840" s="89"/>
      <c r="K840" s="104"/>
      <c r="L840" s="104" t="s">
        <v>140</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 hidden="1" customHeight="1" outlineLevel="2" x14ac:dyDescent="0.3">
      <c r="A841" s="107"/>
      <c r="B841" s="98"/>
      <c r="C841" s="18"/>
      <c r="D841" s="18"/>
      <c r="E841" s="18"/>
      <c r="F841" s="14"/>
      <c r="G841" s="89"/>
      <c r="H841" s="89"/>
      <c r="K841" s="104"/>
      <c r="L841" s="104" t="s">
        <v>141</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 hidden="1" customHeight="1" outlineLevel="2" x14ac:dyDescent="0.3">
      <c r="A842" s="107"/>
      <c r="B842" s="98"/>
      <c r="C842" s="18"/>
      <c r="D842" s="18"/>
      <c r="E842" s="18"/>
      <c r="F842" s="14"/>
      <c r="G842" s="89"/>
      <c r="H842" s="89"/>
      <c r="K842" s="104"/>
      <c r="L842" s="104" t="s">
        <v>142</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 hidden="1" customHeight="1" outlineLevel="2" x14ac:dyDescent="0.3">
      <c r="A843" s="107"/>
      <c r="B843" s="98"/>
      <c r="C843" s="18"/>
      <c r="D843" s="18"/>
      <c r="E843" s="18"/>
      <c r="F843" s="14"/>
      <c r="G843" s="89"/>
      <c r="H843" s="89"/>
      <c r="K843" s="104"/>
      <c r="L843" s="104" t="s">
        <v>143</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 hidden="1" customHeight="1" outlineLevel="2" x14ac:dyDescent="0.3">
      <c r="A844" s="107"/>
      <c r="B844" s="98"/>
      <c r="C844" s="18"/>
      <c r="D844" s="18"/>
      <c r="E844" s="18"/>
      <c r="F844" s="14"/>
      <c r="G844" s="89"/>
      <c r="H844" s="89"/>
      <c r="K844" s="104"/>
      <c r="L844" s="104" t="s">
        <v>144</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 hidden="1" customHeight="1" outlineLevel="2" x14ac:dyDescent="0.3">
      <c r="A845" s="107"/>
      <c r="B845" s="98"/>
      <c r="C845" s="18"/>
      <c r="D845" s="18"/>
      <c r="E845" s="18"/>
      <c r="F845" s="14"/>
      <c r="G845" s="89"/>
      <c r="H845" s="89"/>
      <c r="K845" s="104"/>
      <c r="L845" s="104" t="s">
        <v>145</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 hidden="1" customHeight="1" outlineLevel="2" x14ac:dyDescent="0.3">
      <c r="A846" s="107"/>
      <c r="B846" s="98"/>
      <c r="C846" s="18"/>
      <c r="D846" s="18"/>
      <c r="E846" s="18"/>
      <c r="F846" s="14"/>
      <c r="G846" s="89"/>
      <c r="H846" s="89"/>
      <c r="K846" s="104"/>
      <c r="L846" s="104" t="s">
        <v>146</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 hidden="1" customHeight="1" outlineLevel="2" x14ac:dyDescent="0.3">
      <c r="A847" s="107"/>
      <c r="B847" s="98"/>
      <c r="C847" s="18"/>
      <c r="D847" s="18"/>
      <c r="E847" s="18"/>
      <c r="F847" s="14"/>
      <c r="G847" s="89"/>
      <c r="H847" s="89"/>
      <c r="K847" s="104"/>
      <c r="L847" s="104" t="s">
        <v>147</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4" outlineLevel="1" collapsed="1" x14ac:dyDescent="0.3">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 customHeight="1" outlineLevel="1" x14ac:dyDescent="0.3">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 customHeight="1" outlineLevel="1" x14ac:dyDescent="0.3">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customHeight="1" outlineLevel="1" x14ac:dyDescent="0.3">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3">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collapsed="1" thickBot="1" x14ac:dyDescent="0.35">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customHeight="1" outlineLevel="1" x14ac:dyDescent="0.3">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collapsed="1" x14ac:dyDescent="0.3">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customHeight="1" outlineLevel="1" x14ac:dyDescent="0.3">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customHeight="1" outlineLevel="1" x14ac:dyDescent="0.3">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 customHeight="1" outlineLevel="1" x14ac:dyDescent="0.3">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 customHeight="1" outlineLevel="1" x14ac:dyDescent="0.3">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 customHeight="1" outlineLevel="1" x14ac:dyDescent="0.3">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 customHeight="1" outlineLevel="1" x14ac:dyDescent="0.3">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 customHeight="1" outlineLevel="1" x14ac:dyDescent="0.3">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 customHeight="1" outlineLevel="1" x14ac:dyDescent="0.3">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 customHeight="1" outlineLevel="1" x14ac:dyDescent="0.3">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 customHeight="1" outlineLevel="1" x14ac:dyDescent="0.3">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 customHeight="1" outlineLevel="1" x14ac:dyDescent="0.3">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 customHeight="1" outlineLevel="1" x14ac:dyDescent="0.3">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 customHeight="1" outlineLevel="1" x14ac:dyDescent="0.3">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customHeight="1" outlineLevel="1" x14ac:dyDescent="0.3">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customHeight="1" outlineLevel="1" collapsed="1" thickBot="1" x14ac:dyDescent="0.35">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customHeight="1" outlineLevel="1" x14ac:dyDescent="0.3">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
      <c r="A893" s="107"/>
      <c r="B893" s="108"/>
      <c r="C893" s="18"/>
      <c r="D893" s="18"/>
      <c r="E893" s="18"/>
      <c r="F893" s="27"/>
      <c r="G893" s="93"/>
      <c r="H893" s="93"/>
      <c r="I893" s="93" t="s">
        <v>829</v>
      </c>
      <c r="J893" s="151" t="s">
        <v>392</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
      <c r="A894" s="107"/>
      <c r="B894" s="108"/>
      <c r="C894" s="18"/>
      <c r="D894" s="18"/>
      <c r="E894" s="18"/>
      <c r="F894" s="27"/>
      <c r="G894" s="93"/>
      <c r="H894" s="93"/>
      <c r="I894" s="93"/>
      <c r="J894" s="151" t="s">
        <v>393</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
      <c r="A895" s="107"/>
      <c r="B895" s="108"/>
      <c r="C895" s="18"/>
      <c r="D895" s="18"/>
      <c r="E895" s="18"/>
      <c r="F895" s="27"/>
      <c r="G895" s="93"/>
      <c r="H895" s="93"/>
      <c r="I895" s="93"/>
      <c r="J895" s="151" t="s">
        <v>394</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
      <c r="A896" s="107"/>
      <c r="B896" s="108"/>
      <c r="C896" s="18"/>
      <c r="D896" s="18"/>
      <c r="E896" s="18"/>
      <c r="F896" s="27"/>
      <c r="G896" s="93"/>
      <c r="H896" s="93"/>
      <c r="I896" s="93"/>
      <c r="J896" s="151" t="s">
        <v>395</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
      <c r="A897" s="107"/>
      <c r="B897" s="108"/>
      <c r="C897" s="18"/>
      <c r="D897" s="18"/>
      <c r="E897" s="18"/>
      <c r="F897" s="27"/>
      <c r="G897" s="93"/>
      <c r="H897" s="93"/>
      <c r="I897" s="93"/>
      <c r="J897" s="151" t="s">
        <v>396</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
      <c r="A898" s="107"/>
      <c r="B898" s="108"/>
      <c r="C898" s="18"/>
      <c r="D898" s="18"/>
      <c r="E898" s="18"/>
      <c r="F898" s="27"/>
      <c r="G898" s="93"/>
      <c r="H898" s="93"/>
      <c r="I898" s="93"/>
      <c r="J898" s="151" t="s">
        <v>397</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
      <c r="A899" s="107"/>
      <c r="B899" s="108"/>
      <c r="C899" s="18"/>
      <c r="D899" s="18"/>
      <c r="E899" s="18"/>
      <c r="F899" s="27"/>
      <c r="G899" s="93"/>
      <c r="H899" s="93"/>
      <c r="I899" s="93"/>
      <c r="J899" s="151" t="s">
        <v>398</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
      <c r="A900" s="107"/>
      <c r="B900" s="108"/>
      <c r="C900" s="18"/>
      <c r="D900" s="18"/>
      <c r="E900" s="18"/>
      <c r="F900" s="27"/>
      <c r="G900" s="93"/>
      <c r="H900" s="93"/>
      <c r="I900" s="93"/>
      <c r="J900" s="151" t="s">
        <v>399</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
      <c r="A901" s="107"/>
      <c r="B901" s="108"/>
      <c r="C901" s="18"/>
      <c r="D901" s="18"/>
      <c r="E901" s="18"/>
      <c r="F901" s="27"/>
      <c r="G901" s="93"/>
      <c r="H901" s="93"/>
      <c r="I901" s="93"/>
      <c r="J901" s="151" t="s">
        <v>400</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
      <c r="A902" s="107"/>
      <c r="B902" s="108"/>
      <c r="C902" s="18"/>
      <c r="D902" s="18"/>
      <c r="E902" s="18"/>
      <c r="F902" s="27"/>
      <c r="G902" s="93"/>
      <c r="H902" s="93"/>
      <c r="I902" s="93"/>
      <c r="J902" s="151" t="s">
        <v>401</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 customHeight="1" outlineLevel="2" x14ac:dyDescent="0.3">
      <c r="A903" s="107"/>
      <c r="B903" s="98"/>
      <c r="C903" s="18"/>
      <c r="D903" s="18"/>
      <c r="E903" s="18"/>
      <c r="F903" s="14"/>
      <c r="G903" s="89"/>
      <c r="H903" s="89"/>
      <c r="I903" s="104" t="s">
        <v>405</v>
      </c>
      <c r="J903" s="104" t="s">
        <v>390</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 customHeight="1" outlineLevel="2" x14ac:dyDescent="0.3">
      <c r="A904" s="107"/>
      <c r="B904" s="98"/>
      <c r="C904" s="18"/>
      <c r="D904" s="18"/>
      <c r="E904" s="18"/>
      <c r="F904" s="14"/>
      <c r="G904" s="89"/>
      <c r="H904" s="89"/>
      <c r="I904" s="104"/>
      <c r="J904" s="104" t="s">
        <v>139</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 customHeight="1" outlineLevel="2" x14ac:dyDescent="0.3">
      <c r="A905" s="107"/>
      <c r="B905" s="98"/>
      <c r="C905" s="18"/>
      <c r="D905" s="18"/>
      <c r="E905" s="18"/>
      <c r="F905" s="14"/>
      <c r="G905" s="89"/>
      <c r="H905" s="89"/>
      <c r="I905" s="104"/>
      <c r="J905" s="104" t="s">
        <v>140</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 customHeight="1" outlineLevel="2" x14ac:dyDescent="0.3">
      <c r="A906" s="107"/>
      <c r="B906" s="98"/>
      <c r="C906" s="18"/>
      <c r="D906" s="18"/>
      <c r="E906" s="18"/>
      <c r="F906" s="14"/>
      <c r="G906" s="89"/>
      <c r="H906" s="89"/>
      <c r="I906" s="104"/>
      <c r="J906" s="104" t="s">
        <v>141</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 customHeight="1" outlineLevel="2" x14ac:dyDescent="0.3">
      <c r="A907" s="107"/>
      <c r="B907" s="98"/>
      <c r="C907" s="18"/>
      <c r="D907" s="18"/>
      <c r="E907" s="18"/>
      <c r="F907" s="14"/>
      <c r="G907" s="89"/>
      <c r="H907" s="89"/>
      <c r="I907" s="104"/>
      <c r="J907" s="104" t="s">
        <v>142</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 customHeight="1" outlineLevel="2" x14ac:dyDescent="0.3">
      <c r="A908" s="107"/>
      <c r="B908" s="98"/>
      <c r="C908" s="18"/>
      <c r="D908" s="18"/>
      <c r="E908" s="18"/>
      <c r="F908" s="14"/>
      <c r="G908" s="89"/>
      <c r="H908" s="89"/>
      <c r="I908" s="104"/>
      <c r="J908" s="104" t="s">
        <v>143</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 customHeight="1" outlineLevel="2" x14ac:dyDescent="0.3">
      <c r="A909" s="107"/>
      <c r="B909" s="98"/>
      <c r="C909" s="18"/>
      <c r="D909" s="18"/>
      <c r="E909" s="18"/>
      <c r="F909" s="14"/>
      <c r="G909" s="89"/>
      <c r="H909" s="89"/>
      <c r="I909" s="104"/>
      <c r="J909" s="104" t="s">
        <v>144</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 customHeight="1" outlineLevel="2" x14ac:dyDescent="0.3">
      <c r="A910" s="107"/>
      <c r="B910" s="98"/>
      <c r="C910" s="18"/>
      <c r="D910" s="18"/>
      <c r="E910" s="18"/>
      <c r="F910" s="14"/>
      <c r="G910" s="89"/>
      <c r="H910" s="89"/>
      <c r="I910" s="104"/>
      <c r="J910" s="104" t="s">
        <v>145</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 customHeight="1" outlineLevel="2" x14ac:dyDescent="0.3">
      <c r="A911" s="107"/>
      <c r="B911" s="98"/>
      <c r="C911" s="18"/>
      <c r="D911" s="18"/>
      <c r="E911" s="18"/>
      <c r="F911" s="14"/>
      <c r="G911" s="89"/>
      <c r="H911" s="89"/>
      <c r="I911" s="104"/>
      <c r="J911" s="104" t="s">
        <v>146</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 customHeight="1" outlineLevel="2" x14ac:dyDescent="0.3">
      <c r="A912" s="107"/>
      <c r="B912" s="98"/>
      <c r="C912" s="18"/>
      <c r="D912" s="18"/>
      <c r="E912" s="18"/>
      <c r="F912" s="14"/>
      <c r="G912" s="89"/>
      <c r="H912" s="89"/>
      <c r="I912" s="104"/>
      <c r="J912" s="104" t="s">
        <v>147</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customHeight="1" outlineLevel="2" x14ac:dyDescent="0.3">
      <c r="A913" s="107"/>
      <c r="B913" s="98"/>
      <c r="C913" s="18"/>
      <c r="D913" s="18"/>
      <c r="E913" s="18"/>
      <c r="F913" s="14"/>
      <c r="G913" s="89"/>
      <c r="H913" s="89"/>
      <c r="I913" s="104" t="s">
        <v>799</v>
      </c>
      <c r="J913" s="104" t="s">
        <v>390</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customHeight="1" outlineLevel="2" x14ac:dyDescent="0.3">
      <c r="A914" s="107"/>
      <c r="B914" s="98"/>
      <c r="C914" s="18"/>
      <c r="D914" s="18"/>
      <c r="E914" s="18"/>
      <c r="F914" s="14"/>
      <c r="G914" s="89"/>
      <c r="H914" s="89"/>
      <c r="I914" s="104"/>
      <c r="J914" s="104" t="s">
        <v>139</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customHeight="1" outlineLevel="2" x14ac:dyDescent="0.3">
      <c r="A915" s="107"/>
      <c r="B915" s="98"/>
      <c r="C915" s="18"/>
      <c r="D915" s="18"/>
      <c r="E915" s="18"/>
      <c r="F915" s="14"/>
      <c r="G915" s="89"/>
      <c r="H915" s="89"/>
      <c r="I915" s="104"/>
      <c r="J915" s="104" t="s">
        <v>140</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customHeight="1" outlineLevel="2" x14ac:dyDescent="0.3">
      <c r="A916" s="107"/>
      <c r="B916" s="98"/>
      <c r="C916" s="18"/>
      <c r="D916" s="18"/>
      <c r="E916" s="18"/>
      <c r="F916" s="14"/>
      <c r="G916" s="89"/>
      <c r="H916" s="89"/>
      <c r="I916" s="104"/>
      <c r="J916" s="104" t="s">
        <v>141</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customHeight="1" outlineLevel="2" x14ac:dyDescent="0.3">
      <c r="A917" s="107"/>
      <c r="B917" s="98"/>
      <c r="C917" s="18"/>
      <c r="D917" s="18"/>
      <c r="E917" s="18"/>
      <c r="F917" s="14"/>
      <c r="G917" s="89"/>
      <c r="H917" s="89"/>
      <c r="I917" s="104"/>
      <c r="J917" s="104" t="s">
        <v>142</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customHeight="1" outlineLevel="2" x14ac:dyDescent="0.3">
      <c r="A918" s="107"/>
      <c r="B918" s="98"/>
      <c r="C918" s="18"/>
      <c r="D918" s="18"/>
      <c r="E918" s="18"/>
      <c r="F918" s="14"/>
      <c r="G918" s="89"/>
      <c r="H918" s="89"/>
      <c r="I918" s="104"/>
      <c r="J918" s="104" t="s">
        <v>143</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customHeight="1" outlineLevel="2" x14ac:dyDescent="0.3">
      <c r="A919" s="107"/>
      <c r="B919" s="98"/>
      <c r="C919" s="18"/>
      <c r="D919" s="18"/>
      <c r="E919" s="18"/>
      <c r="F919" s="14"/>
      <c r="G919" s="89"/>
      <c r="H919" s="89"/>
      <c r="I919" s="104"/>
      <c r="J919" s="104" t="s">
        <v>144</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customHeight="1" outlineLevel="2" x14ac:dyDescent="0.3">
      <c r="A920" s="107"/>
      <c r="B920" s="98"/>
      <c r="C920" s="18"/>
      <c r="D920" s="18"/>
      <c r="E920" s="18"/>
      <c r="F920" s="14"/>
      <c r="G920" s="89"/>
      <c r="H920" s="89"/>
      <c r="I920" s="104"/>
      <c r="J920" s="104" t="s">
        <v>145</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customHeight="1" outlineLevel="2" x14ac:dyDescent="0.3">
      <c r="A921" s="107"/>
      <c r="B921" s="98"/>
      <c r="C921" s="18"/>
      <c r="D921" s="18"/>
      <c r="E921" s="18"/>
      <c r="F921" s="14"/>
      <c r="G921" s="89"/>
      <c r="H921" s="89"/>
      <c r="I921" s="104"/>
      <c r="J921" s="104" t="s">
        <v>146</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customHeight="1" outlineLevel="2" x14ac:dyDescent="0.3">
      <c r="A922" s="107"/>
      <c r="B922" s="98"/>
      <c r="C922" s="18"/>
      <c r="D922" s="18"/>
      <c r="E922" s="18"/>
      <c r="F922" s="14"/>
      <c r="G922" s="89"/>
      <c r="H922" s="89"/>
      <c r="I922" s="104"/>
      <c r="J922" s="104" t="s">
        <v>147</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customHeight="1" outlineLevel="2" x14ac:dyDescent="0.3">
      <c r="A923" s="107"/>
      <c r="B923" s="98"/>
      <c r="C923" s="18"/>
      <c r="D923" s="18"/>
      <c r="E923" s="18"/>
      <c r="F923" s="14"/>
      <c r="G923" s="89"/>
      <c r="H923" s="89"/>
      <c r="I923" s="104" t="s">
        <v>800</v>
      </c>
      <c r="J923" s="104" t="s">
        <v>390</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customHeight="1" outlineLevel="2" x14ac:dyDescent="0.3">
      <c r="A924" s="107"/>
      <c r="B924" s="98"/>
      <c r="C924" s="18"/>
      <c r="D924" s="18"/>
      <c r="E924" s="18"/>
      <c r="F924" s="14"/>
      <c r="G924" s="89"/>
      <c r="H924" s="89"/>
      <c r="I924" s="104"/>
      <c r="J924" s="104" t="s">
        <v>139</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customHeight="1" outlineLevel="2" x14ac:dyDescent="0.3">
      <c r="A925" s="107"/>
      <c r="B925" s="98"/>
      <c r="C925" s="18"/>
      <c r="D925" s="18"/>
      <c r="E925" s="18"/>
      <c r="F925" s="14"/>
      <c r="G925" s="89"/>
      <c r="H925" s="89"/>
      <c r="I925" s="104"/>
      <c r="J925" s="104" t="s">
        <v>140</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customHeight="1" outlineLevel="2" x14ac:dyDescent="0.3">
      <c r="A926" s="107"/>
      <c r="B926" s="98"/>
      <c r="C926" s="18"/>
      <c r="D926" s="18"/>
      <c r="E926" s="18"/>
      <c r="F926" s="14"/>
      <c r="G926" s="89"/>
      <c r="H926" s="89"/>
      <c r="I926" s="104"/>
      <c r="J926" s="104" t="s">
        <v>141</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customHeight="1" outlineLevel="2" x14ac:dyDescent="0.3">
      <c r="A927" s="107"/>
      <c r="B927" s="98"/>
      <c r="C927" s="18"/>
      <c r="D927" s="18"/>
      <c r="E927" s="18"/>
      <c r="F927" s="14"/>
      <c r="G927" s="89"/>
      <c r="H927" s="89"/>
      <c r="I927" s="104"/>
      <c r="J927" s="104" t="s">
        <v>142</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customHeight="1" outlineLevel="2" x14ac:dyDescent="0.3">
      <c r="A928" s="107"/>
      <c r="B928" s="98"/>
      <c r="C928" s="18"/>
      <c r="D928" s="18"/>
      <c r="E928" s="18"/>
      <c r="F928" s="14"/>
      <c r="G928" s="89"/>
      <c r="H928" s="89"/>
      <c r="I928" s="104"/>
      <c r="J928" s="104" t="s">
        <v>143</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customHeight="1" outlineLevel="2" x14ac:dyDescent="0.3">
      <c r="A929" s="107"/>
      <c r="B929" s="98"/>
      <c r="C929" s="18"/>
      <c r="D929" s="18"/>
      <c r="E929" s="18"/>
      <c r="F929" s="14"/>
      <c r="G929" s="89"/>
      <c r="H929" s="89"/>
      <c r="I929" s="104"/>
      <c r="J929" s="104" t="s">
        <v>144</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customHeight="1" outlineLevel="2" x14ac:dyDescent="0.3">
      <c r="A930" s="107"/>
      <c r="B930" s="98"/>
      <c r="C930" s="18"/>
      <c r="D930" s="18"/>
      <c r="E930" s="18"/>
      <c r="F930" s="14"/>
      <c r="G930" s="89"/>
      <c r="H930" s="89"/>
      <c r="I930" s="104"/>
      <c r="J930" s="104" t="s">
        <v>145</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customHeight="1" outlineLevel="2" x14ac:dyDescent="0.3">
      <c r="A931" s="107"/>
      <c r="B931" s="98"/>
      <c r="C931" s="18"/>
      <c r="D931" s="18"/>
      <c r="E931" s="18"/>
      <c r="F931" s="14"/>
      <c r="G931" s="89"/>
      <c r="H931" s="89"/>
      <c r="I931" s="104"/>
      <c r="J931" s="104" t="s">
        <v>146</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customHeight="1" outlineLevel="2" x14ac:dyDescent="0.3">
      <c r="A932" s="107"/>
      <c r="B932" s="98"/>
      <c r="C932" s="18"/>
      <c r="D932" s="18"/>
      <c r="E932" s="18"/>
      <c r="F932" s="14"/>
      <c r="G932" s="89"/>
      <c r="H932" s="89"/>
      <c r="I932" s="104"/>
      <c r="J932" s="104" t="s">
        <v>147</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customHeight="1" outlineLevel="2" x14ac:dyDescent="0.3">
      <c r="A933" s="107"/>
      <c r="B933" s="98"/>
      <c r="C933" s="18"/>
      <c r="D933" s="18"/>
      <c r="E933" s="18"/>
      <c r="F933" s="14"/>
      <c r="G933" s="89"/>
      <c r="H933" s="89"/>
      <c r="I933" s="104" t="s">
        <v>801</v>
      </c>
      <c r="J933" s="104" t="s">
        <v>390</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customHeight="1" outlineLevel="2" x14ac:dyDescent="0.3">
      <c r="A934" s="107"/>
      <c r="B934" s="98"/>
      <c r="C934" s="18"/>
      <c r="D934" s="18"/>
      <c r="E934" s="18"/>
      <c r="F934" s="14"/>
      <c r="G934" s="89"/>
      <c r="H934" s="89"/>
      <c r="I934" s="104"/>
      <c r="J934" s="104" t="s">
        <v>139</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customHeight="1" outlineLevel="2" x14ac:dyDescent="0.3">
      <c r="A935" s="107"/>
      <c r="B935" s="98"/>
      <c r="C935" s="18"/>
      <c r="D935" s="18"/>
      <c r="E935" s="18"/>
      <c r="F935" s="14"/>
      <c r="G935" s="89"/>
      <c r="H935" s="89"/>
      <c r="I935" s="104"/>
      <c r="J935" s="104" t="s">
        <v>140</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customHeight="1" outlineLevel="2" x14ac:dyDescent="0.3">
      <c r="A936" s="107"/>
      <c r="B936" s="98"/>
      <c r="C936" s="18"/>
      <c r="D936" s="18"/>
      <c r="E936" s="18"/>
      <c r="F936" s="14"/>
      <c r="G936" s="89"/>
      <c r="H936" s="89"/>
      <c r="I936" s="104"/>
      <c r="J936" s="104" t="s">
        <v>141</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customHeight="1" outlineLevel="2" x14ac:dyDescent="0.3">
      <c r="A937" s="107"/>
      <c r="B937" s="98"/>
      <c r="C937" s="18"/>
      <c r="D937" s="18"/>
      <c r="E937" s="18"/>
      <c r="F937" s="14"/>
      <c r="G937" s="89"/>
      <c r="H937" s="89"/>
      <c r="I937" s="104"/>
      <c r="J937" s="104" t="s">
        <v>142</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customHeight="1" outlineLevel="2" x14ac:dyDescent="0.3">
      <c r="A938" s="107"/>
      <c r="B938" s="98"/>
      <c r="C938" s="18"/>
      <c r="D938" s="18"/>
      <c r="E938" s="18"/>
      <c r="F938" s="14"/>
      <c r="G938" s="89"/>
      <c r="H938" s="89"/>
      <c r="I938" s="104"/>
      <c r="J938" s="104" t="s">
        <v>143</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customHeight="1" outlineLevel="2" x14ac:dyDescent="0.3">
      <c r="A939" s="107"/>
      <c r="B939" s="98"/>
      <c r="C939" s="18"/>
      <c r="D939" s="18"/>
      <c r="E939" s="18"/>
      <c r="F939" s="14"/>
      <c r="G939" s="89"/>
      <c r="H939" s="89"/>
      <c r="I939" s="104"/>
      <c r="J939" s="104" t="s">
        <v>144</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customHeight="1" outlineLevel="2" x14ac:dyDescent="0.3">
      <c r="A940" s="107"/>
      <c r="B940" s="98"/>
      <c r="C940" s="18"/>
      <c r="D940" s="18"/>
      <c r="E940" s="18"/>
      <c r="F940" s="14"/>
      <c r="G940" s="89"/>
      <c r="H940" s="89"/>
      <c r="I940" s="104"/>
      <c r="J940" s="104" t="s">
        <v>145</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customHeight="1" outlineLevel="2" x14ac:dyDescent="0.3">
      <c r="A941" s="107"/>
      <c r="B941" s="98"/>
      <c r="C941" s="18"/>
      <c r="D941" s="18"/>
      <c r="E941" s="18"/>
      <c r="F941" s="14"/>
      <c r="G941" s="89"/>
      <c r="H941" s="89"/>
      <c r="I941" s="104"/>
      <c r="J941" s="104" t="s">
        <v>146</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customHeight="1" outlineLevel="2" x14ac:dyDescent="0.3">
      <c r="A942" s="107"/>
      <c r="B942" s="98"/>
      <c r="C942" s="18"/>
      <c r="D942" s="18"/>
      <c r="E942" s="18"/>
      <c r="F942" s="14"/>
      <c r="G942" s="89"/>
      <c r="H942" s="89"/>
      <c r="I942" s="104"/>
      <c r="J942" s="104" t="s">
        <v>147</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customHeight="1" outlineLevel="2" x14ac:dyDescent="0.3">
      <c r="A943" s="107"/>
      <c r="B943" s="98"/>
      <c r="C943" s="18"/>
      <c r="D943" s="18"/>
      <c r="E943" s="18"/>
      <c r="F943" s="14"/>
      <c r="G943" s="89"/>
      <c r="H943" s="89"/>
      <c r="I943" s="104" t="s">
        <v>802</v>
      </c>
      <c r="J943" s="104" t="s">
        <v>390</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customHeight="1" outlineLevel="2" x14ac:dyDescent="0.3">
      <c r="A944" s="107"/>
      <c r="B944" s="98"/>
      <c r="C944" s="18"/>
      <c r="D944" s="18"/>
      <c r="E944" s="18"/>
      <c r="F944" s="14"/>
      <c r="G944" s="89"/>
      <c r="H944" s="89"/>
      <c r="I944" s="104"/>
      <c r="J944" s="104" t="s">
        <v>139</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customHeight="1" outlineLevel="2" x14ac:dyDescent="0.3">
      <c r="A945" s="107"/>
      <c r="B945" s="98"/>
      <c r="C945" s="18"/>
      <c r="D945" s="18"/>
      <c r="E945" s="18"/>
      <c r="F945" s="14"/>
      <c r="G945" s="89"/>
      <c r="H945" s="89"/>
      <c r="I945" s="104"/>
      <c r="J945" s="104" t="s">
        <v>140</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customHeight="1" outlineLevel="2" x14ac:dyDescent="0.3">
      <c r="A946" s="107"/>
      <c r="B946" s="98"/>
      <c r="C946" s="18"/>
      <c r="D946" s="18"/>
      <c r="E946" s="18"/>
      <c r="F946" s="14"/>
      <c r="G946" s="89"/>
      <c r="H946" s="89"/>
      <c r="I946" s="104"/>
      <c r="J946" s="104" t="s">
        <v>141</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customHeight="1" outlineLevel="2" x14ac:dyDescent="0.3">
      <c r="A947" s="107"/>
      <c r="B947" s="98"/>
      <c r="C947" s="18"/>
      <c r="D947" s="18"/>
      <c r="E947" s="18"/>
      <c r="F947" s="14"/>
      <c r="G947" s="89"/>
      <c r="H947" s="89"/>
      <c r="I947" s="104"/>
      <c r="J947" s="104" t="s">
        <v>142</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customHeight="1" outlineLevel="2" x14ac:dyDescent="0.3">
      <c r="A948" s="107"/>
      <c r="B948" s="98"/>
      <c r="C948" s="18"/>
      <c r="D948" s="18"/>
      <c r="E948" s="18"/>
      <c r="F948" s="14"/>
      <c r="G948" s="89"/>
      <c r="H948" s="89"/>
      <c r="I948" s="104"/>
      <c r="J948" s="104" t="s">
        <v>143</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customHeight="1" outlineLevel="2" x14ac:dyDescent="0.3">
      <c r="A949" s="107"/>
      <c r="B949" s="98"/>
      <c r="C949" s="18"/>
      <c r="D949" s="18"/>
      <c r="E949" s="18"/>
      <c r="F949" s="14"/>
      <c r="G949" s="89"/>
      <c r="H949" s="89"/>
      <c r="I949" s="104"/>
      <c r="J949" s="104" t="s">
        <v>144</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customHeight="1" outlineLevel="2" x14ac:dyDescent="0.3">
      <c r="A950" s="107"/>
      <c r="B950" s="98"/>
      <c r="C950" s="18"/>
      <c r="D950" s="18"/>
      <c r="E950" s="18"/>
      <c r="F950" s="14"/>
      <c r="G950" s="89"/>
      <c r="H950" s="89"/>
      <c r="I950" s="104"/>
      <c r="J950" s="104" t="s">
        <v>145</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customHeight="1" outlineLevel="2" x14ac:dyDescent="0.3">
      <c r="A951" s="107"/>
      <c r="B951" s="98"/>
      <c r="C951" s="18"/>
      <c r="D951" s="18"/>
      <c r="E951" s="18"/>
      <c r="F951" s="14"/>
      <c r="G951" s="89"/>
      <c r="H951" s="89"/>
      <c r="I951" s="104"/>
      <c r="J951" s="104" t="s">
        <v>146</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customHeight="1" outlineLevel="2" x14ac:dyDescent="0.3">
      <c r="A952" s="107"/>
      <c r="B952" s="98"/>
      <c r="C952" s="18"/>
      <c r="D952" s="18"/>
      <c r="E952" s="18"/>
      <c r="F952" s="14"/>
      <c r="G952" s="89"/>
      <c r="H952" s="89"/>
      <c r="I952" s="104"/>
      <c r="J952" s="104" t="s">
        <v>147</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customHeight="1" outlineLevel="2" x14ac:dyDescent="0.3">
      <c r="A953" s="107"/>
      <c r="B953" s="98"/>
      <c r="C953" s="18"/>
      <c r="D953" s="18"/>
      <c r="E953" s="18"/>
      <c r="F953" s="14"/>
      <c r="G953" s="89"/>
      <c r="H953" s="89"/>
      <c r="I953" s="104" t="s">
        <v>803</v>
      </c>
      <c r="J953" s="104" t="s">
        <v>390</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customHeight="1" outlineLevel="2" x14ac:dyDescent="0.3">
      <c r="A954" s="107"/>
      <c r="B954" s="98"/>
      <c r="C954" s="18"/>
      <c r="D954" s="18"/>
      <c r="E954" s="18"/>
      <c r="F954" s="14"/>
      <c r="G954" s="89"/>
      <c r="H954" s="89"/>
      <c r="I954" s="104"/>
      <c r="J954" s="104" t="s">
        <v>139</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customHeight="1" outlineLevel="2" x14ac:dyDescent="0.3">
      <c r="A955" s="107"/>
      <c r="B955" s="98"/>
      <c r="C955" s="18"/>
      <c r="D955" s="18"/>
      <c r="E955" s="18"/>
      <c r="F955" s="14"/>
      <c r="G955" s="89"/>
      <c r="H955" s="89"/>
      <c r="I955" s="104"/>
      <c r="J955" s="104" t="s">
        <v>140</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customHeight="1" outlineLevel="2" x14ac:dyDescent="0.3">
      <c r="A956" s="107"/>
      <c r="B956" s="98"/>
      <c r="C956" s="18"/>
      <c r="D956" s="18"/>
      <c r="E956" s="18"/>
      <c r="F956" s="14"/>
      <c r="G956" s="89"/>
      <c r="H956" s="89"/>
      <c r="I956" s="104"/>
      <c r="J956" s="104" t="s">
        <v>141</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customHeight="1" outlineLevel="2" x14ac:dyDescent="0.3">
      <c r="A957" s="107"/>
      <c r="B957" s="98"/>
      <c r="C957" s="18"/>
      <c r="D957" s="18"/>
      <c r="E957" s="18"/>
      <c r="F957" s="14"/>
      <c r="G957" s="89"/>
      <c r="H957" s="89"/>
      <c r="I957" s="104"/>
      <c r="J957" s="104" t="s">
        <v>142</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customHeight="1" outlineLevel="2" x14ac:dyDescent="0.3">
      <c r="A958" s="107"/>
      <c r="B958" s="98"/>
      <c r="C958" s="18"/>
      <c r="D958" s="18"/>
      <c r="E958" s="18"/>
      <c r="F958" s="14"/>
      <c r="G958" s="89"/>
      <c r="H958" s="89"/>
      <c r="I958" s="104"/>
      <c r="J958" s="104" t="s">
        <v>143</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customHeight="1" outlineLevel="2" x14ac:dyDescent="0.3">
      <c r="A959" s="107"/>
      <c r="B959" s="98"/>
      <c r="C959" s="18"/>
      <c r="D959" s="18"/>
      <c r="E959" s="18"/>
      <c r="F959" s="14"/>
      <c r="G959" s="89"/>
      <c r="H959" s="89"/>
      <c r="I959" s="104"/>
      <c r="J959" s="104" t="s">
        <v>144</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customHeight="1" outlineLevel="2" x14ac:dyDescent="0.3">
      <c r="A960" s="107"/>
      <c r="B960" s="98"/>
      <c r="C960" s="18"/>
      <c r="D960" s="18"/>
      <c r="E960" s="18"/>
      <c r="F960" s="14"/>
      <c r="G960" s="89"/>
      <c r="H960" s="89"/>
      <c r="I960" s="104"/>
      <c r="J960" s="104" t="s">
        <v>145</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customHeight="1" outlineLevel="2" x14ac:dyDescent="0.3">
      <c r="A961" s="107"/>
      <c r="B961" s="98"/>
      <c r="C961" s="18"/>
      <c r="D961" s="18"/>
      <c r="E961" s="18"/>
      <c r="F961" s="14"/>
      <c r="G961" s="89"/>
      <c r="H961" s="89"/>
      <c r="I961" s="104"/>
      <c r="J961" s="104" t="s">
        <v>146</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customHeight="1" outlineLevel="2" x14ac:dyDescent="0.3">
      <c r="A962" s="107"/>
      <c r="B962" s="98"/>
      <c r="C962" s="18"/>
      <c r="D962" s="18"/>
      <c r="E962" s="18"/>
      <c r="F962" s="14"/>
      <c r="G962" s="89"/>
      <c r="H962" s="89"/>
      <c r="I962" s="104"/>
      <c r="J962" s="104" t="s">
        <v>147</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customHeight="1" outlineLevel="2" x14ac:dyDescent="0.3">
      <c r="A963" s="107"/>
      <c r="B963" s="98"/>
      <c r="C963" s="18"/>
      <c r="D963" s="18"/>
      <c r="E963" s="18"/>
      <c r="F963" s="14"/>
      <c r="G963" s="89"/>
      <c r="H963" s="89"/>
      <c r="I963" s="104" t="s">
        <v>804</v>
      </c>
      <c r="J963" s="104" t="s">
        <v>390</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customHeight="1" outlineLevel="2" x14ac:dyDescent="0.3">
      <c r="A964" s="107"/>
      <c r="B964" s="98"/>
      <c r="C964" s="18"/>
      <c r="D964" s="18"/>
      <c r="E964" s="18"/>
      <c r="F964" s="14"/>
      <c r="G964" s="89"/>
      <c r="H964" s="89"/>
      <c r="I964" s="104"/>
      <c r="J964" s="104" t="s">
        <v>139</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customHeight="1" outlineLevel="2" x14ac:dyDescent="0.3">
      <c r="A965" s="107"/>
      <c r="B965" s="98"/>
      <c r="C965" s="18"/>
      <c r="D965" s="18"/>
      <c r="E965" s="18"/>
      <c r="F965" s="14"/>
      <c r="G965" s="89"/>
      <c r="H965" s="89"/>
      <c r="I965" s="104"/>
      <c r="J965" s="104" t="s">
        <v>140</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customHeight="1" outlineLevel="2" x14ac:dyDescent="0.3">
      <c r="A966" s="107"/>
      <c r="B966" s="98"/>
      <c r="C966" s="18"/>
      <c r="D966" s="18"/>
      <c r="E966" s="18"/>
      <c r="F966" s="14"/>
      <c r="G966" s="89"/>
      <c r="H966" s="89"/>
      <c r="I966" s="104"/>
      <c r="J966" s="104" t="s">
        <v>141</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customHeight="1" outlineLevel="2" x14ac:dyDescent="0.3">
      <c r="A967" s="107"/>
      <c r="B967" s="98"/>
      <c r="C967" s="18"/>
      <c r="D967" s="18"/>
      <c r="E967" s="18"/>
      <c r="F967" s="14"/>
      <c r="G967" s="89"/>
      <c r="H967" s="89"/>
      <c r="I967" s="104"/>
      <c r="J967" s="104" t="s">
        <v>142</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customHeight="1" outlineLevel="2" x14ac:dyDescent="0.3">
      <c r="A968" s="107"/>
      <c r="B968" s="98"/>
      <c r="C968" s="18"/>
      <c r="D968" s="18"/>
      <c r="E968" s="18"/>
      <c r="F968" s="14"/>
      <c r="G968" s="89"/>
      <c r="H968" s="89"/>
      <c r="I968" s="104"/>
      <c r="J968" s="104" t="s">
        <v>143</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customHeight="1" outlineLevel="2" x14ac:dyDescent="0.3">
      <c r="A969" s="107"/>
      <c r="B969" s="98"/>
      <c r="C969" s="18"/>
      <c r="D969" s="18"/>
      <c r="E969" s="18"/>
      <c r="F969" s="14"/>
      <c r="G969" s="89"/>
      <c r="H969" s="89"/>
      <c r="I969" s="104"/>
      <c r="J969" s="104" t="s">
        <v>144</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customHeight="1" outlineLevel="2" x14ac:dyDescent="0.3">
      <c r="A970" s="107"/>
      <c r="B970" s="98"/>
      <c r="C970" s="18"/>
      <c r="D970" s="18"/>
      <c r="E970" s="18"/>
      <c r="F970" s="14"/>
      <c r="G970" s="89"/>
      <c r="H970" s="89"/>
      <c r="I970" s="104"/>
      <c r="J970" s="104" t="s">
        <v>145</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customHeight="1" outlineLevel="2" x14ac:dyDescent="0.3">
      <c r="A971" s="107"/>
      <c r="B971" s="98"/>
      <c r="C971" s="18"/>
      <c r="D971" s="18"/>
      <c r="E971" s="18"/>
      <c r="F971" s="14"/>
      <c r="G971" s="89"/>
      <c r="H971" s="89"/>
      <c r="I971" s="104"/>
      <c r="J971" s="104" t="s">
        <v>146</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customHeight="1" outlineLevel="2" x14ac:dyDescent="0.3">
      <c r="A972" s="107"/>
      <c r="B972" s="98"/>
      <c r="C972" s="18"/>
      <c r="D972" s="18"/>
      <c r="E972" s="18"/>
      <c r="F972" s="14"/>
      <c r="G972" s="89"/>
      <c r="H972" s="89"/>
      <c r="I972" s="104"/>
      <c r="J972" s="104" t="s">
        <v>147</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customHeight="1" outlineLevel="2" x14ac:dyDescent="0.3">
      <c r="A973" s="107"/>
      <c r="B973" s="98"/>
      <c r="C973" s="18"/>
      <c r="D973" s="18"/>
      <c r="E973" s="18"/>
      <c r="F973" s="14"/>
      <c r="G973" s="89"/>
      <c r="H973" s="89"/>
      <c r="I973" s="104" t="s">
        <v>805</v>
      </c>
      <c r="J973" s="104" t="s">
        <v>390</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customHeight="1" outlineLevel="2" x14ac:dyDescent="0.3">
      <c r="A974" s="107"/>
      <c r="B974" s="98"/>
      <c r="C974" s="18"/>
      <c r="D974" s="18"/>
      <c r="E974" s="18"/>
      <c r="F974" s="14"/>
      <c r="G974" s="89"/>
      <c r="H974" s="89"/>
      <c r="I974" s="104"/>
      <c r="J974" s="104" t="s">
        <v>139</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customHeight="1" outlineLevel="2" x14ac:dyDescent="0.3">
      <c r="A975" s="107"/>
      <c r="B975" s="98"/>
      <c r="C975" s="18"/>
      <c r="D975" s="18"/>
      <c r="E975" s="18"/>
      <c r="F975" s="14"/>
      <c r="G975" s="89"/>
      <c r="H975" s="89"/>
      <c r="I975" s="104"/>
      <c r="J975" s="104" t="s">
        <v>140</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customHeight="1" outlineLevel="2" x14ac:dyDescent="0.3">
      <c r="A976" s="107"/>
      <c r="B976" s="98"/>
      <c r="C976" s="18"/>
      <c r="D976" s="18"/>
      <c r="E976" s="18"/>
      <c r="F976" s="14"/>
      <c r="G976" s="89"/>
      <c r="H976" s="89"/>
      <c r="I976" s="104"/>
      <c r="J976" s="104" t="s">
        <v>141</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 customHeight="1" outlineLevel="2" x14ac:dyDescent="0.3">
      <c r="A977" s="107"/>
      <c r="B977" s="98"/>
      <c r="C977" s="18"/>
      <c r="D977" s="18"/>
      <c r="E977" s="18"/>
      <c r="F977" s="14"/>
      <c r="G977" s="89"/>
      <c r="H977" s="89"/>
      <c r="I977" s="104"/>
      <c r="J977" s="104" t="s">
        <v>142</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 customHeight="1" outlineLevel="2" x14ac:dyDescent="0.3">
      <c r="A978" s="107"/>
      <c r="B978" s="98"/>
      <c r="C978" s="18"/>
      <c r="D978" s="18"/>
      <c r="E978" s="18"/>
      <c r="F978" s="14"/>
      <c r="G978" s="89"/>
      <c r="H978" s="89"/>
      <c r="I978" s="104"/>
      <c r="J978" s="104" t="s">
        <v>143</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 customHeight="1" outlineLevel="2" x14ac:dyDescent="0.3">
      <c r="A979" s="107"/>
      <c r="B979" s="98"/>
      <c r="C979" s="18"/>
      <c r="D979" s="18"/>
      <c r="E979" s="18"/>
      <c r="F979" s="14"/>
      <c r="G979" s="89"/>
      <c r="H979" s="89"/>
      <c r="I979" s="104"/>
      <c r="J979" s="104" t="s">
        <v>144</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 customHeight="1" outlineLevel="2" x14ac:dyDescent="0.3">
      <c r="A980" s="107"/>
      <c r="B980" s="98"/>
      <c r="C980" s="18"/>
      <c r="D980" s="18"/>
      <c r="E980" s="18"/>
      <c r="F980" s="14"/>
      <c r="G980" s="89"/>
      <c r="H980" s="89"/>
      <c r="I980" s="104"/>
      <c r="J980" s="104" t="s">
        <v>145</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 customHeight="1" outlineLevel="2" x14ac:dyDescent="0.3">
      <c r="A981" s="107"/>
      <c r="B981" s="98"/>
      <c r="C981" s="18"/>
      <c r="D981" s="18"/>
      <c r="E981" s="18"/>
      <c r="F981" s="14"/>
      <c r="G981" s="89"/>
      <c r="H981" s="89"/>
      <c r="I981" s="104"/>
      <c r="J981" s="104" t="s">
        <v>146</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 customHeight="1" outlineLevel="2" x14ac:dyDescent="0.3">
      <c r="A982" s="107"/>
      <c r="B982" s="98"/>
      <c r="C982" s="18"/>
      <c r="D982" s="18"/>
      <c r="E982" s="18"/>
      <c r="F982" s="14"/>
      <c r="G982" s="89"/>
      <c r="H982" s="89"/>
      <c r="I982" s="104"/>
      <c r="J982" s="104" t="s">
        <v>147</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 customHeight="1" outlineLevel="2" x14ac:dyDescent="0.3">
      <c r="A983" s="107"/>
      <c r="B983" s="98"/>
      <c r="C983" s="18"/>
      <c r="D983" s="18"/>
      <c r="E983" s="18"/>
      <c r="F983" s="14"/>
      <c r="G983" s="89"/>
      <c r="H983" s="89"/>
      <c r="I983" s="104" t="s">
        <v>806</v>
      </c>
      <c r="J983" s="104" t="s">
        <v>390</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 customHeight="1" outlineLevel="2" x14ac:dyDescent="0.3">
      <c r="A984" s="107"/>
      <c r="B984" s="98"/>
      <c r="C984" s="18"/>
      <c r="D984" s="18"/>
      <c r="E984" s="18"/>
      <c r="F984" s="14"/>
      <c r="G984" s="89"/>
      <c r="H984" s="89"/>
      <c r="I984" s="104"/>
      <c r="J984" s="104" t="s">
        <v>139</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 customHeight="1" outlineLevel="2" x14ac:dyDescent="0.3">
      <c r="A985" s="107"/>
      <c r="B985" s="98"/>
      <c r="C985" s="18"/>
      <c r="D985" s="18"/>
      <c r="E985" s="18"/>
      <c r="F985" s="14"/>
      <c r="G985" s="89"/>
      <c r="H985" s="89"/>
      <c r="I985" s="104"/>
      <c r="J985" s="104" t="s">
        <v>140</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 customHeight="1" outlineLevel="2" x14ac:dyDescent="0.3">
      <c r="A986" s="107"/>
      <c r="B986" s="98"/>
      <c r="C986" s="18"/>
      <c r="D986" s="18"/>
      <c r="E986" s="18"/>
      <c r="F986" s="14"/>
      <c r="G986" s="89"/>
      <c r="H986" s="89"/>
      <c r="I986" s="104"/>
      <c r="J986" s="104" t="s">
        <v>141</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 customHeight="1" outlineLevel="2" x14ac:dyDescent="0.3">
      <c r="A987" s="107"/>
      <c r="B987" s="98"/>
      <c r="C987" s="18"/>
      <c r="D987" s="18"/>
      <c r="E987" s="18"/>
      <c r="F987" s="14"/>
      <c r="G987" s="89"/>
      <c r="H987" s="89"/>
      <c r="I987" s="104"/>
      <c r="J987" s="104" t="s">
        <v>142</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 customHeight="1" outlineLevel="2" x14ac:dyDescent="0.3">
      <c r="A988" s="107"/>
      <c r="B988" s="98"/>
      <c r="C988" s="18"/>
      <c r="D988" s="18"/>
      <c r="E988" s="18"/>
      <c r="F988" s="14"/>
      <c r="G988" s="89"/>
      <c r="H988" s="89"/>
      <c r="I988" s="104"/>
      <c r="J988" s="104" t="s">
        <v>143</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 customHeight="1" outlineLevel="2" x14ac:dyDescent="0.3">
      <c r="A989" s="107"/>
      <c r="B989" s="98"/>
      <c r="C989" s="18"/>
      <c r="D989" s="18"/>
      <c r="E989" s="18"/>
      <c r="F989" s="14"/>
      <c r="G989" s="89"/>
      <c r="H989" s="89"/>
      <c r="I989" s="104"/>
      <c r="J989" s="104" t="s">
        <v>144</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 customHeight="1" outlineLevel="2" x14ac:dyDescent="0.3">
      <c r="A990" s="107"/>
      <c r="B990" s="98"/>
      <c r="C990" s="18"/>
      <c r="D990" s="18"/>
      <c r="E990" s="18"/>
      <c r="F990" s="14"/>
      <c r="G990" s="89"/>
      <c r="H990" s="89"/>
      <c r="I990" s="104"/>
      <c r="J990" s="104" t="s">
        <v>145</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 customHeight="1" outlineLevel="2" x14ac:dyDescent="0.3">
      <c r="A991" s="107"/>
      <c r="B991" s="98"/>
      <c r="C991" s="18"/>
      <c r="D991" s="18"/>
      <c r="E991" s="18"/>
      <c r="F991" s="14"/>
      <c r="G991" s="89"/>
      <c r="H991" s="89"/>
      <c r="I991" s="104"/>
      <c r="J991" s="104" t="s">
        <v>146</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 customHeight="1" outlineLevel="2" x14ac:dyDescent="0.3">
      <c r="A992" s="107"/>
      <c r="B992" s="98"/>
      <c r="C992" s="18"/>
      <c r="D992" s="18"/>
      <c r="E992" s="18"/>
      <c r="F992" s="14"/>
      <c r="G992" s="89"/>
      <c r="H992" s="89"/>
      <c r="I992" s="104"/>
      <c r="J992" s="104" t="s">
        <v>147</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4" outlineLevel="1" x14ac:dyDescent="0.3">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customHeight="1" outlineLevel="1" x14ac:dyDescent="0.3">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customHeight="1" outlineLevel="1" collapsed="1" thickBot="1" x14ac:dyDescent="0.35">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customHeight="1" outlineLevel="1" x14ac:dyDescent="0.3">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collapsed="1" x14ac:dyDescent="0.3">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 customHeight="1" outlineLevel="1" x14ac:dyDescent="0.3">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 customHeight="1" outlineLevel="1" x14ac:dyDescent="0.3">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 customHeight="1" outlineLevel="1" x14ac:dyDescent="0.3">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 customHeight="1" outlineLevel="1" x14ac:dyDescent="0.3">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 customHeight="1" outlineLevel="1" x14ac:dyDescent="0.3">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 customHeight="1" outlineLevel="1" x14ac:dyDescent="0.3">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 customHeight="1" outlineLevel="1" x14ac:dyDescent="0.3">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 customHeight="1" outlineLevel="1" x14ac:dyDescent="0.3">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 customHeight="1" outlineLevel="1" x14ac:dyDescent="0.3">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 customHeight="1" outlineLevel="1" x14ac:dyDescent="0.3">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 customHeight="1" outlineLevel="1" x14ac:dyDescent="0.3">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customHeight="1" outlineLevel="1" x14ac:dyDescent="0.3">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33203125" bestFit="1" customWidth="1"/>
    <col min="9" max="9" width="10.33203125" customWidth="1"/>
    <col min="10" max="10" width="10.6640625" bestFit="1" customWidth="1"/>
    <col min="12" max="12" width="9.33203125" bestFit="1" customWidth="1"/>
    <col min="13" max="13" width="10.6640625" customWidth="1"/>
    <col min="14" max="14" width="11.5546875" customWidth="1"/>
    <col min="15" max="15" width="10.33203125" bestFit="1" customWidth="1"/>
    <col min="16" max="16" width="10.6640625" customWidth="1"/>
    <col min="18" max="18" width="11.5546875" customWidth="1"/>
    <col min="19" max="19" width="10.6640625" customWidth="1"/>
    <col min="21" max="21" width="9.33203125"/>
    <col min="22" max="22" width="11.5546875" customWidth="1"/>
    <col min="23" max="25" width="9.33203125"/>
  </cols>
  <sheetData>
    <row r="1" spans="1:29" ht="12" customHeight="1" outlineLevel="1" x14ac:dyDescent="0.3">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40.200000000000003" outlineLevel="1" x14ac:dyDescent="0.3">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3">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5">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3">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3">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 customHeight="1" outlineLevel="1" x14ac:dyDescent="0.3">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5">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3">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3">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 customHeight="1" outlineLevel="1" x14ac:dyDescent="0.3">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3">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3">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 customHeight="1" outlineLevel="1" x14ac:dyDescent="0.3">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5">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3">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5" customHeight="1" x14ac:dyDescent="0.3">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5" customHeight="1" outlineLevel="1" x14ac:dyDescent="0.3">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5" customHeight="1" outlineLevel="1" x14ac:dyDescent="0.3">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5" customHeight="1" outlineLevel="1" x14ac:dyDescent="0.3">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5" customHeight="1" outlineLevel="1" x14ac:dyDescent="0.3">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3.95" customHeight="1" outlineLevel="1" x14ac:dyDescent="0.3">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3.95" customHeight="1" outlineLevel="1" x14ac:dyDescent="0.3">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3.95" customHeight="1" outlineLevel="1" x14ac:dyDescent="0.3">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3.95" customHeight="1" outlineLevel="1" x14ac:dyDescent="0.3">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3.95" customHeight="1" outlineLevel="1" x14ac:dyDescent="0.3">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3.95" customHeight="1" outlineLevel="1" x14ac:dyDescent="0.3">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3.95" customHeight="1" outlineLevel="1" x14ac:dyDescent="0.3">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3.95" customHeight="1" outlineLevel="1" x14ac:dyDescent="0.3">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3.95" customHeight="1" outlineLevel="1" x14ac:dyDescent="0.3">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3.95" customHeight="1" outlineLevel="1" x14ac:dyDescent="0.3">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3.95" customHeight="1" outlineLevel="1" x14ac:dyDescent="0.3">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3.95" customHeight="1" outlineLevel="1" x14ac:dyDescent="0.3">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3.95" customHeight="1" outlineLevel="1" x14ac:dyDescent="0.3">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5" customHeight="1" outlineLevel="1" x14ac:dyDescent="0.3">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5" customHeight="1" outlineLevel="1" x14ac:dyDescent="0.3">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5" customHeight="1" outlineLevel="1" x14ac:dyDescent="0.3">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5" customHeight="1" outlineLevel="1" x14ac:dyDescent="0.3">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3">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 customHeight="1" outlineLevel="1" x14ac:dyDescent="0.3">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5">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3">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
      <c r="A99" s="7"/>
      <c r="B99" s="8"/>
      <c r="C99" s="18"/>
      <c r="D99" s="18"/>
      <c r="E99" s="888"/>
      <c r="F99" s="893"/>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3">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0999999999999996" customHeight="1" outlineLevel="1" x14ac:dyDescent="0.3">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 customHeight="1" outlineLevel="1" x14ac:dyDescent="0.3">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1072</v>
      </c>
      <c r="I23" s="89"/>
      <c r="J23" s="89" t="s">
        <v>392</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c r="I24" s="89"/>
      <c r="J24" s="89" t="s">
        <v>393</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394</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395</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396</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397</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398</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399</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400</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401</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3">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3">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 customHeight="1" outlineLevel="1" collapsed="1" x14ac:dyDescent="0.3">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 customHeight="1" outlineLevel="1" x14ac:dyDescent="0.3">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 customHeight="1" outlineLevel="1" x14ac:dyDescent="0.3">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 customHeight="1" outlineLevel="1" x14ac:dyDescent="0.3">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 customHeight="1" outlineLevel="1" x14ac:dyDescent="0.3">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3">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 customHeight="1" outlineLevel="1" x14ac:dyDescent="0.3">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 customHeight="1" outlineLevel="1" x14ac:dyDescent="0.3">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 customHeight="1" outlineLevel="1" x14ac:dyDescent="0.3">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
      <c r="A60" s="7"/>
      <c r="B60" s="98"/>
      <c r="C60" s="18"/>
      <c r="D60" s="18"/>
      <c r="E60" s="18"/>
      <c r="F60" s="14"/>
      <c r="G60" s="89"/>
      <c r="H60" s="889" t="s">
        <v>1276</v>
      </c>
      <c r="I60" s="890"/>
      <c r="J60" s="890"/>
      <c r="K60" s="890"/>
      <c r="L60" s="890"/>
      <c r="M60" s="890"/>
      <c r="N60" s="890"/>
      <c r="O60" s="890"/>
      <c r="P60" s="890"/>
      <c r="Q60" s="890"/>
      <c r="R60" s="890"/>
      <c r="S60" s="890"/>
      <c r="T60" s="891"/>
      <c r="U60" s="513"/>
      <c r="V60" s="513"/>
      <c r="W60" s="513"/>
      <c r="X60" s="513"/>
      <c r="Y60" s="513"/>
      <c r="Z60" s="89"/>
      <c r="AA60" s="14"/>
      <c r="AB60" s="14"/>
      <c r="AC60" s="14"/>
      <c r="AD60" s="14"/>
      <c r="AE60" s="17"/>
      <c r="AF60" s="9"/>
    </row>
    <row r="61" spans="1:32" ht="5.0999999999999996" customHeight="1" outlineLevel="1" x14ac:dyDescent="0.3">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3">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 customHeight="1" outlineLevel="1" collapsed="1" x14ac:dyDescent="0.3">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 customHeight="1" outlineLevel="1" x14ac:dyDescent="0.3">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 customHeight="1" outlineLevel="1" x14ac:dyDescent="0.3">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 customHeight="1" outlineLevel="1" x14ac:dyDescent="0.3">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 customHeight="1" outlineLevel="1" x14ac:dyDescent="0.3">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 customHeight="1" outlineLevel="1" x14ac:dyDescent="0.3">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3">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3">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 customHeight="1" outlineLevel="1" x14ac:dyDescent="0.3">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 customHeight="1" outlineLevel="1" x14ac:dyDescent="0.3">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3">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3">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 customHeight="1" outlineLevel="1" collapsed="1" x14ac:dyDescent="0.3">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x14ac:dyDescent="0.3">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3">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 customHeight="1" outlineLevel="1" x14ac:dyDescent="0.3">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3">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5">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3">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3">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3">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3">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 customHeight="1" outlineLevel="1" collapsed="1" x14ac:dyDescent="0.3">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x14ac:dyDescent="0.3">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3">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 customHeight="1" outlineLevel="1" x14ac:dyDescent="0.3">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3">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3">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 customHeight="1" outlineLevel="1" collapsed="1" x14ac:dyDescent="0.3">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 customHeight="1" outlineLevel="1" x14ac:dyDescent="0.3">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 customHeight="1" outlineLevel="1" x14ac:dyDescent="0.3">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 customHeight="1" outlineLevel="1" x14ac:dyDescent="0.3">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 customHeight="1" outlineLevel="1" x14ac:dyDescent="0.3">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 customHeight="1" outlineLevel="1" x14ac:dyDescent="0.3">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 customHeight="1" outlineLevel="1" x14ac:dyDescent="0.3">
      <c r="A180" s="7"/>
      <c r="B180" s="98"/>
      <c r="C180" s="18"/>
      <c r="D180" s="18"/>
      <c r="E180" s="18"/>
      <c r="F180" s="18"/>
      <c r="G180" s="118"/>
      <c r="H180" s="118" t="s">
        <v>150</v>
      </c>
      <c r="I180" s="118" t="s">
        <v>151</v>
      </c>
      <c r="J180" s="118" t="s">
        <v>152</v>
      </c>
      <c r="K180" s="118" t="s">
        <v>153</v>
      </c>
      <c r="L180" s="118" t="s">
        <v>154</v>
      </c>
      <c r="M180" s="118" t="s">
        <v>331</v>
      </c>
      <c r="N180" s="118" t="s">
        <v>155</v>
      </c>
      <c r="O180" s="118" t="s">
        <v>1137</v>
      </c>
      <c r="P180" s="24"/>
      <c r="Q180" s="24"/>
      <c r="R180" s="24"/>
      <c r="S180" s="24"/>
      <c r="T180" s="24"/>
      <c r="U180" s="24"/>
      <c r="V180" s="24"/>
      <c r="W180" s="24"/>
      <c r="X180" s="24"/>
      <c r="Y180" s="24"/>
      <c r="Z180" s="24"/>
      <c r="AA180" s="25"/>
      <c r="AB180" s="25"/>
      <c r="AC180" s="25"/>
      <c r="AD180" s="25"/>
      <c r="AE180" s="17"/>
      <c r="AF180" s="9"/>
    </row>
    <row r="181" spans="1:60" ht="13.2" customHeight="1" outlineLevel="1" x14ac:dyDescent="0.3">
      <c r="A181" s="7"/>
      <c r="B181" s="98"/>
      <c r="C181" s="18"/>
      <c r="D181" s="18"/>
      <c r="E181" s="18"/>
      <c r="F181" s="14"/>
      <c r="G181" s="806"/>
      <c r="H181" s="120" t="s">
        <v>1201</v>
      </c>
      <c r="I181" s="120" t="s">
        <v>1201</v>
      </c>
      <c r="J181" s="120" t="s">
        <v>1201</v>
      </c>
      <c r="K181" s="120" t="s">
        <v>1201</v>
      </c>
      <c r="L181" s="120" t="s">
        <v>1201</v>
      </c>
      <c r="M181" s="120" t="s">
        <v>1145</v>
      </c>
      <c r="N181" s="194">
        <v>1</v>
      </c>
      <c r="O181" s="879">
        <v>0</v>
      </c>
      <c r="P181" s="89"/>
      <c r="Q181" s="89"/>
      <c r="R181" s="89"/>
      <c r="S181" s="89"/>
      <c r="T181" s="89"/>
      <c r="U181" s="89"/>
      <c r="V181" s="89"/>
      <c r="W181" s="89"/>
      <c r="X181" s="89"/>
      <c r="Y181" s="89"/>
      <c r="Z181" s="89"/>
      <c r="AA181" s="14"/>
      <c r="AB181" s="14"/>
      <c r="AC181" s="14"/>
      <c r="AD181" s="14"/>
      <c r="AE181" s="17"/>
      <c r="AF181" s="9"/>
    </row>
    <row r="182" spans="1:60" ht="5.0999999999999996" customHeight="1" outlineLevel="1" x14ac:dyDescent="0.3">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5">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3">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 customHeight="1" outlineLevel="1" collapsed="1" x14ac:dyDescent="0.3">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 customHeight="1" outlineLevel="1" x14ac:dyDescent="0.3">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 customHeight="1" outlineLevel="1" x14ac:dyDescent="0.3">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 customHeight="1" outlineLevel="1" x14ac:dyDescent="0.3">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 customHeight="1" outlineLevel="1" x14ac:dyDescent="0.3">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 customHeight="1" outlineLevel="1" x14ac:dyDescent="0.3">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 customHeight="1" outlineLevel="1" x14ac:dyDescent="0.3">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 customHeight="1" outlineLevel="1" x14ac:dyDescent="0.3">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 customHeight="1" outlineLevel="1" x14ac:dyDescent="0.3">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 customHeight="1" outlineLevel="1" x14ac:dyDescent="0.3">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 customHeight="1" outlineLevel="1" x14ac:dyDescent="0.3">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x14ac:dyDescent="0.3">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hidden="1" customHeight="1" outlineLevel="2" x14ac:dyDescent="0.3">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hidden="1" customHeight="1" outlineLevel="2" x14ac:dyDescent="0.3">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hidden="1" customHeight="1" outlineLevel="2" x14ac:dyDescent="0.3">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hidden="1" customHeight="1" outlineLevel="2" x14ac:dyDescent="0.3">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hidden="1" customHeight="1" outlineLevel="2" x14ac:dyDescent="0.3">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hidden="1" customHeight="1" outlineLevel="2" x14ac:dyDescent="0.3">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hidden="1" customHeight="1" outlineLevel="2" x14ac:dyDescent="0.3">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hidden="1" customHeight="1" outlineLevel="2" x14ac:dyDescent="0.3">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hidden="1" customHeight="1" outlineLevel="2" x14ac:dyDescent="0.3">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hidden="1" customHeight="1" outlineLevel="2" x14ac:dyDescent="0.3">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hidden="1" customHeight="1" outlineLevel="2" x14ac:dyDescent="0.3">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5">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3">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customHeight="1" outlineLevel="1" collapsed="1" x14ac:dyDescent="0.3">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customHeight="1" outlineLevel="1" x14ac:dyDescent="0.3">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customHeight="1" outlineLevel="1" x14ac:dyDescent="0.3">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customHeight="1" outlineLevel="1" x14ac:dyDescent="0.3">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customHeight="1" outlineLevel="1" x14ac:dyDescent="0.3">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 customHeight="1" outlineLevel="1" x14ac:dyDescent="0.3">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 customHeight="1" outlineLevel="1" x14ac:dyDescent="0.3">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 customHeight="1" outlineLevel="1" x14ac:dyDescent="0.3">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 customHeight="1" outlineLevel="1" x14ac:dyDescent="0.3">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 customHeight="1" outlineLevel="1" x14ac:dyDescent="0.3">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 customHeight="1" outlineLevel="1" x14ac:dyDescent="0.3">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x14ac:dyDescent="0.3">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hidden="1" customHeight="1" outlineLevel="2" x14ac:dyDescent="0.3">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hidden="1" customHeight="1" outlineLevel="2" x14ac:dyDescent="0.3">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hidden="1" customHeight="1" outlineLevel="2" x14ac:dyDescent="0.3">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hidden="1" customHeight="1" outlineLevel="2" x14ac:dyDescent="0.3">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hidden="1" customHeight="1" outlineLevel="2" x14ac:dyDescent="0.3">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hidden="1" customHeight="1" outlineLevel="2" x14ac:dyDescent="0.3">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hidden="1" customHeight="1" outlineLevel="2" x14ac:dyDescent="0.3">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hidden="1" customHeight="1" outlineLevel="2" x14ac:dyDescent="0.3">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hidden="1" customHeight="1" outlineLevel="2" x14ac:dyDescent="0.3">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hidden="1" customHeight="1" outlineLevel="2" x14ac:dyDescent="0.3">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hidden="1" customHeight="1" outlineLevel="2" x14ac:dyDescent="0.3">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 hidden="1" customHeight="1" outlineLevel="2" x14ac:dyDescent="0.3">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 hidden="1" customHeight="1" outlineLevel="2" x14ac:dyDescent="0.3">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 hidden="1" customHeight="1" outlineLevel="2" x14ac:dyDescent="0.3">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 hidden="1" customHeight="1" outlineLevel="2" x14ac:dyDescent="0.3">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 hidden="1" customHeight="1" outlineLevel="2" x14ac:dyDescent="0.3">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 hidden="1" customHeight="1" outlineLevel="2" x14ac:dyDescent="0.3">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 hidden="1" customHeight="1" outlineLevel="2" x14ac:dyDescent="0.3">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 hidden="1" customHeight="1" outlineLevel="2" x14ac:dyDescent="0.3">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 hidden="1" customHeight="1" outlineLevel="2" x14ac:dyDescent="0.3">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4" outlineLevel="1" collapsed="1" x14ac:dyDescent="0.3">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5">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3">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 customHeight="1" outlineLevel="1" collapsed="1" x14ac:dyDescent="0.3">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 customHeight="1" outlineLevel="1" x14ac:dyDescent="0.3">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 customHeight="1" outlineLevel="1" x14ac:dyDescent="0.3">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 customHeight="1" outlineLevel="1" x14ac:dyDescent="0.3">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 customHeight="1" outlineLevel="1" x14ac:dyDescent="0.3">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 customHeight="1" outlineLevel="1" x14ac:dyDescent="0.3">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 customHeight="1" outlineLevel="1" x14ac:dyDescent="0.3">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 customHeight="1" outlineLevel="1" x14ac:dyDescent="0.3">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3">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3">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 customHeight="1" outlineLevel="1" x14ac:dyDescent="0.3">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x14ac:dyDescent="0.3">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 customHeight="1" outlineLevel="1" x14ac:dyDescent="0.3">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 customHeight="1" outlineLevel="1" x14ac:dyDescent="0.3">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3">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5">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3">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collapsed="1" x14ac:dyDescent="0.3">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 customHeight="1" outlineLevel="1" x14ac:dyDescent="0.3">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 customHeight="1" outlineLevel="1" x14ac:dyDescent="0.3">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 customHeight="1" outlineLevel="1" x14ac:dyDescent="0.3">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3">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3">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 customHeight="1" outlineLevel="1" x14ac:dyDescent="0.3">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x14ac:dyDescent="0.3">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 customHeight="1" outlineLevel="1" x14ac:dyDescent="0.3">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5">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3">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 customHeight="1" outlineLevel="1" collapsed="1" x14ac:dyDescent="0.3">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 customHeight="1" outlineLevel="1" x14ac:dyDescent="0.3">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 customHeight="1" outlineLevel="1" x14ac:dyDescent="0.3">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 customHeight="1" outlineLevel="1" x14ac:dyDescent="0.3">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 customHeight="1" outlineLevel="1" x14ac:dyDescent="0.3">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 customHeight="1" outlineLevel="1" x14ac:dyDescent="0.3">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 customHeight="1" outlineLevel="1" x14ac:dyDescent="0.3">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 customHeight="1" outlineLevel="1" x14ac:dyDescent="0.3">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 customHeight="1" outlineLevel="1" x14ac:dyDescent="0.3">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 customHeight="1" outlineLevel="1" x14ac:dyDescent="0.3">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 customHeight="1" outlineLevel="1" x14ac:dyDescent="0.3">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 customHeight="1" outlineLevel="1" x14ac:dyDescent="0.3">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 customHeight="1" outlineLevel="1" x14ac:dyDescent="0.3">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 customHeight="1" outlineLevel="1" x14ac:dyDescent="0.3">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 customHeight="1" outlineLevel="1" x14ac:dyDescent="0.3">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 customHeight="1" outlineLevel="1" x14ac:dyDescent="0.3">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 customHeight="1" outlineLevel="1" x14ac:dyDescent="0.3">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 hidden="1" customHeight="1" outlineLevel="2" x14ac:dyDescent="0.3">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 hidden="1" customHeight="1" outlineLevel="2" x14ac:dyDescent="0.3">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 hidden="1" customHeight="1" outlineLevel="2" x14ac:dyDescent="0.3">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 hidden="1" customHeight="1" outlineLevel="2" x14ac:dyDescent="0.3">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 hidden="1" customHeight="1" outlineLevel="2" x14ac:dyDescent="0.3">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 hidden="1" customHeight="1" outlineLevel="2" x14ac:dyDescent="0.3">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hidden="1" customHeight="1" outlineLevel="2" x14ac:dyDescent="0.3">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hidden="1" customHeight="1" outlineLevel="2" x14ac:dyDescent="0.3">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hidden="1" customHeight="1" outlineLevel="2" x14ac:dyDescent="0.3">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hidden="1" customHeight="1" outlineLevel="2" x14ac:dyDescent="0.3">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hidden="1" customHeight="1" outlineLevel="2" x14ac:dyDescent="0.3">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 hidden="1" customHeight="1" outlineLevel="2" x14ac:dyDescent="0.3">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 hidden="1" customHeight="1" outlineLevel="2" x14ac:dyDescent="0.3">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 hidden="1" customHeight="1" outlineLevel="2" x14ac:dyDescent="0.3">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 hidden="1" customHeight="1" outlineLevel="2" x14ac:dyDescent="0.3">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4" outlineLevel="1" collapsed="1" x14ac:dyDescent="0.3">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5">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3">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 customHeight="1" outlineLevel="1" collapsed="1" x14ac:dyDescent="0.3">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
      <c r="A588" s="107"/>
      <c r="B588" s="98"/>
      <c r="C588" s="13"/>
      <c r="D588" s="13"/>
      <c r="E588" s="18"/>
      <c r="F588" s="76"/>
      <c r="G588" s="892" t="s">
        <v>1091</v>
      </c>
      <c r="H588" s="892"/>
      <c r="I588" s="892"/>
      <c r="J588" s="892"/>
      <c r="K588" s="892"/>
      <c r="L588" s="892"/>
      <c r="M588" s="892"/>
      <c r="N588" s="892"/>
      <c r="O588" s="892"/>
      <c r="P588" s="892"/>
      <c r="Q588" s="892"/>
      <c r="R588" s="892"/>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 customHeight="1" outlineLevel="1" x14ac:dyDescent="0.3">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 customHeight="1" outlineLevel="1" x14ac:dyDescent="0.3">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 customHeight="1" outlineLevel="1" x14ac:dyDescent="0.3">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 customHeight="1" outlineLevel="1" x14ac:dyDescent="0.3">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 customHeight="1" outlineLevel="1" x14ac:dyDescent="0.3">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 customHeight="1" outlineLevel="1" x14ac:dyDescent="0.3">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3">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3">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 customHeight="1" outlineLevel="1" x14ac:dyDescent="0.3">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x14ac:dyDescent="0.3">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 customHeight="1" outlineLevel="1" x14ac:dyDescent="0.3">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3">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5">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 customHeight="1" outlineLevel="1" collapsed="1" x14ac:dyDescent="0.3">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 customHeight="1" outlineLevel="1" x14ac:dyDescent="0.3">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 customHeight="1" outlineLevel="1" x14ac:dyDescent="0.3">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 customHeight="1" outlineLevel="1" x14ac:dyDescent="0.3">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3">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3">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 customHeight="1" outlineLevel="1" x14ac:dyDescent="0.3">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x14ac:dyDescent="0.3">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 customHeight="1" outlineLevel="1" x14ac:dyDescent="0.3">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 customHeight="1" outlineLevel="2" x14ac:dyDescent="0.3">
      <c r="A627" s="107"/>
      <c r="B627" s="98"/>
      <c r="C627" s="18"/>
      <c r="D627" s="18"/>
      <c r="E627" s="18"/>
      <c r="F627" s="14"/>
      <c r="H627" s="109" t="s">
        <v>405</v>
      </c>
      <c r="I627" s="104" t="s">
        <v>392</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2" x14ac:dyDescent="0.3">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2" x14ac:dyDescent="0.3">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2" x14ac:dyDescent="0.3">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2" x14ac:dyDescent="0.3">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2" x14ac:dyDescent="0.3">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2" x14ac:dyDescent="0.3">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2" x14ac:dyDescent="0.3">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2" x14ac:dyDescent="0.3">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2" x14ac:dyDescent="0.3">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2" x14ac:dyDescent="0.3">
      <c r="A637" s="107"/>
      <c r="B637" s="98"/>
      <c r="C637" s="18"/>
      <c r="D637" s="18"/>
      <c r="E637" s="18"/>
      <c r="F637" s="14"/>
      <c r="H637" s="109" t="s">
        <v>799</v>
      </c>
      <c r="I637" s="104" t="s">
        <v>392</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customHeight="1" outlineLevel="2" x14ac:dyDescent="0.3">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customHeight="1" outlineLevel="2" x14ac:dyDescent="0.3">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customHeight="1" outlineLevel="2" x14ac:dyDescent="0.3">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customHeight="1" outlineLevel="2" x14ac:dyDescent="0.3">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customHeight="1" outlineLevel="2" x14ac:dyDescent="0.3">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customHeight="1" outlineLevel="2" x14ac:dyDescent="0.3">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customHeight="1" outlineLevel="2" x14ac:dyDescent="0.3">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customHeight="1" outlineLevel="2" x14ac:dyDescent="0.3">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customHeight="1" outlineLevel="2" x14ac:dyDescent="0.3">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customHeight="1" outlineLevel="2" x14ac:dyDescent="0.3">
      <c r="A647" s="107"/>
      <c r="B647" s="98"/>
      <c r="C647" s="18"/>
      <c r="D647" s="18"/>
      <c r="E647" s="18"/>
      <c r="F647" s="14"/>
      <c r="H647" s="109" t="s">
        <v>800</v>
      </c>
      <c r="I647" s="104" t="s">
        <v>392</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customHeight="1" outlineLevel="2" x14ac:dyDescent="0.3">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customHeight="1" outlineLevel="2" x14ac:dyDescent="0.3">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customHeight="1" outlineLevel="2" x14ac:dyDescent="0.3">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customHeight="1" outlineLevel="2" x14ac:dyDescent="0.3">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customHeight="1" outlineLevel="2" x14ac:dyDescent="0.3">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customHeight="1" outlineLevel="2" x14ac:dyDescent="0.3">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customHeight="1" outlineLevel="2" x14ac:dyDescent="0.3">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customHeight="1" outlineLevel="2" x14ac:dyDescent="0.3">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customHeight="1" outlineLevel="2" x14ac:dyDescent="0.3">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customHeight="1" outlineLevel="2" x14ac:dyDescent="0.3">
      <c r="A657" s="107"/>
      <c r="B657" s="98"/>
      <c r="C657" s="18"/>
      <c r="D657" s="18"/>
      <c r="E657" s="18"/>
      <c r="F657" s="14"/>
      <c r="H657" s="109" t="s">
        <v>801</v>
      </c>
      <c r="I657" s="104" t="s">
        <v>392</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customHeight="1" outlineLevel="2" x14ac:dyDescent="0.3">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customHeight="1" outlineLevel="2" x14ac:dyDescent="0.3">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customHeight="1" outlineLevel="2" x14ac:dyDescent="0.3">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customHeight="1" outlineLevel="2" x14ac:dyDescent="0.3">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customHeight="1" outlineLevel="2" x14ac:dyDescent="0.3">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customHeight="1" outlineLevel="2" x14ac:dyDescent="0.3">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customHeight="1" outlineLevel="2" x14ac:dyDescent="0.3">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customHeight="1" outlineLevel="2" x14ac:dyDescent="0.3">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customHeight="1" outlineLevel="2" x14ac:dyDescent="0.3">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customHeight="1" outlineLevel="2" x14ac:dyDescent="0.3">
      <c r="A667" s="107"/>
      <c r="B667" s="98"/>
      <c r="C667" s="18"/>
      <c r="D667" s="18"/>
      <c r="E667" s="18"/>
      <c r="F667" s="14"/>
      <c r="H667" s="109" t="s">
        <v>802</v>
      </c>
      <c r="I667" s="104" t="s">
        <v>392</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customHeight="1" outlineLevel="2" x14ac:dyDescent="0.3">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customHeight="1" outlineLevel="2" x14ac:dyDescent="0.3">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customHeight="1" outlineLevel="2" x14ac:dyDescent="0.3">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customHeight="1" outlineLevel="2" x14ac:dyDescent="0.3">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customHeight="1" outlineLevel="2" x14ac:dyDescent="0.3">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customHeight="1" outlineLevel="2" x14ac:dyDescent="0.3">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customHeight="1" outlineLevel="2" x14ac:dyDescent="0.3">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customHeight="1" outlineLevel="2" x14ac:dyDescent="0.3">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customHeight="1" outlineLevel="2" x14ac:dyDescent="0.3">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customHeight="1" outlineLevel="2" x14ac:dyDescent="0.3">
      <c r="A677" s="107"/>
      <c r="B677" s="98"/>
      <c r="C677" s="18"/>
      <c r="D677" s="18"/>
      <c r="E677" s="18"/>
      <c r="F677" s="14"/>
      <c r="H677" s="109" t="s">
        <v>803</v>
      </c>
      <c r="I677" s="104" t="s">
        <v>392</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customHeight="1" outlineLevel="2" x14ac:dyDescent="0.3">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customHeight="1" outlineLevel="2" x14ac:dyDescent="0.3">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customHeight="1" outlineLevel="2" x14ac:dyDescent="0.3">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customHeight="1" outlineLevel="2" x14ac:dyDescent="0.3">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customHeight="1" outlineLevel="2" x14ac:dyDescent="0.3">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customHeight="1" outlineLevel="2" x14ac:dyDescent="0.3">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customHeight="1" outlineLevel="2" x14ac:dyDescent="0.3">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customHeight="1" outlineLevel="2" x14ac:dyDescent="0.3">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customHeight="1" outlineLevel="2" x14ac:dyDescent="0.3">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customHeight="1" outlineLevel="2" x14ac:dyDescent="0.3">
      <c r="A687" s="107"/>
      <c r="B687" s="98"/>
      <c r="C687" s="18"/>
      <c r="D687" s="18"/>
      <c r="E687" s="18"/>
      <c r="F687" s="14"/>
      <c r="H687" s="109" t="s">
        <v>804</v>
      </c>
      <c r="I687" s="104" t="s">
        <v>392</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customHeight="1" outlineLevel="2" x14ac:dyDescent="0.3">
      <c r="A688" s="107"/>
      <c r="B688" s="98"/>
      <c r="C688" s="18"/>
      <c r="D688" s="18"/>
      <c r="E688" s="18"/>
      <c r="F688" s="14"/>
      <c r="I688" s="104" t="s">
        <v>393</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customHeight="1" outlineLevel="2" x14ac:dyDescent="0.3">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customHeight="1" outlineLevel="2" x14ac:dyDescent="0.3">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customHeight="1" outlineLevel="2" x14ac:dyDescent="0.3">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customHeight="1" outlineLevel="2" x14ac:dyDescent="0.3">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customHeight="1" outlineLevel="2" x14ac:dyDescent="0.3">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customHeight="1" outlineLevel="2" x14ac:dyDescent="0.3">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customHeight="1" outlineLevel="2" x14ac:dyDescent="0.3">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customHeight="1" outlineLevel="2" x14ac:dyDescent="0.3">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customHeight="1" outlineLevel="2" x14ac:dyDescent="0.3">
      <c r="A697" s="107"/>
      <c r="B697" s="98"/>
      <c r="C697" s="18"/>
      <c r="D697" s="18"/>
      <c r="E697" s="18"/>
      <c r="F697" s="14"/>
      <c r="H697" s="109" t="s">
        <v>805</v>
      </c>
      <c r="I697" s="104" t="s">
        <v>392</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customHeight="1" outlineLevel="2" x14ac:dyDescent="0.3">
      <c r="A698" s="107"/>
      <c r="B698" s="98"/>
      <c r="C698" s="18"/>
      <c r="D698" s="18"/>
      <c r="E698" s="18"/>
      <c r="F698" s="14"/>
      <c r="I698" s="104" t="s">
        <v>393</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customHeight="1" outlineLevel="2" x14ac:dyDescent="0.3">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customHeight="1" outlineLevel="2" x14ac:dyDescent="0.3">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customHeight="1" outlineLevel="2" x14ac:dyDescent="0.3">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customHeight="1" outlineLevel="2" x14ac:dyDescent="0.3">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customHeight="1" outlineLevel="2" x14ac:dyDescent="0.3">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customHeight="1" outlineLevel="2" x14ac:dyDescent="0.3">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customHeight="1" outlineLevel="2" x14ac:dyDescent="0.3">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customHeight="1" outlineLevel="2" x14ac:dyDescent="0.3">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customHeight="1" outlineLevel="2" x14ac:dyDescent="0.3">
      <c r="A707" s="107"/>
      <c r="B707" s="98"/>
      <c r="C707" s="18"/>
      <c r="D707" s="18"/>
      <c r="E707" s="18"/>
      <c r="F707" s="14"/>
      <c r="H707" s="109" t="s">
        <v>806</v>
      </c>
      <c r="I707" s="104" t="s">
        <v>392</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customHeight="1" outlineLevel="2" x14ac:dyDescent="0.3">
      <c r="A708" s="107"/>
      <c r="B708" s="98"/>
      <c r="C708" s="18"/>
      <c r="D708" s="18"/>
      <c r="E708" s="18"/>
      <c r="F708" s="14"/>
      <c r="I708" s="104" t="s">
        <v>393</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customHeight="1" outlineLevel="2" x14ac:dyDescent="0.3">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customHeight="1" outlineLevel="2" x14ac:dyDescent="0.3">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customHeight="1" outlineLevel="2" x14ac:dyDescent="0.3">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customHeight="1" outlineLevel="2" x14ac:dyDescent="0.3">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customHeight="1" outlineLevel="2" x14ac:dyDescent="0.3">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customHeight="1" outlineLevel="2" x14ac:dyDescent="0.3">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customHeight="1" outlineLevel="2" x14ac:dyDescent="0.3">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customHeight="1" outlineLevel="2" x14ac:dyDescent="0.3">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customHeight="1" outlineLevel="1" x14ac:dyDescent="0.3">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customHeight="1" outlineLevel="1" x14ac:dyDescent="0.3">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customHeight="1" outlineLevel="1" x14ac:dyDescent="0.3">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3">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5">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3">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 customHeight="1" outlineLevel="1" collapsed="1" x14ac:dyDescent="0.3">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 customHeight="1" outlineLevel="1" x14ac:dyDescent="0.3">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 customHeight="1" outlineLevel="1" x14ac:dyDescent="0.3">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 customHeight="1" outlineLevel="1" x14ac:dyDescent="0.3">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 customHeight="1" outlineLevel="1" x14ac:dyDescent="0.3">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 customHeight="1" outlineLevel="1" x14ac:dyDescent="0.3">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 customHeight="1" outlineLevel="1" x14ac:dyDescent="0.3">
      <c r="A732" s="7"/>
      <c r="B732" s="98"/>
      <c r="C732" s="18"/>
      <c r="D732" s="18"/>
      <c r="E732" s="18"/>
      <c r="F732" s="18"/>
      <c r="G732" s="18"/>
      <c r="H732" s="18"/>
      <c r="I732" s="25"/>
      <c r="J732" s="25"/>
      <c r="K732" s="24"/>
      <c r="L732" s="884"/>
      <c r="M732" s="885"/>
      <c r="N732" s="885"/>
      <c r="O732" s="24"/>
      <c r="P732" s="24"/>
      <c r="Q732" s="24"/>
      <c r="R732" s="24"/>
      <c r="S732" s="24"/>
      <c r="T732" s="24"/>
      <c r="U732" s="24"/>
      <c r="V732" s="24"/>
      <c r="W732" s="24"/>
      <c r="X732" s="24"/>
      <c r="Y732" s="24"/>
      <c r="Z732" s="24"/>
      <c r="AA732" s="25"/>
      <c r="AB732" s="25"/>
      <c r="AC732" s="25"/>
      <c r="AD732" s="25"/>
      <c r="AE732" s="17"/>
      <c r="AF732" s="9"/>
    </row>
    <row r="733" spans="1:62" ht="13.2" customHeight="1" outlineLevel="1" x14ac:dyDescent="0.3">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3">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3">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 customHeight="1" outlineLevel="1" x14ac:dyDescent="0.3">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 customHeight="1" outlineLevel="1" x14ac:dyDescent="0.3">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 customHeight="1" outlineLevel="1" x14ac:dyDescent="0.3">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 customHeight="1" outlineLevel="1" x14ac:dyDescent="0.3">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 customHeight="1" outlineLevel="1" x14ac:dyDescent="0.3">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 customHeight="1" outlineLevel="1" x14ac:dyDescent="0.3">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 customHeight="1" outlineLevel="1" x14ac:dyDescent="0.3">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 customHeight="1" outlineLevel="1" x14ac:dyDescent="0.3">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 customHeight="1" outlineLevel="1" x14ac:dyDescent="0.3">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 customHeight="1" outlineLevel="1" x14ac:dyDescent="0.3">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 customHeight="1" outlineLevel="1" x14ac:dyDescent="0.3">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 hidden="1" customHeight="1" outlineLevel="2" x14ac:dyDescent="0.3">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 hidden="1" customHeight="1" outlineLevel="2" x14ac:dyDescent="0.3">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 hidden="1" customHeight="1" outlineLevel="2" x14ac:dyDescent="0.3">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 hidden="1" customHeight="1" outlineLevel="2" x14ac:dyDescent="0.3">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 hidden="1" customHeight="1" outlineLevel="2" x14ac:dyDescent="0.3">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 hidden="1" customHeight="1" outlineLevel="2" x14ac:dyDescent="0.3">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 hidden="1" customHeight="1" outlineLevel="2" x14ac:dyDescent="0.3">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 hidden="1" customHeight="1" outlineLevel="2" x14ac:dyDescent="0.3">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 hidden="1" customHeight="1" outlineLevel="2" x14ac:dyDescent="0.3">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 hidden="1" customHeight="1" outlineLevel="2" x14ac:dyDescent="0.3">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 hidden="1" customHeight="1" outlineLevel="2" x14ac:dyDescent="0.3">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 hidden="1" customHeight="1" outlineLevel="2" x14ac:dyDescent="0.3">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t="s">
        <v>802</v>
      </c>
      <c r="L787" s="104" t="s">
        <v>390</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t="s">
        <v>803</v>
      </c>
      <c r="L797" s="104" t="s">
        <v>390</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t="s">
        <v>804</v>
      </c>
      <c r="L807" s="104" t="s">
        <v>390</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c r="L808" s="104" t="s">
        <v>139</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t="s">
        <v>805</v>
      </c>
      <c r="L817" s="104" t="s">
        <v>390</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c r="L818" s="104" t="s">
        <v>139</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t="s">
        <v>806</v>
      </c>
      <c r="L827" s="104" t="s">
        <v>390</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c r="L828" s="104" t="s">
        <v>139</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 hidden="1" customHeight="1" outlineLevel="2" x14ac:dyDescent="0.3">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 hidden="1" customHeight="1" outlineLevel="2" x14ac:dyDescent="0.3">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 hidden="1" customHeight="1" outlineLevel="2" x14ac:dyDescent="0.3">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 hidden="1" customHeight="1" outlineLevel="2" x14ac:dyDescent="0.3">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4" outlineLevel="1" collapsed="1" x14ac:dyDescent="0.3">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 customHeight="1" outlineLevel="1" x14ac:dyDescent="0.3">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 customHeight="1" outlineLevel="1" x14ac:dyDescent="0.3">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3">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5">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3">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 customHeight="1" outlineLevel="1" collapsed="1" x14ac:dyDescent="0.3">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 customHeight="1" outlineLevel="1" x14ac:dyDescent="0.3">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 customHeight="1" outlineLevel="1" x14ac:dyDescent="0.3">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 customHeight="1" outlineLevel="1" x14ac:dyDescent="0.3">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 customHeight="1" outlineLevel="1" x14ac:dyDescent="0.3">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 customHeight="1" outlineLevel="1" x14ac:dyDescent="0.3">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 customHeight="1" outlineLevel="1" x14ac:dyDescent="0.3">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 customHeight="1" outlineLevel="1" x14ac:dyDescent="0.3">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3">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3">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 customHeight="1" outlineLevel="1" x14ac:dyDescent="0.3">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x14ac:dyDescent="0.3">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 customHeight="1" outlineLevel="1" x14ac:dyDescent="0.3">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 customHeight="1" outlineLevel="1" x14ac:dyDescent="0.3">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3">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5">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3">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 hidden="1" customHeight="1" outlineLevel="2" x14ac:dyDescent="0.3">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 hidden="1" customHeight="1" outlineLevel="2" x14ac:dyDescent="0.3">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 hidden="1" customHeight="1" outlineLevel="2" x14ac:dyDescent="0.3">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 hidden="1" customHeight="1" outlineLevel="2" x14ac:dyDescent="0.3">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 hidden="1" customHeight="1" outlineLevel="2" x14ac:dyDescent="0.3">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 hidden="1" customHeight="1" outlineLevel="2" x14ac:dyDescent="0.3">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 hidden="1" customHeight="1" outlineLevel="2" x14ac:dyDescent="0.3">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 hidden="1" customHeight="1" outlineLevel="2" x14ac:dyDescent="0.3">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 hidden="1" customHeight="1" outlineLevel="2" x14ac:dyDescent="0.3">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 hidden="1" customHeight="1" outlineLevel="2" x14ac:dyDescent="0.3">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 hidden="1" customHeight="1" outlineLevel="2" x14ac:dyDescent="0.3">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 hidden="1" customHeight="1" outlineLevel="2" x14ac:dyDescent="0.3">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 hidden="1" customHeight="1" outlineLevel="2" x14ac:dyDescent="0.3">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 hidden="1" customHeight="1" outlineLevel="2" x14ac:dyDescent="0.3">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 hidden="1" customHeight="1" outlineLevel="2" x14ac:dyDescent="0.3">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 hidden="1" customHeight="1" outlineLevel="2" x14ac:dyDescent="0.3">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 hidden="1" customHeight="1" outlineLevel="2" x14ac:dyDescent="0.3">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 hidden="1" customHeight="1" outlineLevel="2" x14ac:dyDescent="0.3">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 hidden="1" customHeight="1" outlineLevel="2" x14ac:dyDescent="0.3">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 hidden="1" customHeight="1" outlineLevel="2" x14ac:dyDescent="0.3">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 hidden="1" customHeight="1" outlineLevel="2" x14ac:dyDescent="0.3">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hidden="1" customHeight="1" outlineLevel="2" x14ac:dyDescent="0.3">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hidden="1" customHeight="1" outlineLevel="2" x14ac:dyDescent="0.3">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hidden="1" customHeight="1" outlineLevel="2" x14ac:dyDescent="0.3">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hidden="1" customHeight="1" outlineLevel="2" x14ac:dyDescent="0.3">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hidden="1" customHeight="1" outlineLevel="2" x14ac:dyDescent="0.3">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hidden="1" customHeight="1" outlineLevel="2" x14ac:dyDescent="0.3">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hidden="1" customHeight="1" outlineLevel="2" x14ac:dyDescent="0.3">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hidden="1" customHeight="1" outlineLevel="2" x14ac:dyDescent="0.3">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hidden="1" customHeight="1" outlineLevel="2" x14ac:dyDescent="0.3">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hidden="1" customHeight="1" outlineLevel="2" x14ac:dyDescent="0.3">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hidden="1" customHeight="1" outlineLevel="2" x14ac:dyDescent="0.3">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hidden="1" customHeight="1" outlineLevel="2" x14ac:dyDescent="0.3">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hidden="1" customHeight="1" outlineLevel="2" x14ac:dyDescent="0.3">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hidden="1" customHeight="1" outlineLevel="2" x14ac:dyDescent="0.3">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hidden="1" customHeight="1" outlineLevel="2" x14ac:dyDescent="0.3">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hidden="1" customHeight="1" outlineLevel="2" x14ac:dyDescent="0.3">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hidden="1" customHeight="1" outlineLevel="2" x14ac:dyDescent="0.3">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hidden="1" customHeight="1" outlineLevel="2" x14ac:dyDescent="0.3">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hidden="1" customHeight="1" outlineLevel="2" x14ac:dyDescent="0.3">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hidden="1" customHeight="1" outlineLevel="2" x14ac:dyDescent="0.3">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hidden="1" customHeight="1" outlineLevel="2" x14ac:dyDescent="0.3">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hidden="1" customHeight="1" outlineLevel="2" x14ac:dyDescent="0.3">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hidden="1" customHeight="1" outlineLevel="2" x14ac:dyDescent="0.3">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hidden="1" customHeight="1" outlineLevel="2" x14ac:dyDescent="0.3">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hidden="1" customHeight="1" outlineLevel="2" x14ac:dyDescent="0.3">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hidden="1" customHeight="1" outlineLevel="2" x14ac:dyDescent="0.3">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hidden="1" customHeight="1" outlineLevel="2" x14ac:dyDescent="0.3">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hidden="1" customHeight="1" outlineLevel="2" x14ac:dyDescent="0.3">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hidden="1" customHeight="1" outlineLevel="2" x14ac:dyDescent="0.3">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hidden="1" customHeight="1" outlineLevel="2" x14ac:dyDescent="0.3">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hidden="1" customHeight="1" outlineLevel="2" x14ac:dyDescent="0.3">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hidden="1" customHeight="1" outlineLevel="2" x14ac:dyDescent="0.3">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hidden="1" customHeight="1" outlineLevel="2" x14ac:dyDescent="0.3">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hidden="1" customHeight="1" outlineLevel="2" x14ac:dyDescent="0.3">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hidden="1" customHeight="1" outlineLevel="2" x14ac:dyDescent="0.3">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hidden="1" customHeight="1" outlineLevel="2" x14ac:dyDescent="0.3">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hidden="1" customHeight="1" outlineLevel="2" x14ac:dyDescent="0.3">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hidden="1" customHeight="1" outlineLevel="2" x14ac:dyDescent="0.3">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hidden="1" customHeight="1" outlineLevel="2" x14ac:dyDescent="0.3">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hidden="1" customHeight="1" outlineLevel="2" x14ac:dyDescent="0.3">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hidden="1" customHeight="1" outlineLevel="2" x14ac:dyDescent="0.3">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hidden="1" customHeight="1" outlineLevel="2" x14ac:dyDescent="0.3">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hidden="1" customHeight="1" outlineLevel="2" x14ac:dyDescent="0.3">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hidden="1" customHeight="1" outlineLevel="2" x14ac:dyDescent="0.3">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hidden="1" customHeight="1" outlineLevel="2" x14ac:dyDescent="0.3">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hidden="1" customHeight="1" outlineLevel="2" x14ac:dyDescent="0.3">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hidden="1" customHeight="1" outlineLevel="2" x14ac:dyDescent="0.3">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hidden="1" customHeight="1" outlineLevel="2" x14ac:dyDescent="0.3">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hidden="1" customHeight="1" outlineLevel="2" x14ac:dyDescent="0.3">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hidden="1" customHeight="1" outlineLevel="2" x14ac:dyDescent="0.3">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hidden="1" customHeight="1" outlineLevel="2" x14ac:dyDescent="0.3">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hidden="1" customHeight="1" outlineLevel="2" x14ac:dyDescent="0.3">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hidden="1" customHeight="1" outlineLevel="2" x14ac:dyDescent="0.3">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hidden="1" customHeight="1" outlineLevel="2" x14ac:dyDescent="0.3">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hidden="1" customHeight="1" outlineLevel="2" x14ac:dyDescent="0.3">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hidden="1" customHeight="1" outlineLevel="2" x14ac:dyDescent="0.3">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hidden="1" customHeight="1" outlineLevel="2" x14ac:dyDescent="0.3">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hidden="1" customHeight="1" outlineLevel="2" x14ac:dyDescent="0.3">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hidden="1" customHeight="1" outlineLevel="2" x14ac:dyDescent="0.3">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hidden="1" customHeight="1" outlineLevel="2" x14ac:dyDescent="0.3">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hidden="1" customHeight="1" outlineLevel="2" x14ac:dyDescent="0.3">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hidden="1" customHeight="1" outlineLevel="2" x14ac:dyDescent="0.3">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hidden="1" customHeight="1" outlineLevel="2" x14ac:dyDescent="0.3">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hidden="1" customHeight="1" outlineLevel="2" x14ac:dyDescent="0.3">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 hidden="1" customHeight="1" outlineLevel="2" x14ac:dyDescent="0.3">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 hidden="1" customHeight="1" outlineLevel="2" x14ac:dyDescent="0.3">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 hidden="1" customHeight="1" outlineLevel="2" x14ac:dyDescent="0.3">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 hidden="1" customHeight="1" outlineLevel="2" x14ac:dyDescent="0.3">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 hidden="1" customHeight="1" outlineLevel="2" x14ac:dyDescent="0.3">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4" outlineLevel="1" collapsed="1" x14ac:dyDescent="0.3">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3">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5">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3">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 customHeight="1" outlineLevel="1" collapsed="1" x14ac:dyDescent="0.3">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 customHeight="1" outlineLevel="1" x14ac:dyDescent="0.3">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 customHeight="1" outlineLevel="1" x14ac:dyDescent="0.3">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 customHeight="1" outlineLevel="1" x14ac:dyDescent="0.3">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 customHeight="1" outlineLevel="1" x14ac:dyDescent="0.3">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 customHeight="1" outlineLevel="1" x14ac:dyDescent="0.3">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 customHeight="1" outlineLevel="1" x14ac:dyDescent="0.3">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 customHeight="1" outlineLevel="1" x14ac:dyDescent="0.3">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 customHeight="1" outlineLevel="1" x14ac:dyDescent="0.3">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 customHeight="1" outlineLevel="1" x14ac:dyDescent="0.3">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 customHeight="1" outlineLevel="1" x14ac:dyDescent="0.3">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x14ac:dyDescent="0.3">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3">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6640625" defaultRowHeight="14.4" outlineLevelRow="4" outlineLevelCol="1" x14ac:dyDescent="0.3"/>
  <cols>
    <col min="1" max="1" width="4.6640625" customWidth="1"/>
    <col min="2" max="2" width="2.6640625" customWidth="1" collapsed="1"/>
    <col min="3" max="3" width="6.44140625" hidden="1" customWidth="1" outlineLevel="1"/>
    <col min="4" max="4" width="1.6640625" customWidth="1"/>
    <col min="5" max="6" width="9.33203125" customWidth="1" outlineLevel="1"/>
    <col min="7" max="7" width="1.6640625" customWidth="1" outlineLevel="1"/>
    <col min="8" max="8" width="21.6640625" customWidth="1"/>
    <col min="9" max="16" width="10.33203125" customWidth="1"/>
    <col min="17" max="17" width="10.88671875" customWidth="1"/>
    <col min="18" max="20" width="10.33203125" customWidth="1"/>
    <col min="21" max="21" width="10" customWidth="1"/>
    <col min="22" max="22" width="9.6640625" bestFit="1" customWidth="1"/>
    <col min="23" max="25" width="9.44140625" bestFit="1" customWidth="1"/>
    <col min="26" max="26" width="10.33203125" bestFit="1" customWidth="1"/>
    <col min="29" max="29" width="9.88671875" bestFit="1" customWidth="1"/>
    <col min="30" max="30" width="8.6640625" customWidth="1"/>
    <col min="34" max="36" width="12.44140625" customWidth="1"/>
    <col min="40" max="40" width="12" customWidth="1"/>
    <col min="41" max="41" width="10" bestFit="1" customWidth="1"/>
    <col min="42" max="42" width="11.6640625" customWidth="1"/>
    <col min="43" max="43" width="1.6640625" customWidth="1"/>
    <col min="44" max="45" width="4.6640625" customWidth="1"/>
    <col min="47" max="47" width="46.33203125" customWidth="1"/>
  </cols>
  <sheetData>
    <row r="1" spans="1:47"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0999999999999996" customHeight="1" thickBot="1" x14ac:dyDescent="0.35">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0999999999999996" customHeight="1" outlineLevel="1" collapsed="1" x14ac:dyDescent="0.3">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00000000000001" customHeight="1" x14ac:dyDescent="0.3">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00000000000001" customHeight="1" outlineLevel="1" x14ac:dyDescent="0.3">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0999999999999996" customHeight="1" outlineLevel="2" x14ac:dyDescent="0.3">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0999999999999996" customHeight="1" outlineLevel="1" x14ac:dyDescent="0.3">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
      <c r="A11" s="254"/>
      <c r="B11" s="263"/>
      <c r="C11" s="256">
        <f>INT($C$6)+1.045</f>
        <v>2.0449999999999999</v>
      </c>
      <c r="D11" s="279"/>
      <c r="E11" s="334"/>
      <c r="F11" s="334"/>
      <c r="G11" s="279"/>
      <c r="H11" s="284" t="s">
        <v>419</v>
      </c>
      <c r="I11" s="480">
        <v>44910.6743796296</v>
      </c>
      <c r="J11" s="900" t="s">
        <v>1266</v>
      </c>
      <c r="K11" s="901"/>
      <c r="L11" s="901"/>
      <c r="M11" s="901"/>
      <c r="N11" s="901"/>
      <c r="O11" s="901"/>
      <c r="P11" s="901"/>
      <c r="Q11" s="901"/>
      <c r="R11" s="901"/>
      <c r="S11" s="901"/>
      <c r="T11" s="901"/>
      <c r="U11" s="901"/>
      <c r="V11" s="901"/>
      <c r="W11" s="901"/>
      <c r="X11" s="902"/>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
      <c r="A12" s="254"/>
      <c r="B12" s="263"/>
      <c r="C12" s="256">
        <f>INT($C$6)+1.045</f>
        <v>2.0449999999999999</v>
      </c>
      <c r="D12" s="279"/>
      <c r="E12" s="334"/>
      <c r="F12" s="334"/>
      <c r="G12" s="279"/>
      <c r="H12" s="284" t="s">
        <v>420</v>
      </c>
      <c r="I12" s="378">
        <v>45124.979479745401</v>
      </c>
      <c r="J12" s="903" t="s">
        <v>1277</v>
      </c>
      <c r="K12" s="903"/>
      <c r="L12" s="903"/>
      <c r="M12" s="903"/>
      <c r="N12" s="903"/>
      <c r="O12" s="903"/>
      <c r="P12" s="903"/>
      <c r="Q12" s="903"/>
      <c r="R12" s="903"/>
      <c r="S12" s="903"/>
      <c r="T12" s="903"/>
      <c r="U12" s="903"/>
      <c r="V12" s="903"/>
      <c r="W12" s="903"/>
      <c r="X12" s="903"/>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0999999999999996" hidden="1" customHeight="1" outlineLevel="3" x14ac:dyDescent="0.3">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0999999999999996" hidden="1" customHeight="1" outlineLevel="3" x14ac:dyDescent="0.3">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0999999999999996" hidden="1" customHeight="1" outlineLevel="3" x14ac:dyDescent="0.3">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0999999999999996" customHeight="1" outlineLevel="2" x14ac:dyDescent="0.3">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0999999999999996" customHeight="1" outlineLevel="1" x14ac:dyDescent="0.3">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0999999999999996" customHeight="1" x14ac:dyDescent="0.3">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0999999999999996" customHeight="1" thickBot="1" x14ac:dyDescent="0.35">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0999999999999996" customHeight="1" outlineLevel="1" collapsed="1" x14ac:dyDescent="0.3">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00000000000001" customHeight="1" x14ac:dyDescent="0.3">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00000000000001" customHeight="1" outlineLevel="1" x14ac:dyDescent="0.3">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0999999999999996" customHeight="1" outlineLevel="2" x14ac:dyDescent="0.3">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 customHeight="1" outlineLevel="2" collapsed="1" x14ac:dyDescent="0.3">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
      <c r="A37" s="254"/>
      <c r="B37" s="263"/>
      <c r="C37" s="256">
        <f>INT(MAX($C$40:$C$169))+1</f>
        <v>5</v>
      </c>
      <c r="D37" s="279"/>
      <c r="E37" s="334"/>
      <c r="F37" s="334"/>
      <c r="G37" s="279"/>
      <c r="AQ37" s="279"/>
      <c r="AR37" s="266"/>
      <c r="AS37" s="254"/>
      <c r="AT37" s="254"/>
      <c r="AU37" s="254"/>
    </row>
    <row r="38" spans="1:47" hidden="1" outlineLevel="4" x14ac:dyDescent="0.3">
      <c r="A38" s="254"/>
      <c r="B38" s="263" t="s">
        <v>415</v>
      </c>
      <c r="C38" s="256">
        <f>INT(MAX($C$40:$C$169))+1</f>
        <v>5</v>
      </c>
      <c r="D38" s="279" t="s">
        <v>416</v>
      </c>
      <c r="E38" s="334"/>
      <c r="F38" s="334"/>
      <c r="G38" s="279"/>
      <c r="AQ38" s="279"/>
      <c r="AR38" s="266"/>
      <c r="AS38" s="254"/>
      <c r="AT38" s="254"/>
      <c r="AU38" s="254"/>
    </row>
    <row r="39" spans="1:47" outlineLevel="1" x14ac:dyDescent="0.3">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0999999999999996" hidden="1" customHeight="1" outlineLevel="3" x14ac:dyDescent="0.3">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
      <c r="A51" s="254"/>
      <c r="B51" s="263"/>
      <c r="C51" s="256">
        <v>4</v>
      </c>
      <c r="D51" s="279"/>
      <c r="E51" s="334"/>
      <c r="F51" s="334"/>
      <c r="G51" s="279"/>
      <c r="H51" s="284" t="s">
        <v>1205</v>
      </c>
      <c r="I51" s="802"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0999999999999996" customHeight="1" outlineLevel="2" x14ac:dyDescent="0.3">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3">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2" outlineLevel="1" x14ac:dyDescent="0.3">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0999999999999996" hidden="1" customHeight="1" outlineLevel="3" x14ac:dyDescent="0.3">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3">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750</v>
      </c>
      <c r="Z63" s="824"/>
      <c r="AA63" s="824"/>
      <c r="AB63" s="824"/>
      <c r="AC63" s="824"/>
      <c r="AD63" s="824"/>
      <c r="AE63" s="825"/>
      <c r="AF63" s="825"/>
      <c r="AG63" s="826"/>
      <c r="AH63" s="822"/>
      <c r="AI63" s="306" t="s">
        <v>1230</v>
      </c>
      <c r="AJ63" s="306"/>
      <c r="AK63" s="300"/>
      <c r="AL63" s="300"/>
      <c r="AM63" s="300"/>
      <c r="AN63" s="306" t="s">
        <v>1232</v>
      </c>
      <c r="AO63" s="306"/>
      <c r="AP63" s="306"/>
      <c r="AQ63" s="279"/>
      <c r="AR63" s="266"/>
      <c r="AS63" s="254"/>
      <c r="AT63" s="254"/>
      <c r="AU63" s="254"/>
    </row>
    <row r="64" spans="1:47" ht="45" customHeight="1" outlineLevel="2" x14ac:dyDescent="0.3">
      <c r="A64" s="254"/>
      <c r="B64" s="263"/>
      <c r="C64" s="256">
        <f>INT($C$29)+2</f>
        <v>3</v>
      </c>
      <c r="D64" s="279"/>
      <c r="E64" s="807" t="s">
        <v>1229</v>
      </c>
      <c r="F64" s="807" t="s">
        <v>1222</v>
      </c>
      <c r="G64" s="279"/>
      <c r="H64" s="284"/>
      <c r="I64" s="350" t="s">
        <v>465</v>
      </c>
      <c r="J64" s="350" t="s">
        <v>161</v>
      </c>
      <c r="K64" s="350" t="s">
        <v>160</v>
      </c>
      <c r="L64" s="350" t="s">
        <v>458</v>
      </c>
      <c r="M64" s="351"/>
      <c r="N64" s="829" t="s">
        <v>833</v>
      </c>
      <c r="O64" s="720" t="s">
        <v>832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1233</v>
      </c>
      <c r="AI64" s="350" t="s">
        <v>1225</v>
      </c>
      <c r="AJ64" s="350" t="s">
        <v>1224</v>
      </c>
      <c r="AK64" s="829" t="s">
        <v>1220</v>
      </c>
      <c r="AL64" s="829" t="s">
        <v>1231</v>
      </c>
      <c r="AM64" s="829" t="s">
        <v>1221</v>
      </c>
      <c r="AN64" s="829" t="s">
        <v>1226</v>
      </c>
      <c r="AO64" s="829" t="s">
        <v>1227</v>
      </c>
      <c r="AP64" s="829" t="s">
        <v>1228</v>
      </c>
      <c r="AQ64" s="279"/>
      <c r="AR64" s="266"/>
      <c r="AS64" s="254"/>
      <c r="AT64" s="254"/>
      <c r="AU64" s="254"/>
    </row>
    <row r="65" spans="1:47" outlineLevel="2" x14ac:dyDescent="0.3">
      <c r="A65" s="254"/>
      <c r="B65" s="263"/>
      <c r="C65" s="256">
        <f>INT($C$29)+2</f>
        <v>3</v>
      </c>
      <c r="D65" s="279"/>
      <c r="E65" s="334">
        <v>-1</v>
      </c>
      <c r="F65" s="808">
        <f>$K65+364*($K65&lt;$AN65)</f>
        <v>43920</v>
      </c>
      <c r="G65" s="279"/>
      <c r="H65" s="300"/>
      <c r="I65" s="510" t="s">
        <v>829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
      <c r="A75" s="254"/>
      <c r="B75" s="263"/>
      <c r="C75" s="256">
        <f t="shared" ref="C75" si="10">INT($C$29)+2</f>
        <v>3</v>
      </c>
      <c r="D75" s="279"/>
      <c r="E75" s="334">
        <v>0</v>
      </c>
      <c r="F75" s="808">
        <f t="shared" si="6"/>
        <v>43572</v>
      </c>
      <c r="G75" s="279"/>
      <c r="H75" s="300"/>
      <c r="I75" s="510" t="s">
        <v>771</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
      <c r="A85" s="254"/>
      <c r="B85" s="263"/>
      <c r="C85" s="256">
        <f t="shared" ref="C85" si="16">INT($C$29)+2</f>
        <v>3</v>
      </c>
      <c r="D85" s="279"/>
      <c r="E85" s="334">
        <v>1</v>
      </c>
      <c r="F85" s="808">
        <f t="shared" si="6"/>
        <v>43572</v>
      </c>
      <c r="G85" s="279"/>
      <c r="H85" s="300"/>
      <c r="I85" s="510" t="s">
        <v>763</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
      <c r="A95" s="254"/>
      <c r="B95" s="263"/>
      <c r="C95" s="256">
        <f t="shared" ref="C95" si="17">INT($C$29)+2</f>
        <v>3</v>
      </c>
      <c r="D95" s="279"/>
      <c r="E95" s="334">
        <v>2</v>
      </c>
      <c r="F95" s="808">
        <f t="shared" si="6"/>
        <v>43572</v>
      </c>
      <c r="G95" s="279"/>
      <c r="H95" s="300"/>
      <c r="I95" s="510" t="s">
        <v>764</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
      <c r="A105" s="254"/>
      <c r="B105" s="263"/>
      <c r="C105" s="256">
        <f t="shared" ref="C105" si="20">INT($C$29)+2</f>
        <v>3</v>
      </c>
      <c r="D105" s="279"/>
      <c r="E105" s="334">
        <v>3</v>
      </c>
      <c r="F105" s="808">
        <f t="shared" si="6"/>
        <v>43572</v>
      </c>
      <c r="G105" s="279"/>
      <c r="H105" s="300"/>
      <c r="I105" s="510" t="s">
        <v>765</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
      <c r="A115" s="254"/>
      <c r="B115" s="263"/>
      <c r="C115" s="256">
        <f t="shared" ref="C115" si="21">INT($C$29)+2</f>
        <v>3</v>
      </c>
      <c r="D115" s="279"/>
      <c r="E115" s="334">
        <v>4</v>
      </c>
      <c r="F115" s="808">
        <f t="shared" si="6"/>
        <v>43936</v>
      </c>
      <c r="G115" s="279"/>
      <c r="H115" s="300"/>
      <c r="I115" s="510" t="s">
        <v>766</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
      <c r="A125" s="254"/>
      <c r="B125" s="263"/>
      <c r="C125" s="256">
        <f t="shared" ref="C125" si="22">INT($C$29)+2</f>
        <v>3</v>
      </c>
      <c r="D125" s="279"/>
      <c r="E125" s="334">
        <v>5</v>
      </c>
      <c r="F125" s="808">
        <f t="shared" si="6"/>
        <v>43936</v>
      </c>
      <c r="G125" s="279"/>
      <c r="H125" s="300"/>
      <c r="I125" s="510" t="s">
        <v>767</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
      <c r="A135" s="254"/>
      <c r="B135" s="263"/>
      <c r="C135" s="256">
        <f t="shared" ref="C135" si="30">INT($C$29)+2</f>
        <v>3</v>
      </c>
      <c r="D135" s="279"/>
      <c r="E135" s="334">
        <v>6</v>
      </c>
      <c r="F135" s="808">
        <f t="shared" si="26"/>
        <v>43936</v>
      </c>
      <c r="G135" s="279"/>
      <c r="H135" s="300"/>
      <c r="I135" s="510" t="s">
        <v>768</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
      <c r="A145" s="254"/>
      <c r="B145" s="263"/>
      <c r="C145" s="256">
        <f t="shared" ref="C145" si="34">INT($C$29)+2</f>
        <v>3</v>
      </c>
      <c r="D145" s="279"/>
      <c r="E145" s="334">
        <v>7</v>
      </c>
      <c r="F145" s="808">
        <f t="shared" si="26"/>
        <v>43936</v>
      </c>
      <c r="G145" s="279"/>
      <c r="H145" s="300"/>
      <c r="I145" s="510" t="s">
        <v>769</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
      <c r="A155" s="254"/>
      <c r="B155" s="263"/>
      <c r="C155" s="256">
        <f t="shared" ref="C155" si="35">INT($C$29)+2</f>
        <v>3</v>
      </c>
      <c r="D155" s="279"/>
      <c r="E155" s="334">
        <v>8</v>
      </c>
      <c r="F155" s="808">
        <f t="shared" si="26"/>
        <v>43936</v>
      </c>
      <c r="G155" s="279"/>
      <c r="H155" s="300"/>
      <c r="I155" s="510" t="s">
        <v>770</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0999999999999996" customHeight="1" outlineLevel="2" collapsed="1" x14ac:dyDescent="0.3">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0999999999999996" hidden="1" customHeight="1" outlineLevel="3" x14ac:dyDescent="0.3">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0999999999999996" customHeight="1" outlineLevel="2" x14ac:dyDescent="0.3">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6.2" outlineLevel="1" x14ac:dyDescent="0.3">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0"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0999999999999996" hidden="1" customHeight="1" outlineLevel="3" x14ac:dyDescent="0.3">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0999999999999996" customHeight="1" outlineLevel="2" collapsed="1" x14ac:dyDescent="0.3">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0999999999999996" hidden="1" customHeight="1" outlineLevel="3" x14ac:dyDescent="0.3">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0999999999999996" customHeight="1" outlineLevel="2" x14ac:dyDescent="0.3">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3">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0999999999999996" hidden="1" customHeight="1" outlineLevel="3" x14ac:dyDescent="0.3">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8" outlineLevel="2" x14ac:dyDescent="0.3">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0999999999999996" customHeight="1" outlineLevel="2" x14ac:dyDescent="0.3">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3">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0999999999999996" hidden="1" customHeight="1" outlineLevel="3" x14ac:dyDescent="0.3">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0999999999999996" customHeight="1" outlineLevel="2" x14ac:dyDescent="0.3">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3">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0999999999999996" hidden="1" customHeight="1" outlineLevel="3" x14ac:dyDescent="0.3">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0999999999999996" customHeight="1" outlineLevel="2" x14ac:dyDescent="0.3">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3">
      <c r="A216" s="254"/>
      <c r="B216" s="263"/>
      <c r="C216" s="256">
        <f>INT($C$29)+1</f>
        <v>2</v>
      </c>
      <c r="D216" s="279"/>
      <c r="E216" s="334"/>
      <c r="F216" s="334"/>
      <c r="G216" s="279"/>
      <c r="H216" s="296" t="s">
        <v>960</v>
      </c>
      <c r="I216" s="297"/>
      <c r="J216" s="937" t="s">
        <v>962</v>
      </c>
      <c r="K216" s="937"/>
      <c r="L216" s="937" t="s">
        <v>961</v>
      </c>
      <c r="M216" s="937"/>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0999999999999996" hidden="1" customHeight="1" outlineLevel="3" x14ac:dyDescent="0.3">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0999999999999996" customHeight="1" outlineLevel="2" x14ac:dyDescent="0.3">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0999999999999996" customHeight="1" outlineLevel="2" x14ac:dyDescent="0.3">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0999999999999996" customHeight="1" outlineLevel="1" x14ac:dyDescent="0.3">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0999999999999996" customHeight="1" x14ac:dyDescent="0.3">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0999999999999996" customHeight="1" thickBot="1" x14ac:dyDescent="0.35">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0999999999999996" customHeight="1" outlineLevel="1" collapsed="1" x14ac:dyDescent="0.3">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00000000000001" customHeight="1" x14ac:dyDescent="0.3">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00000000000001" customHeight="1" outlineLevel="1" x14ac:dyDescent="0.3">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0999999999999996" customHeight="1" outlineLevel="2" x14ac:dyDescent="0.3">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 customHeight="1" outlineLevel="2" collapsed="1" x14ac:dyDescent="0.3">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0999999999999996" hidden="1" customHeight="1" outlineLevel="3" x14ac:dyDescent="0.3">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0999999999999996" customHeight="1" outlineLevel="2" x14ac:dyDescent="0.3">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3">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0999999999999996" hidden="1" customHeight="1" outlineLevel="3" x14ac:dyDescent="0.3">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4" t="s">
        <v>533</v>
      </c>
      <c r="AD251" s="905"/>
      <c r="AE251" s="905"/>
      <c r="AF251" s="906"/>
      <c r="AG251" s="284"/>
      <c r="AH251" s="284"/>
      <c r="AI251" s="284"/>
      <c r="AJ251" s="284"/>
      <c r="AK251" s="284"/>
      <c r="AL251" s="284"/>
      <c r="AM251" s="284"/>
      <c r="AN251" s="284"/>
      <c r="AO251" s="284"/>
      <c r="AP251" s="284"/>
      <c r="AQ251" s="279"/>
      <c r="AR251" s="266"/>
      <c r="AS251" s="254"/>
      <c r="AT251" s="254"/>
      <c r="AU251" s="254"/>
    </row>
    <row r="252" spans="1:47" outlineLevel="2" x14ac:dyDescent="0.3">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7"/>
      <c r="AD252" s="908"/>
      <c r="AE252" s="908"/>
      <c r="AF252" s="909"/>
      <c r="AG252" s="284"/>
      <c r="AH252" s="284"/>
      <c r="AI252" s="284"/>
      <c r="AJ252" s="284"/>
      <c r="AK252" s="284"/>
      <c r="AL252" s="284"/>
      <c r="AM252" s="284"/>
      <c r="AN252" s="284"/>
      <c r="AO252" s="284"/>
      <c r="AP252" s="284"/>
      <c r="AQ252" s="279"/>
      <c r="AR252" s="266"/>
      <c r="AS252" s="254"/>
      <c r="AT252" s="254"/>
      <c r="AU252" s="254"/>
    </row>
    <row r="253" spans="1:47" outlineLevel="2" x14ac:dyDescent="0.3">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0"/>
      <c r="AD253" s="911"/>
      <c r="AE253" s="911"/>
      <c r="AF253" s="912"/>
      <c r="AG253" s="300"/>
      <c r="AH253" s="300"/>
      <c r="AI253" s="300"/>
      <c r="AJ253" s="300"/>
      <c r="AK253" s="300"/>
      <c r="AL253" s="300"/>
      <c r="AM253" s="300"/>
      <c r="AN253" s="300"/>
      <c r="AO253" s="300"/>
      <c r="AP253" s="300"/>
      <c r="AQ253" s="279"/>
      <c r="AR253" s="266"/>
      <c r="AS253" s="254"/>
      <c r="AT253" s="254"/>
      <c r="AU253" s="254"/>
    </row>
    <row r="254" spans="1:47" outlineLevel="2" x14ac:dyDescent="0.3">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4" t="s">
        <v>1128</v>
      </c>
      <c r="AD254" s="905"/>
      <c r="AE254" s="905"/>
      <c r="AF254" s="906"/>
      <c r="AG254" s="284"/>
      <c r="AH254" s="284"/>
      <c r="AI254" s="284"/>
      <c r="AJ254" s="284"/>
      <c r="AK254" s="284"/>
      <c r="AL254" s="284"/>
      <c r="AM254" s="284"/>
      <c r="AN254" s="284"/>
      <c r="AO254" s="284"/>
      <c r="AP254" s="284"/>
      <c r="AQ254" s="279"/>
      <c r="AR254" s="266"/>
      <c r="AS254" s="254"/>
      <c r="AT254" s="254"/>
      <c r="AU254" s="254"/>
    </row>
    <row r="255" spans="1:47" outlineLevel="2" x14ac:dyDescent="0.3">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10"/>
      <c r="AD255" s="911"/>
      <c r="AE255" s="911"/>
      <c r="AF255" s="912"/>
      <c r="AG255" s="284"/>
      <c r="AH255" s="284"/>
      <c r="AI255" s="284"/>
      <c r="AJ255" s="284"/>
      <c r="AK255" s="284"/>
      <c r="AL255" s="284"/>
      <c r="AM255" s="284"/>
      <c r="AN255" s="284"/>
      <c r="AO255" s="284"/>
      <c r="AP255" s="284"/>
      <c r="AQ255" s="279"/>
      <c r="AR255" s="266"/>
      <c r="AS255" s="254"/>
      <c r="AT255" s="254"/>
      <c r="AU255" s="254"/>
    </row>
    <row r="256" spans="1:47" outlineLevel="2" x14ac:dyDescent="0.3">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3">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0999999999999996" customHeight="1" outlineLevel="2" x14ac:dyDescent="0.3">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3">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0999999999999996" customHeight="1" outlineLevel="2" x14ac:dyDescent="0.3">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3">
      <c r="A339" s="254"/>
      <c r="B339" s="263"/>
      <c r="C339" s="256">
        <f>INT($C$232+3)</f>
        <v>4</v>
      </c>
      <c r="D339" s="279"/>
      <c r="E339" s="334"/>
      <c r="F339" s="334"/>
      <c r="G339" s="279"/>
      <c r="H339" s="347" t="s">
        <v>563</v>
      </c>
      <c r="I339" s="307" t="s">
        <v>564</v>
      </c>
      <c r="J339" s="306"/>
      <c r="K339" s="284"/>
      <c r="L339" s="284"/>
      <c r="M339" s="284"/>
      <c r="N339" s="284"/>
      <c r="O339" s="913" t="s">
        <v>1064</v>
      </c>
      <c r="P339" s="914"/>
      <c r="Q339" s="914"/>
      <c r="R339" s="914"/>
      <c r="S339" s="914"/>
      <c r="T339" s="914"/>
      <c r="U339" s="914"/>
      <c r="V339" s="914"/>
      <c r="W339" s="914"/>
      <c r="X339" s="915"/>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6"/>
      <c r="P340" s="917"/>
      <c r="Q340" s="917"/>
      <c r="R340" s="917"/>
      <c r="S340" s="917"/>
      <c r="T340" s="917"/>
      <c r="U340" s="917"/>
      <c r="V340" s="917"/>
      <c r="W340" s="917"/>
      <c r="X340" s="918"/>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
      <c r="A341" s="254"/>
      <c r="B341" s="263"/>
      <c r="C341" s="256">
        <f>INT($C$232+3)</f>
        <v>4</v>
      </c>
      <c r="D341" s="279"/>
      <c r="E341" s="334"/>
      <c r="F341" s="334"/>
      <c r="G341" s="279"/>
      <c r="H341" s="379" t="s">
        <v>1141</v>
      </c>
      <c r="I341" s="284">
        <v>1</v>
      </c>
      <c r="J341" s="284" t="b">
        <f>COUNTA(K341:M341)&gt;0</f>
        <v>0</v>
      </c>
      <c r="K341" s="301"/>
      <c r="L341" s="301"/>
      <c r="M341" s="301"/>
      <c r="N341" s="284"/>
      <c r="O341" s="916"/>
      <c r="P341" s="917"/>
      <c r="Q341" s="917"/>
      <c r="R341" s="917"/>
      <c r="S341" s="917"/>
      <c r="T341" s="917"/>
      <c r="U341" s="917"/>
      <c r="V341" s="917"/>
      <c r="W341" s="917"/>
      <c r="X341" s="918"/>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
      <c r="A342" s="254"/>
      <c r="B342" s="263"/>
      <c r="C342" s="256">
        <f>INT($C$232+3)</f>
        <v>4</v>
      </c>
      <c r="D342" s="279"/>
      <c r="E342" s="334"/>
      <c r="F342" s="334"/>
      <c r="G342" s="279"/>
      <c r="H342" s="300"/>
      <c r="I342" s="284">
        <v>2</v>
      </c>
      <c r="J342" s="284" t="b">
        <f>COUNTA(K342:M342)&gt;0</f>
        <v>0</v>
      </c>
      <c r="K342" s="301"/>
      <c r="L342" s="301"/>
      <c r="M342" s="301"/>
      <c r="N342" s="284"/>
      <c r="O342" s="919"/>
      <c r="P342" s="920"/>
      <c r="Q342" s="920"/>
      <c r="R342" s="920"/>
      <c r="S342" s="920"/>
      <c r="T342" s="920"/>
      <c r="U342" s="920"/>
      <c r="V342" s="920"/>
      <c r="W342" s="920"/>
      <c r="X342" s="921"/>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
      <c r="A344" s="254"/>
      <c r="B344" s="263"/>
      <c r="C344" s="256"/>
      <c r="D344" s="279"/>
      <c r="E344" s="334"/>
      <c r="F344" s="334"/>
      <c r="G344" s="279"/>
      <c r="H344" s="300"/>
      <c r="I344" s="284"/>
      <c r="J344" s="354" t="s">
        <v>1134</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0999999999999996" customHeight="1" outlineLevel="2" x14ac:dyDescent="0.3">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3">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0999999999999996" customHeight="1" outlineLevel="2" x14ac:dyDescent="0.3">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3">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0999999999999996" customHeight="1" outlineLevel="2" x14ac:dyDescent="0.3">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3">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0999999999999996" hidden="1" customHeight="1" outlineLevel="3" x14ac:dyDescent="0.3">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0999999999999996" customHeight="1" outlineLevel="2" x14ac:dyDescent="0.3">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3">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0999999999999996" customHeight="1" outlineLevel="2" x14ac:dyDescent="0.3">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3">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0999999999999996" customHeight="1" outlineLevel="2" x14ac:dyDescent="0.3">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3">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2" t="s">
        <v>930</v>
      </c>
      <c r="Q405" s="922"/>
      <c r="R405" s="922"/>
      <c r="S405" s="922"/>
      <c r="T405" s="922"/>
      <c r="U405" s="922"/>
      <c r="V405" s="922"/>
      <c r="W405" s="922"/>
      <c r="X405" s="922"/>
      <c r="Y405" s="922"/>
      <c r="Z405" s="923"/>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4"/>
      <c r="Q406" s="924"/>
      <c r="R406" s="924"/>
      <c r="S406" s="924"/>
      <c r="T406" s="924"/>
      <c r="U406" s="924"/>
      <c r="V406" s="924"/>
      <c r="W406" s="924"/>
      <c r="X406" s="924"/>
      <c r="Y406" s="924"/>
      <c r="Z406" s="925"/>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
      <c r="A407" s="254"/>
      <c r="B407" s="263"/>
      <c r="C407" s="256">
        <f t="shared" si="84"/>
        <v>4</v>
      </c>
      <c r="D407" s="279"/>
      <c r="E407" s="334"/>
      <c r="F407" s="334"/>
      <c r="G407" s="279"/>
      <c r="H407" s="351"/>
      <c r="I407" s="351"/>
      <c r="J407" s="351"/>
      <c r="K407" s="351"/>
      <c r="L407" s="351"/>
      <c r="M407" s="351"/>
      <c r="N407" s="529"/>
      <c r="O407" s="584"/>
      <c r="P407" s="924"/>
      <c r="Q407" s="924"/>
      <c r="R407" s="924"/>
      <c r="S407" s="924"/>
      <c r="T407" s="924"/>
      <c r="U407" s="924"/>
      <c r="V407" s="924"/>
      <c r="W407" s="924"/>
      <c r="X407" s="924"/>
      <c r="Y407" s="924"/>
      <c r="Z407" s="925"/>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
      <c r="A408" s="254"/>
      <c r="B408" s="263"/>
      <c r="C408" s="256">
        <f t="shared" si="84"/>
        <v>4</v>
      </c>
      <c r="D408" s="279"/>
      <c r="E408" s="334"/>
      <c r="F408" s="334"/>
      <c r="G408" s="279"/>
      <c r="H408" s="434" t="s">
        <v>588</v>
      </c>
      <c r="I408" s="434"/>
      <c r="J408" s="434"/>
      <c r="K408" s="434"/>
      <c r="L408" s="434"/>
      <c r="M408" s="434"/>
      <c r="N408" s="434"/>
      <c r="O408" s="582"/>
      <c r="P408" s="924"/>
      <c r="Q408" s="924"/>
      <c r="R408" s="924"/>
      <c r="S408" s="924"/>
      <c r="T408" s="924"/>
      <c r="U408" s="924"/>
      <c r="V408" s="924"/>
      <c r="W408" s="924"/>
      <c r="X408" s="924"/>
      <c r="Y408" s="924"/>
      <c r="Z408" s="925"/>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
      <c r="A409" s="254"/>
      <c r="B409" s="263"/>
      <c r="C409" s="256">
        <f t="shared" si="84"/>
        <v>4</v>
      </c>
      <c r="D409" s="279"/>
      <c r="E409" s="334"/>
      <c r="F409" s="334"/>
      <c r="G409" s="279"/>
      <c r="H409" s="352"/>
      <c r="I409" s="386"/>
      <c r="J409" s="386"/>
      <c r="K409" s="387" t="s">
        <v>589</v>
      </c>
      <c r="L409" s="306"/>
      <c r="M409" s="306"/>
      <c r="N409" s="388"/>
      <c r="O409" s="580"/>
      <c r="P409" s="924"/>
      <c r="Q409" s="924"/>
      <c r="R409" s="924"/>
      <c r="S409" s="924"/>
      <c r="T409" s="924"/>
      <c r="U409" s="924"/>
      <c r="V409" s="924"/>
      <c r="W409" s="924"/>
      <c r="X409" s="924"/>
      <c r="Y409" s="924"/>
      <c r="Z409" s="925"/>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4"/>
      <c r="Q410" s="924"/>
      <c r="R410" s="924"/>
      <c r="S410" s="924"/>
      <c r="T410" s="924"/>
      <c r="U410" s="924"/>
      <c r="V410" s="924"/>
      <c r="W410" s="924"/>
      <c r="X410" s="924"/>
      <c r="Y410" s="924"/>
      <c r="Z410" s="925"/>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4"/>
      <c r="Q411" s="924"/>
      <c r="R411" s="924"/>
      <c r="S411" s="924"/>
      <c r="T411" s="924"/>
      <c r="U411" s="924"/>
      <c r="V411" s="924"/>
      <c r="W411" s="924"/>
      <c r="X411" s="924"/>
      <c r="Y411" s="924"/>
      <c r="Z411" s="925"/>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6"/>
      <c r="Q412" s="926"/>
      <c r="R412" s="926"/>
      <c r="S412" s="926"/>
      <c r="T412" s="926"/>
      <c r="U412" s="926"/>
      <c r="V412" s="926"/>
      <c r="W412" s="926"/>
      <c r="X412" s="926"/>
      <c r="Y412" s="926"/>
      <c r="Z412" s="927"/>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0999999999999996" customHeight="1" outlineLevel="2" x14ac:dyDescent="0.3">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3">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0999999999999996" hidden="1" customHeight="1" outlineLevel="3" x14ac:dyDescent="0.3">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0999999999999996" customHeight="1" outlineLevel="2" x14ac:dyDescent="0.3">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3">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0999999999999996" hidden="1" customHeight="1" outlineLevel="3" x14ac:dyDescent="0.3">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0999999999999996" customHeight="1" outlineLevel="2" x14ac:dyDescent="0.3">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3">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0999999999999996" customHeight="1" outlineLevel="2" x14ac:dyDescent="0.3">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3">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0999999999999996" customHeight="1" outlineLevel="2" x14ac:dyDescent="0.3">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3">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0999999999999996" customHeight="1" outlineLevel="2" x14ac:dyDescent="0.3">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3">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0999999999999996" customHeight="1" outlineLevel="2" x14ac:dyDescent="0.3">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3">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0999999999999996" customHeight="1" outlineLevel="2" x14ac:dyDescent="0.3">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3">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0999999999999996" customHeight="1" outlineLevel="2" x14ac:dyDescent="0.3">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3">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0999999999999996" hidden="1" customHeight="1" outlineLevel="3" x14ac:dyDescent="0.3">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collapsed="1" x14ac:dyDescent="0.3">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hidden="1" outlineLevel="3" x14ac:dyDescent="0.3">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MIN(363,INT((K679 - DATE(YEAR(K679),1,1))))+364*(YEAR(K679)-i_startyear)</f>
        <v>318</v>
      </c>
      <c r="AD679" s="768">
        <f>MIN(363,INT((L679 - DATE(YEAR(L679),1,1))))+364*(YEAR(L679)-i_startyear)</f>
        <v>318</v>
      </c>
      <c r="AE679" s="768">
        <f>MIN(363,INT((M679 - DATE(YEAR(M679),1,1))))+364*(YEAR(M679)-i_startyear)</f>
        <v>318</v>
      </c>
      <c r="AF679" s="284"/>
      <c r="AG679" s="284"/>
      <c r="AH679" s="284"/>
      <c r="AI679" s="284"/>
      <c r="AJ679" s="768">
        <f t="shared" ref="AJ679:AJ710" si="239">MIN(363,INT((R679 - DATE(YEAR(R679),1,1))))+364*(YEAR(R679)-i_startyear)</f>
        <v>318</v>
      </c>
      <c r="AK679" s="768">
        <f t="shared" ref="AK679:AK710" si="240">MIN(363,INT((S679 - DATE(YEAR(S679),1,1))))+364*(YEAR(S679)-i_startyear)</f>
        <v>318</v>
      </c>
      <c r="AL679" s="768">
        <f t="shared" ref="AL679:AL710" si="241">MIN(363,INT((T679 - DATE(YEAR(T679),1,1))))+364*(YEAR(T679)-i_startyear)</f>
        <v>318</v>
      </c>
      <c r="AM679" s="768">
        <f t="shared" ref="AM679:AM710" si="242">MIN(363,INT((U679 - DATE(YEAR(U679),1,1))))+364*(YEAR(U679)-i_startyear)</f>
        <v>318</v>
      </c>
      <c r="AN679" s="284"/>
      <c r="AO679" s="284"/>
      <c r="AP679" s="284"/>
      <c r="AQ679" s="279"/>
      <c r="AR679" s="266"/>
      <c r="AS679" s="254"/>
      <c r="AT679" s="254"/>
      <c r="AU679" s="254"/>
    </row>
    <row r="680" spans="1:47" hidden="1" outlineLevel="3" x14ac:dyDescent="0.3">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284"/>
      <c r="AD680" s="284"/>
      <c r="AE680" s="284"/>
      <c r="AF680" s="768">
        <f>MIN(363,INT((N680 - DATE(YEAR(N680),1,1))))+364*(YEAR(N680)-i_startyear)</f>
        <v>318</v>
      </c>
      <c r="AG680" s="768">
        <f>MIN(363,INT((O680 - DATE(YEAR(O680),1,1))))+364*(YEAR(O680)-i_startyear)</f>
        <v>318</v>
      </c>
      <c r="AH680" s="768">
        <f>MIN(363,INT((P680 - DATE(YEAR(P680),1,1))))+364*(YEAR(P680)-i_startyear)</f>
        <v>318</v>
      </c>
      <c r="AI680" s="768">
        <f>MIN(363,INT((Q680 - DATE(YEAR(Q680),1,1))))+364*(YEAR(Q680)-i_startyear)</f>
        <v>318</v>
      </c>
      <c r="AJ680" s="768">
        <f t="shared" si="239"/>
        <v>318</v>
      </c>
      <c r="AK680" s="768">
        <f t="shared" si="240"/>
        <v>318</v>
      </c>
      <c r="AL680" s="768">
        <f t="shared" si="241"/>
        <v>318</v>
      </c>
      <c r="AM680" s="768">
        <f t="shared" si="242"/>
        <v>318</v>
      </c>
      <c r="AN680" s="284"/>
      <c r="AO680" s="284"/>
      <c r="AP680" s="284"/>
      <c r="AQ680" s="279"/>
      <c r="AR680" s="266"/>
      <c r="AS680" s="254"/>
      <c r="AT680" s="254"/>
      <c r="AU680" s="254"/>
    </row>
    <row r="681" spans="1:47" hidden="1" outlineLevel="3" x14ac:dyDescent="0.3">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284"/>
      <c r="AD681" s="284"/>
      <c r="AE681" s="284"/>
      <c r="AF681" s="284"/>
      <c r="AG681" s="284"/>
      <c r="AH681" s="284"/>
      <c r="AI681" s="284"/>
      <c r="AJ681" s="768">
        <f t="shared" si="239"/>
        <v>318</v>
      </c>
      <c r="AK681" s="768">
        <f t="shared" si="240"/>
        <v>318</v>
      </c>
      <c r="AL681" s="768">
        <f t="shared" si="241"/>
        <v>318</v>
      </c>
      <c r="AM681" s="768">
        <f t="shared" si="242"/>
        <v>318</v>
      </c>
      <c r="AN681" s="284"/>
      <c r="AO681" s="284"/>
      <c r="AP681" s="284"/>
      <c r="AQ681" s="279"/>
      <c r="AR681" s="266"/>
      <c r="AS681" s="254"/>
      <c r="AT681" s="254"/>
      <c r="AU681" s="254"/>
    </row>
    <row r="682" spans="1:47" hidden="1" outlineLevel="3" x14ac:dyDescent="0.3">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43">DATE(YEAR(R679)+1,MONTH(R679),DAY(R679))</f>
        <v>44150</v>
      </c>
      <c r="S682" s="370">
        <f t="shared" si="243"/>
        <v>44150</v>
      </c>
      <c r="T682" s="370">
        <f t="shared" si="243"/>
        <v>44150</v>
      </c>
      <c r="U682" s="370">
        <f t="shared" si="243"/>
        <v>44150</v>
      </c>
      <c r="V682" s="284"/>
      <c r="W682" s="284"/>
      <c r="X682" s="284"/>
      <c r="Y682" s="284"/>
      <c r="Z682" s="284"/>
      <c r="AA682" s="284"/>
      <c r="AB682" s="284"/>
      <c r="AC682" s="768">
        <f>MIN(363,INT((K682 - DATE(YEAR(K682),1,1))))+364*(YEAR(K682)-i_startyear)</f>
        <v>683</v>
      </c>
      <c r="AD682" s="768">
        <f>MIN(363,INT((L682 - DATE(YEAR(L682),1,1))))+364*(YEAR(L682)-i_startyear)</f>
        <v>683</v>
      </c>
      <c r="AE682" s="768">
        <f>MIN(363,INT((M682 - DATE(YEAR(M682),1,1))))+364*(YEAR(M682)-i_startyear)</f>
        <v>683</v>
      </c>
      <c r="AF682" s="284"/>
      <c r="AG682" s="284"/>
      <c r="AH682" s="284"/>
      <c r="AI682" s="284"/>
      <c r="AJ682" s="768">
        <f t="shared" si="239"/>
        <v>683</v>
      </c>
      <c r="AK682" s="768">
        <f t="shared" si="240"/>
        <v>683</v>
      </c>
      <c r="AL682" s="768">
        <f t="shared" si="241"/>
        <v>683</v>
      </c>
      <c r="AM682" s="768">
        <f t="shared" si="242"/>
        <v>683</v>
      </c>
      <c r="AN682" s="284"/>
      <c r="AO682" s="284"/>
      <c r="AP682" s="284"/>
      <c r="AQ682" s="279"/>
      <c r="AR682" s="266"/>
      <c r="AS682" s="254"/>
      <c r="AT682" s="254"/>
      <c r="AU682" s="254"/>
    </row>
    <row r="683" spans="1:47" hidden="1" outlineLevel="3" x14ac:dyDescent="0.3">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43"/>
        <v>44150</v>
      </c>
      <c r="S683" s="370">
        <f t="shared" si="243"/>
        <v>44150</v>
      </c>
      <c r="T683" s="370">
        <f t="shared" si="243"/>
        <v>44150</v>
      </c>
      <c r="U683" s="370">
        <f t="shared" si="243"/>
        <v>44150</v>
      </c>
      <c r="V683" s="284"/>
      <c r="W683" s="284"/>
      <c r="X683" s="284"/>
      <c r="Y683" s="284"/>
      <c r="Z683" s="284"/>
      <c r="AA683" s="284"/>
      <c r="AB683" s="284"/>
      <c r="AC683" s="284"/>
      <c r="AD683" s="284"/>
      <c r="AE683" s="284"/>
      <c r="AF683" s="768">
        <f>MIN(363,INT((N683 - DATE(YEAR(N683),1,1))))+364*(YEAR(N683)-i_startyear)</f>
        <v>683</v>
      </c>
      <c r="AG683" s="768">
        <f>MIN(363,INT((O683 - DATE(YEAR(O683),1,1))))+364*(YEAR(O683)-i_startyear)</f>
        <v>683</v>
      </c>
      <c r="AH683" s="768">
        <f>MIN(363,INT((P683 - DATE(YEAR(P683),1,1))))+364*(YEAR(P683)-i_startyear)</f>
        <v>683</v>
      </c>
      <c r="AI683" s="768">
        <f>MIN(363,INT((Q683 - DATE(YEAR(Q683),1,1))))+364*(YEAR(Q683)-i_startyear)</f>
        <v>683</v>
      </c>
      <c r="AJ683" s="768">
        <f t="shared" si="239"/>
        <v>683</v>
      </c>
      <c r="AK683" s="768">
        <f t="shared" si="240"/>
        <v>683</v>
      </c>
      <c r="AL683" s="768">
        <f t="shared" si="241"/>
        <v>683</v>
      </c>
      <c r="AM683" s="768">
        <f t="shared" si="242"/>
        <v>683</v>
      </c>
      <c r="AN683" s="284"/>
      <c r="AO683" s="284"/>
      <c r="AP683" s="284"/>
      <c r="AQ683" s="279"/>
      <c r="AR683" s="266"/>
      <c r="AS683" s="254"/>
      <c r="AT683" s="254"/>
      <c r="AU683" s="254"/>
    </row>
    <row r="684" spans="1:47" hidden="1" outlineLevel="3" x14ac:dyDescent="0.3">
      <c r="A684" s="254"/>
      <c r="B684" s="263"/>
      <c r="C684" s="256">
        <f>INT($C$232)+3</f>
        <v>4</v>
      </c>
      <c r="D684" s="279"/>
      <c r="E684" s="334"/>
      <c r="F684" s="334"/>
      <c r="G684" s="279"/>
      <c r="H684" s="284"/>
      <c r="I684" s="300"/>
      <c r="J684" s="300" t="s">
        <v>617</v>
      </c>
      <c r="K684" s="284"/>
      <c r="L684" s="284"/>
      <c r="M684" s="284"/>
      <c r="N684" s="284"/>
      <c r="O684" s="284"/>
      <c r="P684" s="284"/>
      <c r="Q684" s="284"/>
      <c r="R684" s="370">
        <f t="shared" si="243"/>
        <v>44150</v>
      </c>
      <c r="S684" s="370">
        <f t="shared" si="243"/>
        <v>44150</v>
      </c>
      <c r="T684" s="370">
        <f t="shared" si="243"/>
        <v>44150</v>
      </c>
      <c r="U684" s="370">
        <f t="shared" si="243"/>
        <v>44150</v>
      </c>
      <c r="V684" s="284"/>
      <c r="W684" s="284"/>
      <c r="X684" s="284"/>
      <c r="Y684" s="284"/>
      <c r="Z684" s="284"/>
      <c r="AA684" s="284"/>
      <c r="AB684" s="284"/>
      <c r="AC684" s="284"/>
      <c r="AD684" s="284"/>
      <c r="AE684" s="284"/>
      <c r="AF684" s="284"/>
      <c r="AG684" s="284"/>
      <c r="AH684" s="284"/>
      <c r="AI684" s="284"/>
      <c r="AJ684" s="768">
        <f t="shared" si="239"/>
        <v>683</v>
      </c>
      <c r="AK684" s="768">
        <f t="shared" si="240"/>
        <v>683</v>
      </c>
      <c r="AL684" s="768">
        <f t="shared" si="241"/>
        <v>683</v>
      </c>
      <c r="AM684" s="768">
        <f t="shared" si="242"/>
        <v>683</v>
      </c>
      <c r="AN684" s="284"/>
      <c r="AO684" s="284"/>
      <c r="AP684" s="284"/>
      <c r="AQ684" s="279"/>
      <c r="AR684" s="266"/>
      <c r="AS684" s="254"/>
      <c r="AT684" s="254"/>
      <c r="AU684" s="254"/>
    </row>
    <row r="685" spans="1:47" hidden="1" outlineLevel="3" x14ac:dyDescent="0.3">
      <c r="A685" s="254"/>
      <c r="B685" s="263"/>
      <c r="C685" s="256">
        <f t="shared" ref="C685:C741" si="244">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43"/>
        <v>44515</v>
      </c>
      <c r="S685" s="370">
        <f t="shared" si="243"/>
        <v>44515</v>
      </c>
      <c r="T685" s="370">
        <f t="shared" si="243"/>
        <v>44515</v>
      </c>
      <c r="U685" s="370">
        <f t="shared" si="243"/>
        <v>44515</v>
      </c>
      <c r="V685" s="284"/>
      <c r="W685" s="284"/>
      <c r="X685" s="284"/>
      <c r="Y685" s="284"/>
      <c r="Z685" s="284"/>
      <c r="AA685" s="284"/>
      <c r="AB685" s="284"/>
      <c r="AC685" s="768">
        <f>MIN(363,INT((K685 - DATE(YEAR(K685),1,1))))+364*(YEAR(K685)-i_startyear)</f>
        <v>1046</v>
      </c>
      <c r="AD685" s="768">
        <f>MIN(363,INT((L685 - DATE(YEAR(L685),1,1))))+364*(YEAR(L685)-i_startyear)</f>
        <v>1046</v>
      </c>
      <c r="AE685" s="768">
        <f>MIN(363,INT((M685 - DATE(YEAR(M685),1,1))))+364*(YEAR(M685)-i_startyear)</f>
        <v>1046</v>
      </c>
      <c r="AF685" s="284"/>
      <c r="AG685" s="284"/>
      <c r="AH685" s="284"/>
      <c r="AI685" s="284"/>
      <c r="AJ685" s="768">
        <f t="shared" si="239"/>
        <v>1046</v>
      </c>
      <c r="AK685" s="768">
        <f t="shared" si="240"/>
        <v>1046</v>
      </c>
      <c r="AL685" s="768">
        <f t="shared" si="241"/>
        <v>1046</v>
      </c>
      <c r="AM685" s="768">
        <f t="shared" si="242"/>
        <v>1046</v>
      </c>
      <c r="AN685" s="284"/>
      <c r="AO685" s="284"/>
      <c r="AP685" s="284"/>
      <c r="AQ685" s="279"/>
      <c r="AR685" s="266"/>
      <c r="AS685" s="254"/>
      <c r="AT685" s="254"/>
      <c r="AU685" s="254"/>
    </row>
    <row r="686" spans="1:47" hidden="1" outlineLevel="3" x14ac:dyDescent="0.3">
      <c r="A686" s="254"/>
      <c r="B686" s="263"/>
      <c r="C686" s="256">
        <f t="shared" si="244"/>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43"/>
        <v>44515</v>
      </c>
      <c r="S686" s="370">
        <f t="shared" si="243"/>
        <v>44515</v>
      </c>
      <c r="T686" s="370">
        <f t="shared" si="243"/>
        <v>44515</v>
      </c>
      <c r="U686" s="370">
        <f t="shared" si="243"/>
        <v>44515</v>
      </c>
      <c r="V686" s="284"/>
      <c r="W686" s="284"/>
      <c r="X686" s="284"/>
      <c r="Y686" s="284"/>
      <c r="Z686" s="284"/>
      <c r="AA686" s="284"/>
      <c r="AB686" s="284"/>
      <c r="AC686" s="284"/>
      <c r="AD686" s="284"/>
      <c r="AE686" s="284"/>
      <c r="AF686" s="768">
        <f>MIN(363,INT((N686 - DATE(YEAR(N686),1,1))))+364*(YEAR(N686)-i_startyear)</f>
        <v>1046</v>
      </c>
      <c r="AG686" s="768">
        <f>MIN(363,INT((O686 - DATE(YEAR(O686),1,1))))+364*(YEAR(O686)-i_startyear)</f>
        <v>1046</v>
      </c>
      <c r="AH686" s="768">
        <f>MIN(363,INT((P686 - DATE(YEAR(P686),1,1))))+364*(YEAR(P686)-i_startyear)</f>
        <v>1046</v>
      </c>
      <c r="AI686" s="768">
        <f>MIN(363,INT((Q686 - DATE(YEAR(Q686),1,1))))+364*(YEAR(Q686)-i_startyear)</f>
        <v>1046</v>
      </c>
      <c r="AJ686" s="768">
        <f t="shared" si="239"/>
        <v>1046</v>
      </c>
      <c r="AK686" s="768">
        <f t="shared" si="240"/>
        <v>1046</v>
      </c>
      <c r="AL686" s="768">
        <f t="shared" si="241"/>
        <v>1046</v>
      </c>
      <c r="AM686" s="768">
        <f t="shared" si="242"/>
        <v>1046</v>
      </c>
      <c r="AN686" s="284"/>
      <c r="AO686" s="284"/>
      <c r="AP686" s="284"/>
      <c r="AQ686" s="279"/>
      <c r="AR686" s="266"/>
      <c r="AS686" s="254"/>
      <c r="AT686" s="254"/>
      <c r="AU686" s="254"/>
    </row>
    <row r="687" spans="1:47" hidden="1" outlineLevel="3" x14ac:dyDescent="0.3">
      <c r="A687" s="254"/>
      <c r="B687" s="263"/>
      <c r="C687" s="256">
        <f t="shared" si="244"/>
        <v>4</v>
      </c>
      <c r="D687" s="279"/>
      <c r="E687" s="334"/>
      <c r="F687" s="334"/>
      <c r="G687" s="279"/>
      <c r="H687" s="284"/>
      <c r="I687" s="300"/>
      <c r="J687" s="300" t="s">
        <v>617</v>
      </c>
      <c r="K687" s="284"/>
      <c r="L687" s="284"/>
      <c r="M687" s="284"/>
      <c r="N687" s="284"/>
      <c r="O687" s="284"/>
      <c r="P687" s="284"/>
      <c r="Q687" s="284"/>
      <c r="R687" s="370">
        <f t="shared" si="243"/>
        <v>44515</v>
      </c>
      <c r="S687" s="370">
        <f t="shared" si="243"/>
        <v>44515</v>
      </c>
      <c r="T687" s="370">
        <f t="shared" si="243"/>
        <v>44515</v>
      </c>
      <c r="U687" s="370">
        <f t="shared" si="243"/>
        <v>44515</v>
      </c>
      <c r="V687" s="284"/>
      <c r="W687" s="284"/>
      <c r="X687" s="284"/>
      <c r="Y687" s="284"/>
      <c r="Z687" s="284"/>
      <c r="AA687" s="284"/>
      <c r="AB687" s="284"/>
      <c r="AC687" s="284"/>
      <c r="AD687" s="284"/>
      <c r="AE687" s="284"/>
      <c r="AF687" s="284"/>
      <c r="AG687" s="284"/>
      <c r="AH687" s="284"/>
      <c r="AI687" s="284"/>
      <c r="AJ687" s="768">
        <f t="shared" si="239"/>
        <v>1046</v>
      </c>
      <c r="AK687" s="768">
        <f t="shared" si="240"/>
        <v>1046</v>
      </c>
      <c r="AL687" s="768">
        <f t="shared" si="241"/>
        <v>1046</v>
      </c>
      <c r="AM687" s="768">
        <f t="shared" si="242"/>
        <v>1046</v>
      </c>
      <c r="AN687" s="284"/>
      <c r="AO687" s="284"/>
      <c r="AP687" s="284"/>
      <c r="AQ687" s="279"/>
      <c r="AR687" s="266"/>
      <c r="AS687" s="254"/>
      <c r="AT687" s="254"/>
      <c r="AU687" s="254"/>
    </row>
    <row r="688" spans="1:47" hidden="1" outlineLevel="3" x14ac:dyDescent="0.3">
      <c r="A688" s="254"/>
      <c r="B688" s="263"/>
      <c r="C688" s="256">
        <f t="shared" si="244"/>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43"/>
        <v>44880</v>
      </c>
      <c r="S688" s="370">
        <f t="shared" si="243"/>
        <v>44880</v>
      </c>
      <c r="T688" s="370">
        <f t="shared" si="243"/>
        <v>44880</v>
      </c>
      <c r="U688" s="370">
        <f t="shared" si="243"/>
        <v>44880</v>
      </c>
      <c r="V688" s="284"/>
      <c r="W688" s="284"/>
      <c r="X688" s="284"/>
      <c r="Y688" s="284"/>
      <c r="Z688" s="284"/>
      <c r="AA688" s="284"/>
      <c r="AB688" s="284"/>
      <c r="AC688" s="768">
        <f>MIN(363,INT((K688 - DATE(YEAR(K688),1,1))))+364*(YEAR(K688)-i_startyear)</f>
        <v>1410</v>
      </c>
      <c r="AD688" s="768">
        <f>MIN(363,INT((L688 - DATE(YEAR(L688),1,1))))+364*(YEAR(L688)-i_startyear)</f>
        <v>1410</v>
      </c>
      <c r="AE688" s="768">
        <f>MIN(363,INT((M688 - DATE(YEAR(M688),1,1))))+364*(YEAR(M688)-i_startyear)</f>
        <v>1410</v>
      </c>
      <c r="AF688" s="284"/>
      <c r="AG688" s="284"/>
      <c r="AH688" s="284"/>
      <c r="AI688" s="284"/>
      <c r="AJ688" s="768">
        <f t="shared" si="239"/>
        <v>1410</v>
      </c>
      <c r="AK688" s="768">
        <f t="shared" si="240"/>
        <v>1410</v>
      </c>
      <c r="AL688" s="768">
        <f t="shared" si="241"/>
        <v>1410</v>
      </c>
      <c r="AM688" s="768">
        <f t="shared" si="242"/>
        <v>1410</v>
      </c>
      <c r="AN688" s="284"/>
      <c r="AO688" s="284"/>
      <c r="AP688" s="284"/>
      <c r="AQ688" s="279"/>
      <c r="AR688" s="266"/>
      <c r="AS688" s="254"/>
      <c r="AT688" s="254"/>
      <c r="AU688" s="254"/>
    </row>
    <row r="689" spans="1:47" hidden="1" outlineLevel="3" x14ac:dyDescent="0.3">
      <c r="A689" s="254"/>
      <c r="B689" s="263"/>
      <c r="C689" s="256">
        <f t="shared" si="244"/>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43"/>
        <v>44880</v>
      </c>
      <c r="S689" s="370">
        <f t="shared" si="243"/>
        <v>44880</v>
      </c>
      <c r="T689" s="370">
        <f t="shared" si="243"/>
        <v>44880</v>
      </c>
      <c r="U689" s="370">
        <f t="shared" si="243"/>
        <v>44880</v>
      </c>
      <c r="V689" s="284"/>
      <c r="W689" s="284"/>
      <c r="X689" s="284"/>
      <c r="Y689" s="284"/>
      <c r="Z689" s="284"/>
      <c r="AA689" s="284"/>
      <c r="AB689" s="284"/>
      <c r="AC689" s="284"/>
      <c r="AD689" s="284"/>
      <c r="AE689" s="284"/>
      <c r="AF689" s="768">
        <f>MIN(363,INT((N689 - DATE(YEAR(N689),1,1))))+364*(YEAR(N689)-i_startyear)</f>
        <v>1410</v>
      </c>
      <c r="AG689" s="768">
        <f>MIN(363,INT((O689 - DATE(YEAR(O689),1,1))))+364*(YEAR(O689)-i_startyear)</f>
        <v>1410</v>
      </c>
      <c r="AH689" s="768">
        <f>MIN(363,INT((P689 - DATE(YEAR(P689),1,1))))+364*(YEAR(P689)-i_startyear)</f>
        <v>1410</v>
      </c>
      <c r="AI689" s="768">
        <f>MIN(363,INT((Q689 - DATE(YEAR(Q689),1,1))))+364*(YEAR(Q689)-i_startyear)</f>
        <v>1410</v>
      </c>
      <c r="AJ689" s="768">
        <f t="shared" si="239"/>
        <v>1410</v>
      </c>
      <c r="AK689" s="768">
        <f t="shared" si="240"/>
        <v>1410</v>
      </c>
      <c r="AL689" s="768">
        <f t="shared" si="241"/>
        <v>1410</v>
      </c>
      <c r="AM689" s="768">
        <f t="shared" si="242"/>
        <v>1410</v>
      </c>
      <c r="AN689" s="284"/>
      <c r="AO689" s="284"/>
      <c r="AP689" s="284"/>
      <c r="AQ689" s="279"/>
      <c r="AR689" s="266"/>
      <c r="AS689" s="254"/>
      <c r="AT689" s="254"/>
      <c r="AU689" s="254"/>
    </row>
    <row r="690" spans="1:47" hidden="1" outlineLevel="3" x14ac:dyDescent="0.3">
      <c r="A690" s="254"/>
      <c r="B690" s="263"/>
      <c r="C690" s="256">
        <f t="shared" si="244"/>
        <v>4</v>
      </c>
      <c r="D690" s="279"/>
      <c r="E690" s="334"/>
      <c r="F690" s="334"/>
      <c r="G690" s="279"/>
      <c r="H690" s="284"/>
      <c r="I690" s="300"/>
      <c r="J690" s="300" t="s">
        <v>617</v>
      </c>
      <c r="K690" s="284"/>
      <c r="L690" s="284"/>
      <c r="M690" s="284"/>
      <c r="N690" s="284"/>
      <c r="O690" s="284"/>
      <c r="P690" s="284"/>
      <c r="Q690" s="284"/>
      <c r="R690" s="370">
        <f t="shared" si="243"/>
        <v>44880</v>
      </c>
      <c r="S690" s="370">
        <f t="shared" si="243"/>
        <v>44880</v>
      </c>
      <c r="T690" s="370">
        <f t="shared" si="243"/>
        <v>44880</v>
      </c>
      <c r="U690" s="370">
        <f t="shared" si="243"/>
        <v>44880</v>
      </c>
      <c r="V690" s="284"/>
      <c r="W690" s="284"/>
      <c r="X690" s="284"/>
      <c r="Y690" s="284"/>
      <c r="Z690" s="284"/>
      <c r="AA690" s="284"/>
      <c r="AB690" s="284"/>
      <c r="AC690" s="284"/>
      <c r="AD690" s="284"/>
      <c r="AE690" s="284"/>
      <c r="AF690" s="284"/>
      <c r="AG690" s="284"/>
      <c r="AH690" s="284"/>
      <c r="AI690" s="284"/>
      <c r="AJ690" s="768">
        <f t="shared" si="239"/>
        <v>1410</v>
      </c>
      <c r="AK690" s="768">
        <f t="shared" si="240"/>
        <v>1410</v>
      </c>
      <c r="AL690" s="768">
        <f t="shared" si="241"/>
        <v>1410</v>
      </c>
      <c r="AM690" s="768">
        <f t="shared" si="242"/>
        <v>1410</v>
      </c>
      <c r="AN690" s="284"/>
      <c r="AO690" s="284"/>
      <c r="AP690" s="284"/>
      <c r="AQ690" s="279"/>
      <c r="AR690" s="266"/>
      <c r="AS690" s="254"/>
      <c r="AT690" s="254"/>
      <c r="AU690" s="254"/>
    </row>
    <row r="691" spans="1:47" hidden="1" outlineLevel="3" x14ac:dyDescent="0.3">
      <c r="A691" s="254"/>
      <c r="B691" s="263"/>
      <c r="C691" s="256">
        <f t="shared" si="244"/>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43"/>
        <v>45245</v>
      </c>
      <c r="S691" s="370">
        <f t="shared" si="243"/>
        <v>45245</v>
      </c>
      <c r="T691" s="370">
        <f t="shared" si="243"/>
        <v>45245</v>
      </c>
      <c r="U691" s="370">
        <f t="shared" si="243"/>
        <v>45245</v>
      </c>
      <c r="V691" s="284"/>
      <c r="W691" s="284"/>
      <c r="X691" s="284"/>
      <c r="Y691" s="284"/>
      <c r="Z691" s="284"/>
      <c r="AA691" s="284"/>
      <c r="AB691" s="284"/>
      <c r="AC691" s="768">
        <f>MIN(363,INT((K691 - DATE(YEAR(K691),1,1))))+364*(YEAR(K691)-i_startyear)</f>
        <v>1774</v>
      </c>
      <c r="AD691" s="768">
        <f>MIN(363,INT((L691 - DATE(YEAR(L691),1,1))))+364*(YEAR(L691)-i_startyear)</f>
        <v>1774</v>
      </c>
      <c r="AE691" s="768">
        <f>MIN(363,INT((M691 - DATE(YEAR(M691),1,1))))+364*(YEAR(M691)-i_startyear)</f>
        <v>1774</v>
      </c>
      <c r="AF691" s="284"/>
      <c r="AG691" s="284"/>
      <c r="AH691" s="284"/>
      <c r="AI691" s="284"/>
      <c r="AJ691" s="768">
        <f t="shared" si="239"/>
        <v>1774</v>
      </c>
      <c r="AK691" s="768">
        <f t="shared" si="240"/>
        <v>1774</v>
      </c>
      <c r="AL691" s="768">
        <f t="shared" si="241"/>
        <v>1774</v>
      </c>
      <c r="AM691" s="768">
        <f t="shared" si="242"/>
        <v>1774</v>
      </c>
      <c r="AN691" s="284"/>
      <c r="AO691" s="284"/>
      <c r="AP691" s="284"/>
      <c r="AQ691" s="279"/>
      <c r="AR691" s="266"/>
      <c r="AS691" s="254"/>
      <c r="AT691" s="254"/>
      <c r="AU691" s="254"/>
    </row>
    <row r="692" spans="1:47" hidden="1" outlineLevel="3" x14ac:dyDescent="0.3">
      <c r="A692" s="254"/>
      <c r="B692" s="263"/>
      <c r="C692" s="256">
        <f t="shared" si="244"/>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43"/>
        <v>45245</v>
      </c>
      <c r="S692" s="370">
        <f t="shared" si="243"/>
        <v>45245</v>
      </c>
      <c r="T692" s="370">
        <f t="shared" si="243"/>
        <v>45245</v>
      </c>
      <c r="U692" s="370">
        <f t="shared" si="243"/>
        <v>45245</v>
      </c>
      <c r="V692" s="284"/>
      <c r="W692" s="284"/>
      <c r="X692" s="284"/>
      <c r="Y692" s="284"/>
      <c r="Z692" s="284"/>
      <c r="AA692" s="284"/>
      <c r="AB692" s="284"/>
      <c r="AC692" s="284"/>
      <c r="AD692" s="284"/>
      <c r="AE692" s="284"/>
      <c r="AF692" s="768">
        <f>MIN(363,INT((N692 - DATE(YEAR(N692),1,1))))+364*(YEAR(N692)-i_startyear)</f>
        <v>1774</v>
      </c>
      <c r="AG692" s="768">
        <f>MIN(363,INT((O692 - DATE(YEAR(O692),1,1))))+364*(YEAR(O692)-i_startyear)</f>
        <v>1774</v>
      </c>
      <c r="AH692" s="768">
        <f>MIN(363,INT((P692 - DATE(YEAR(P692),1,1))))+364*(YEAR(P692)-i_startyear)</f>
        <v>1774</v>
      </c>
      <c r="AI692" s="768">
        <f>MIN(363,INT((Q692 - DATE(YEAR(Q692),1,1))))+364*(YEAR(Q692)-i_startyear)</f>
        <v>1774</v>
      </c>
      <c r="AJ692" s="768">
        <f t="shared" si="239"/>
        <v>1774</v>
      </c>
      <c r="AK692" s="768">
        <f t="shared" si="240"/>
        <v>1774</v>
      </c>
      <c r="AL692" s="768">
        <f t="shared" si="241"/>
        <v>1774</v>
      </c>
      <c r="AM692" s="768">
        <f t="shared" si="242"/>
        <v>1774</v>
      </c>
      <c r="AN692" s="284"/>
      <c r="AO692" s="284"/>
      <c r="AP692" s="284"/>
      <c r="AQ692" s="279"/>
      <c r="AR692" s="266"/>
      <c r="AS692" s="254"/>
      <c r="AT692" s="254"/>
      <c r="AU692" s="254"/>
    </row>
    <row r="693" spans="1:47" hidden="1" outlineLevel="3" x14ac:dyDescent="0.3">
      <c r="A693" s="254"/>
      <c r="B693" s="263"/>
      <c r="C693" s="256">
        <f t="shared" si="244"/>
        <v>4</v>
      </c>
      <c r="D693" s="279"/>
      <c r="E693" s="334"/>
      <c r="F693" s="334"/>
      <c r="G693" s="279"/>
      <c r="H693" s="284"/>
      <c r="I693" s="300"/>
      <c r="J693" s="300" t="s">
        <v>617</v>
      </c>
      <c r="K693" s="284"/>
      <c r="L693" s="284"/>
      <c r="M693" s="284"/>
      <c r="N693" s="284"/>
      <c r="O693" s="284"/>
      <c r="P693" s="284"/>
      <c r="Q693" s="284"/>
      <c r="R693" s="370">
        <f t="shared" si="243"/>
        <v>45245</v>
      </c>
      <c r="S693" s="370">
        <f t="shared" si="243"/>
        <v>45245</v>
      </c>
      <c r="T693" s="370">
        <f t="shared" si="243"/>
        <v>45245</v>
      </c>
      <c r="U693" s="370">
        <f t="shared" si="243"/>
        <v>45245</v>
      </c>
      <c r="V693" s="284"/>
      <c r="W693" s="284"/>
      <c r="X693" s="284"/>
      <c r="Y693" s="284"/>
      <c r="Z693" s="284"/>
      <c r="AA693" s="284"/>
      <c r="AB693" s="284"/>
      <c r="AC693" s="284"/>
      <c r="AD693" s="284"/>
      <c r="AE693" s="284"/>
      <c r="AF693" s="284"/>
      <c r="AG693" s="284"/>
      <c r="AH693" s="284"/>
      <c r="AI693" s="284"/>
      <c r="AJ693" s="768">
        <f t="shared" si="239"/>
        <v>1774</v>
      </c>
      <c r="AK693" s="768">
        <f t="shared" si="240"/>
        <v>1774</v>
      </c>
      <c r="AL693" s="768">
        <f t="shared" si="241"/>
        <v>1774</v>
      </c>
      <c r="AM693" s="768">
        <f t="shared" si="242"/>
        <v>1774</v>
      </c>
      <c r="AN693" s="284"/>
      <c r="AO693" s="284"/>
      <c r="AP693" s="284"/>
      <c r="AQ693" s="279"/>
      <c r="AR693" s="266"/>
      <c r="AS693" s="254"/>
      <c r="AT693" s="254"/>
      <c r="AU693" s="254"/>
    </row>
    <row r="694" spans="1:47" hidden="1" outlineLevel="3" x14ac:dyDescent="0.3">
      <c r="A694" s="254"/>
      <c r="B694" s="263"/>
      <c r="C694" s="256">
        <f t="shared" si="244"/>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43"/>
        <v>45611</v>
      </c>
      <c r="S694" s="370">
        <f t="shared" si="243"/>
        <v>45611</v>
      </c>
      <c r="T694" s="370">
        <f t="shared" si="243"/>
        <v>45611</v>
      </c>
      <c r="U694" s="370">
        <f t="shared" si="243"/>
        <v>45611</v>
      </c>
      <c r="V694" s="284"/>
      <c r="W694" s="284"/>
      <c r="X694" s="284"/>
      <c r="Y694" s="284"/>
      <c r="Z694" s="284"/>
      <c r="AA694" s="284"/>
      <c r="AB694" s="284"/>
      <c r="AC694" s="768">
        <f>MIN(363,INT((K694 - DATE(YEAR(K694),1,1))))+364*(YEAR(K694)-i_startyear)</f>
        <v>2139</v>
      </c>
      <c r="AD694" s="768">
        <f>MIN(363,INT((L694 - DATE(YEAR(L694),1,1))))+364*(YEAR(L694)-i_startyear)</f>
        <v>2139</v>
      </c>
      <c r="AE694" s="768">
        <f>MIN(363,INT((M694 - DATE(YEAR(M694),1,1))))+364*(YEAR(M694)-i_startyear)</f>
        <v>2139</v>
      </c>
      <c r="AF694" s="284"/>
      <c r="AG694" s="284"/>
      <c r="AH694" s="284"/>
      <c r="AI694" s="284"/>
      <c r="AJ694" s="768">
        <f t="shared" si="239"/>
        <v>2139</v>
      </c>
      <c r="AK694" s="768">
        <f t="shared" si="240"/>
        <v>2139</v>
      </c>
      <c r="AL694" s="768">
        <f t="shared" si="241"/>
        <v>2139</v>
      </c>
      <c r="AM694" s="768">
        <f t="shared" si="242"/>
        <v>2139</v>
      </c>
      <c r="AN694" s="284"/>
      <c r="AO694" s="284"/>
      <c r="AP694" s="284"/>
      <c r="AQ694" s="279"/>
      <c r="AR694" s="266"/>
      <c r="AS694" s="254"/>
      <c r="AT694" s="254"/>
      <c r="AU694" s="254"/>
    </row>
    <row r="695" spans="1:47" hidden="1" outlineLevel="3" x14ac:dyDescent="0.3">
      <c r="A695" s="254"/>
      <c r="B695" s="263"/>
      <c r="C695" s="256">
        <f t="shared" si="244"/>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43"/>
        <v>45611</v>
      </c>
      <c r="S695" s="370">
        <f t="shared" si="243"/>
        <v>45611</v>
      </c>
      <c r="T695" s="370">
        <f t="shared" si="243"/>
        <v>45611</v>
      </c>
      <c r="U695" s="370">
        <f t="shared" si="243"/>
        <v>45611</v>
      </c>
      <c r="V695" s="284"/>
      <c r="W695" s="284"/>
      <c r="X695" s="284"/>
      <c r="Y695" s="284"/>
      <c r="Z695" s="284"/>
      <c r="AA695" s="284"/>
      <c r="AB695" s="284"/>
      <c r="AC695" s="284"/>
      <c r="AD695" s="284"/>
      <c r="AE695" s="284"/>
      <c r="AF695" s="768">
        <f>MIN(363,INT((N695 - DATE(YEAR(N695),1,1))))+364*(YEAR(N695)-i_startyear)</f>
        <v>2139</v>
      </c>
      <c r="AG695" s="768">
        <f>MIN(363,INT((O695 - DATE(YEAR(O695),1,1))))+364*(YEAR(O695)-i_startyear)</f>
        <v>2139</v>
      </c>
      <c r="AH695" s="768">
        <f>MIN(363,INT((P695 - DATE(YEAR(P695),1,1))))+364*(YEAR(P695)-i_startyear)</f>
        <v>2139</v>
      </c>
      <c r="AI695" s="768">
        <f>MIN(363,INT((Q695 - DATE(YEAR(Q695),1,1))))+364*(YEAR(Q695)-i_startyear)</f>
        <v>2139</v>
      </c>
      <c r="AJ695" s="768">
        <f t="shared" si="239"/>
        <v>2139</v>
      </c>
      <c r="AK695" s="768">
        <f t="shared" si="240"/>
        <v>2139</v>
      </c>
      <c r="AL695" s="768">
        <f t="shared" si="241"/>
        <v>2139</v>
      </c>
      <c r="AM695" s="768">
        <f t="shared" si="242"/>
        <v>2139</v>
      </c>
      <c r="AN695" s="284"/>
      <c r="AO695" s="284"/>
      <c r="AP695" s="284"/>
      <c r="AQ695" s="279"/>
      <c r="AR695" s="266"/>
      <c r="AS695" s="254"/>
      <c r="AT695" s="254"/>
      <c r="AU695" s="254"/>
    </row>
    <row r="696" spans="1:47" hidden="1" outlineLevel="3" x14ac:dyDescent="0.3">
      <c r="A696" s="254"/>
      <c r="B696" s="263"/>
      <c r="C696" s="256">
        <f t="shared" si="244"/>
        <v>4</v>
      </c>
      <c r="D696" s="279"/>
      <c r="E696" s="334"/>
      <c r="F696" s="334"/>
      <c r="G696" s="279"/>
      <c r="H696" s="284"/>
      <c r="I696" s="300"/>
      <c r="J696" s="300" t="s">
        <v>617</v>
      </c>
      <c r="K696" s="284"/>
      <c r="L696" s="284"/>
      <c r="M696" s="284"/>
      <c r="N696" s="284"/>
      <c r="O696" s="284"/>
      <c r="P696" s="284"/>
      <c r="Q696" s="284"/>
      <c r="R696" s="370">
        <f t="shared" si="243"/>
        <v>45611</v>
      </c>
      <c r="S696" s="370">
        <f t="shared" si="243"/>
        <v>45611</v>
      </c>
      <c r="T696" s="370">
        <f t="shared" si="243"/>
        <v>45611</v>
      </c>
      <c r="U696" s="370">
        <f t="shared" si="243"/>
        <v>45611</v>
      </c>
      <c r="V696" s="284"/>
      <c r="W696" s="284"/>
      <c r="X696" s="284"/>
      <c r="Y696" s="284"/>
      <c r="Z696" s="284"/>
      <c r="AA696" s="284"/>
      <c r="AB696" s="284"/>
      <c r="AC696" s="284"/>
      <c r="AD696" s="284"/>
      <c r="AE696" s="284"/>
      <c r="AF696" s="284"/>
      <c r="AG696" s="284"/>
      <c r="AH696" s="284"/>
      <c r="AI696" s="284"/>
      <c r="AJ696" s="768">
        <f t="shared" si="239"/>
        <v>2139</v>
      </c>
      <c r="AK696" s="768">
        <f t="shared" si="240"/>
        <v>2139</v>
      </c>
      <c r="AL696" s="768">
        <f t="shared" si="241"/>
        <v>2139</v>
      </c>
      <c r="AM696" s="768">
        <f t="shared" si="242"/>
        <v>2139</v>
      </c>
      <c r="AN696" s="284"/>
      <c r="AO696" s="284"/>
      <c r="AP696" s="284"/>
      <c r="AQ696" s="279"/>
      <c r="AR696" s="266"/>
      <c r="AS696" s="254"/>
      <c r="AT696" s="254"/>
      <c r="AU696" s="254"/>
    </row>
    <row r="697" spans="1:47" hidden="1" outlineLevel="3" x14ac:dyDescent="0.3">
      <c r="A697" s="254"/>
      <c r="B697" s="263"/>
      <c r="C697" s="256">
        <f t="shared" si="244"/>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43"/>
        <v>45976</v>
      </c>
      <c r="S697" s="370">
        <f t="shared" si="243"/>
        <v>45976</v>
      </c>
      <c r="T697" s="370">
        <f t="shared" si="243"/>
        <v>45976</v>
      </c>
      <c r="U697" s="370">
        <f t="shared" si="243"/>
        <v>45976</v>
      </c>
      <c r="V697" s="284"/>
      <c r="W697" s="284"/>
      <c r="X697" s="284"/>
      <c r="Y697" s="284"/>
      <c r="Z697" s="284"/>
      <c r="AA697" s="284"/>
      <c r="AB697" s="284"/>
      <c r="AC697" s="768">
        <f>MIN(363,INT((K697 - DATE(YEAR(K697),1,1))))+364*(YEAR(K697)-i_startyear)</f>
        <v>2502</v>
      </c>
      <c r="AD697" s="768">
        <f>MIN(363,INT((L697 - DATE(YEAR(L697),1,1))))+364*(YEAR(L697)-i_startyear)</f>
        <v>2502</v>
      </c>
      <c r="AE697" s="768">
        <f>MIN(363,INT((M697 - DATE(YEAR(M697),1,1))))+364*(YEAR(M697)-i_startyear)</f>
        <v>2502</v>
      </c>
      <c r="AF697" s="284"/>
      <c r="AG697" s="284"/>
      <c r="AH697" s="284"/>
      <c r="AI697" s="284"/>
      <c r="AJ697" s="768">
        <f t="shared" si="239"/>
        <v>2502</v>
      </c>
      <c r="AK697" s="768">
        <f t="shared" si="240"/>
        <v>2502</v>
      </c>
      <c r="AL697" s="768">
        <f t="shared" si="241"/>
        <v>2502</v>
      </c>
      <c r="AM697" s="768">
        <f t="shared" si="242"/>
        <v>2502</v>
      </c>
      <c r="AN697" s="284"/>
      <c r="AO697" s="284"/>
      <c r="AP697" s="284"/>
      <c r="AQ697" s="279"/>
      <c r="AR697" s="266"/>
      <c r="AS697" s="254"/>
      <c r="AT697" s="254"/>
      <c r="AU697" s="254"/>
    </row>
    <row r="698" spans="1:47" hidden="1" outlineLevel="3" x14ac:dyDescent="0.3">
      <c r="A698" s="254"/>
      <c r="B698" s="263"/>
      <c r="C698" s="256">
        <f t="shared" si="244"/>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43"/>
        <v>45976</v>
      </c>
      <c r="S698" s="370">
        <f t="shared" si="243"/>
        <v>45976</v>
      </c>
      <c r="T698" s="370">
        <f t="shared" si="243"/>
        <v>45976</v>
      </c>
      <c r="U698" s="370">
        <f t="shared" si="243"/>
        <v>45976</v>
      </c>
      <c r="V698" s="284"/>
      <c r="W698" s="284"/>
      <c r="X698" s="284"/>
      <c r="Y698" s="284"/>
      <c r="Z698" s="284"/>
      <c r="AA698" s="284"/>
      <c r="AB698" s="284"/>
      <c r="AC698" s="284"/>
      <c r="AD698" s="284"/>
      <c r="AE698" s="284"/>
      <c r="AF698" s="768">
        <f>MIN(363,INT((N698 - DATE(YEAR(N698),1,1))))+364*(YEAR(N698)-i_startyear)</f>
        <v>2502</v>
      </c>
      <c r="AG698" s="768">
        <f>MIN(363,INT((O698 - DATE(YEAR(O698),1,1))))+364*(YEAR(O698)-i_startyear)</f>
        <v>2502</v>
      </c>
      <c r="AH698" s="768">
        <f>MIN(363,INT((P698 - DATE(YEAR(P698),1,1))))+364*(YEAR(P698)-i_startyear)</f>
        <v>2502</v>
      </c>
      <c r="AI698" s="768">
        <f>MIN(363,INT((Q698 - DATE(YEAR(Q698),1,1))))+364*(YEAR(Q698)-i_startyear)</f>
        <v>2502</v>
      </c>
      <c r="AJ698" s="768">
        <f t="shared" si="239"/>
        <v>2502</v>
      </c>
      <c r="AK698" s="768">
        <f t="shared" si="240"/>
        <v>2502</v>
      </c>
      <c r="AL698" s="768">
        <f t="shared" si="241"/>
        <v>2502</v>
      </c>
      <c r="AM698" s="768">
        <f t="shared" si="242"/>
        <v>2502</v>
      </c>
      <c r="AN698" s="284"/>
      <c r="AO698" s="284"/>
      <c r="AP698" s="284"/>
      <c r="AQ698" s="279"/>
      <c r="AR698" s="266"/>
      <c r="AS698" s="254"/>
      <c r="AT698" s="254"/>
      <c r="AU698" s="254"/>
    </row>
    <row r="699" spans="1:47" hidden="1" outlineLevel="3" x14ac:dyDescent="0.3">
      <c r="A699" s="254"/>
      <c r="B699" s="263"/>
      <c r="C699" s="256">
        <f t="shared" si="244"/>
        <v>4</v>
      </c>
      <c r="D699" s="279"/>
      <c r="E699" s="334"/>
      <c r="F699" s="334"/>
      <c r="G699" s="279"/>
      <c r="H699" s="284"/>
      <c r="I699" s="300"/>
      <c r="J699" s="300" t="s">
        <v>617</v>
      </c>
      <c r="K699" s="284"/>
      <c r="L699" s="284"/>
      <c r="M699" s="284"/>
      <c r="N699" s="284"/>
      <c r="O699" s="284"/>
      <c r="P699" s="284"/>
      <c r="Q699" s="284"/>
      <c r="R699" s="370">
        <f t="shared" si="243"/>
        <v>45976</v>
      </c>
      <c r="S699" s="370">
        <f t="shared" si="243"/>
        <v>45976</v>
      </c>
      <c r="T699" s="370">
        <f t="shared" si="243"/>
        <v>45976</v>
      </c>
      <c r="U699" s="370">
        <f t="shared" si="243"/>
        <v>45976</v>
      </c>
      <c r="V699" s="284"/>
      <c r="W699" s="284"/>
      <c r="X699" s="284"/>
      <c r="Y699" s="284"/>
      <c r="Z699" s="284"/>
      <c r="AA699" s="284"/>
      <c r="AB699" s="284"/>
      <c r="AC699" s="284"/>
      <c r="AD699" s="284"/>
      <c r="AE699" s="284"/>
      <c r="AF699" s="284"/>
      <c r="AG699" s="284"/>
      <c r="AH699" s="284"/>
      <c r="AI699" s="284"/>
      <c r="AJ699" s="768">
        <f t="shared" si="239"/>
        <v>2502</v>
      </c>
      <c r="AK699" s="768">
        <f t="shared" si="240"/>
        <v>2502</v>
      </c>
      <c r="AL699" s="768">
        <f t="shared" si="241"/>
        <v>2502</v>
      </c>
      <c r="AM699" s="768">
        <f t="shared" si="242"/>
        <v>2502</v>
      </c>
      <c r="AN699" s="284"/>
      <c r="AO699" s="284"/>
      <c r="AP699" s="284"/>
      <c r="AQ699" s="279"/>
      <c r="AR699" s="266"/>
      <c r="AS699" s="254"/>
      <c r="AT699" s="254"/>
      <c r="AU699" s="254"/>
    </row>
    <row r="700" spans="1:47" hidden="1" outlineLevel="3" x14ac:dyDescent="0.3">
      <c r="A700" s="254"/>
      <c r="B700" s="263"/>
      <c r="C700" s="256">
        <f t="shared" si="244"/>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43"/>
        <v>46341</v>
      </c>
      <c r="S700" s="370">
        <f t="shared" si="243"/>
        <v>46341</v>
      </c>
      <c r="T700" s="370">
        <f t="shared" si="243"/>
        <v>46341</v>
      </c>
      <c r="U700" s="370">
        <f t="shared" si="243"/>
        <v>46341</v>
      </c>
      <c r="V700" s="284"/>
      <c r="W700" s="284"/>
      <c r="X700" s="284"/>
      <c r="Y700" s="284"/>
      <c r="Z700" s="284"/>
      <c r="AA700" s="284"/>
      <c r="AB700" s="284"/>
      <c r="AC700" s="768">
        <f>MIN(363,INT((K700 - DATE(YEAR(K700),1,1))))+364*(YEAR(K700)-i_startyear)</f>
        <v>2866</v>
      </c>
      <c r="AD700" s="768">
        <f>MIN(363,INT((L700 - DATE(YEAR(L700),1,1))))+364*(YEAR(L700)-i_startyear)</f>
        <v>2866</v>
      </c>
      <c r="AE700" s="768">
        <f>MIN(363,INT((M700 - DATE(YEAR(M700),1,1))))+364*(YEAR(M700)-i_startyear)</f>
        <v>2866</v>
      </c>
      <c r="AF700" s="284"/>
      <c r="AG700" s="284"/>
      <c r="AH700" s="284"/>
      <c r="AI700" s="284"/>
      <c r="AJ700" s="768">
        <f t="shared" si="239"/>
        <v>2866</v>
      </c>
      <c r="AK700" s="768">
        <f t="shared" si="240"/>
        <v>2866</v>
      </c>
      <c r="AL700" s="768">
        <f t="shared" si="241"/>
        <v>2866</v>
      </c>
      <c r="AM700" s="768">
        <f t="shared" si="242"/>
        <v>2866</v>
      </c>
      <c r="AN700" s="284"/>
      <c r="AO700" s="284"/>
      <c r="AP700" s="284"/>
      <c r="AQ700" s="279"/>
      <c r="AR700" s="266"/>
      <c r="AS700" s="254"/>
      <c r="AT700" s="254"/>
      <c r="AU700" s="254"/>
    </row>
    <row r="701" spans="1:47" hidden="1" outlineLevel="3" x14ac:dyDescent="0.3">
      <c r="A701" s="254"/>
      <c r="B701" s="263"/>
      <c r="C701" s="256">
        <f t="shared" si="244"/>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43"/>
        <v>46341</v>
      </c>
      <c r="S701" s="370">
        <f t="shared" si="243"/>
        <v>46341</v>
      </c>
      <c r="T701" s="370">
        <f t="shared" si="243"/>
        <v>46341</v>
      </c>
      <c r="U701" s="370">
        <f t="shared" si="243"/>
        <v>46341</v>
      </c>
      <c r="V701" s="284"/>
      <c r="W701" s="284"/>
      <c r="X701" s="284"/>
      <c r="Y701" s="284"/>
      <c r="Z701" s="284"/>
      <c r="AA701" s="284"/>
      <c r="AB701" s="284"/>
      <c r="AC701" s="284"/>
      <c r="AD701" s="284"/>
      <c r="AE701" s="284"/>
      <c r="AF701" s="768">
        <f>MIN(363,INT((N701 - DATE(YEAR(N701),1,1))))+364*(YEAR(N701)-i_startyear)</f>
        <v>2866</v>
      </c>
      <c r="AG701" s="768">
        <f>MIN(363,INT((O701 - DATE(YEAR(O701),1,1))))+364*(YEAR(O701)-i_startyear)</f>
        <v>2866</v>
      </c>
      <c r="AH701" s="768">
        <f>MIN(363,INT((P701 - DATE(YEAR(P701),1,1))))+364*(YEAR(P701)-i_startyear)</f>
        <v>2866</v>
      </c>
      <c r="AI701" s="768">
        <f>MIN(363,INT((Q701 - DATE(YEAR(Q701),1,1))))+364*(YEAR(Q701)-i_startyear)</f>
        <v>2866</v>
      </c>
      <c r="AJ701" s="768">
        <f t="shared" si="239"/>
        <v>2866</v>
      </c>
      <c r="AK701" s="768">
        <f t="shared" si="240"/>
        <v>2866</v>
      </c>
      <c r="AL701" s="768">
        <f t="shared" si="241"/>
        <v>2866</v>
      </c>
      <c r="AM701" s="768">
        <f t="shared" si="242"/>
        <v>2866</v>
      </c>
      <c r="AN701" s="284"/>
      <c r="AO701" s="284"/>
      <c r="AP701" s="284"/>
      <c r="AQ701" s="279"/>
      <c r="AR701" s="266"/>
      <c r="AS701" s="254"/>
      <c r="AT701" s="254"/>
      <c r="AU701" s="254"/>
    </row>
    <row r="702" spans="1:47" hidden="1" outlineLevel="3" x14ac:dyDescent="0.3">
      <c r="A702" s="254"/>
      <c r="B702" s="263"/>
      <c r="C702" s="256">
        <f t="shared" si="244"/>
        <v>4</v>
      </c>
      <c r="D702" s="279"/>
      <c r="E702" s="334"/>
      <c r="F702" s="334"/>
      <c r="G702" s="279"/>
      <c r="H702" s="284"/>
      <c r="I702" s="300"/>
      <c r="J702" s="300" t="s">
        <v>617</v>
      </c>
      <c r="K702" s="284"/>
      <c r="L702" s="284"/>
      <c r="M702" s="284"/>
      <c r="N702" s="284"/>
      <c r="O702" s="284"/>
      <c r="P702" s="284"/>
      <c r="Q702" s="284"/>
      <c r="R702" s="370">
        <f t="shared" si="243"/>
        <v>46341</v>
      </c>
      <c r="S702" s="370">
        <f t="shared" si="243"/>
        <v>46341</v>
      </c>
      <c r="T702" s="370">
        <f t="shared" si="243"/>
        <v>46341</v>
      </c>
      <c r="U702" s="370">
        <f t="shared" si="243"/>
        <v>46341</v>
      </c>
      <c r="V702" s="284"/>
      <c r="W702" s="284"/>
      <c r="X702" s="284"/>
      <c r="Y702" s="284"/>
      <c r="Z702" s="284"/>
      <c r="AA702" s="284"/>
      <c r="AB702" s="284"/>
      <c r="AC702" s="284"/>
      <c r="AD702" s="284"/>
      <c r="AE702" s="284"/>
      <c r="AF702" s="284"/>
      <c r="AG702" s="284"/>
      <c r="AH702" s="284"/>
      <c r="AI702" s="284"/>
      <c r="AJ702" s="768">
        <f t="shared" si="239"/>
        <v>2866</v>
      </c>
      <c r="AK702" s="768">
        <f t="shared" si="240"/>
        <v>2866</v>
      </c>
      <c r="AL702" s="768">
        <f t="shared" si="241"/>
        <v>2866</v>
      </c>
      <c r="AM702" s="768">
        <f t="shared" si="242"/>
        <v>2866</v>
      </c>
      <c r="AN702" s="284"/>
      <c r="AO702" s="284"/>
      <c r="AP702" s="284"/>
      <c r="AQ702" s="279"/>
      <c r="AR702" s="266"/>
      <c r="AS702" s="254"/>
      <c r="AT702" s="254"/>
      <c r="AU702" s="254"/>
    </row>
    <row r="703" spans="1:47" hidden="1" outlineLevel="3" x14ac:dyDescent="0.3">
      <c r="A703" s="254"/>
      <c r="B703" s="263"/>
      <c r="C703" s="256">
        <f t="shared" si="244"/>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45">R703&lt;(MAX(R$273:R$280)+MAX($I$354*R$354,$I$355*R$355,$I$356*R$356))</f>
        <v>0</v>
      </c>
      <c r="Y703" s="284" t="b">
        <f t="shared" si="245"/>
        <v>0</v>
      </c>
      <c r="Z703" s="284" t="b">
        <f t="shared" si="245"/>
        <v>0</v>
      </c>
      <c r="AA703" s="284" t="b">
        <f t="shared" si="245"/>
        <v>0</v>
      </c>
      <c r="AB703" s="284"/>
      <c r="AC703" s="768">
        <f>MIN(363,INT((K703 - DATE(YEAR(K703),1,1))))+364*(YEAR(K703)-i_startyear)</f>
        <v>348</v>
      </c>
      <c r="AD703" s="768">
        <f>MIN(363,INT((L703 - DATE(YEAR(L703),1,1))))+364*(YEAR(L703)-i_startyear)</f>
        <v>348</v>
      </c>
      <c r="AE703" s="768">
        <f>MIN(363,INT((M703 - DATE(YEAR(M703),1,1))))+364*(YEAR(M703)-i_startyear)</f>
        <v>348</v>
      </c>
      <c r="AF703" s="284"/>
      <c r="AG703" s="284"/>
      <c r="AH703" s="284"/>
      <c r="AI703" s="284"/>
      <c r="AJ703" s="768">
        <f t="shared" si="239"/>
        <v>348</v>
      </c>
      <c r="AK703" s="768">
        <f t="shared" si="240"/>
        <v>348</v>
      </c>
      <c r="AL703" s="768">
        <f t="shared" si="241"/>
        <v>348</v>
      </c>
      <c r="AM703" s="768">
        <f t="shared" si="242"/>
        <v>348</v>
      </c>
      <c r="AN703" s="284"/>
      <c r="AO703" s="284"/>
      <c r="AP703" s="284"/>
      <c r="AQ703" s="279"/>
      <c r="AR703" s="266"/>
      <c r="AS703" s="254"/>
      <c r="AT703" s="254"/>
      <c r="AU703" s="254"/>
    </row>
    <row r="704" spans="1:47" hidden="1" outlineLevel="3" x14ac:dyDescent="0.3">
      <c r="A704" s="254"/>
      <c r="B704" s="263"/>
      <c r="C704" s="256">
        <f t="shared" si="244"/>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45"/>
        <v>0</v>
      </c>
      <c r="Y704" s="284" t="b">
        <f t="shared" si="245"/>
        <v>0</v>
      </c>
      <c r="Z704" s="284" t="b">
        <f t="shared" si="245"/>
        <v>0</v>
      </c>
      <c r="AA704" s="284" t="b">
        <f t="shared" si="245"/>
        <v>0</v>
      </c>
      <c r="AB704" s="284"/>
      <c r="AC704" s="284"/>
      <c r="AD704" s="284"/>
      <c r="AE704" s="284"/>
      <c r="AF704" s="768">
        <f>MIN(363,INT((N704 - DATE(YEAR(N704),1,1))))+364*(YEAR(N704)-i_startyear)</f>
        <v>348</v>
      </c>
      <c r="AG704" s="768">
        <f>MIN(363,INT((O704 - DATE(YEAR(O704),1,1))))+364*(YEAR(O704)-i_startyear)</f>
        <v>348</v>
      </c>
      <c r="AH704" s="768">
        <f>MIN(363,INT((P704 - DATE(YEAR(P704),1,1))))+364*(YEAR(P704)-i_startyear)</f>
        <v>348</v>
      </c>
      <c r="AI704" s="768">
        <f>MIN(363,INT((Q704 - DATE(YEAR(Q704),1,1))))+364*(YEAR(Q704)-i_startyear)</f>
        <v>348</v>
      </c>
      <c r="AJ704" s="768">
        <f t="shared" si="239"/>
        <v>348</v>
      </c>
      <c r="AK704" s="768">
        <f t="shared" si="240"/>
        <v>348</v>
      </c>
      <c r="AL704" s="768">
        <f t="shared" si="241"/>
        <v>348</v>
      </c>
      <c r="AM704" s="768">
        <f t="shared" si="242"/>
        <v>348</v>
      </c>
      <c r="AN704" s="284"/>
      <c r="AO704" s="284"/>
      <c r="AP704" s="284"/>
      <c r="AQ704" s="279"/>
      <c r="AR704" s="266"/>
      <c r="AS704" s="254"/>
      <c r="AT704" s="254"/>
      <c r="AU704" s="254"/>
    </row>
    <row r="705" spans="1:47" hidden="1" outlineLevel="3" x14ac:dyDescent="0.3">
      <c r="A705" s="254"/>
      <c r="B705" s="263"/>
      <c r="C705" s="256">
        <f t="shared" si="244"/>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45"/>
        <v>0</v>
      </c>
      <c r="Y705" s="284" t="b">
        <f t="shared" si="245"/>
        <v>0</v>
      </c>
      <c r="Z705" s="284" t="b">
        <f t="shared" si="245"/>
        <v>0</v>
      </c>
      <c r="AA705" s="284" t="b">
        <f t="shared" si="245"/>
        <v>0</v>
      </c>
      <c r="AB705" s="284"/>
      <c r="AC705" s="284"/>
      <c r="AD705" s="284"/>
      <c r="AE705" s="284"/>
      <c r="AF705" s="284"/>
      <c r="AG705" s="284"/>
      <c r="AH705" s="284"/>
      <c r="AI705" s="284"/>
      <c r="AJ705" s="768">
        <f t="shared" si="239"/>
        <v>348</v>
      </c>
      <c r="AK705" s="768">
        <f t="shared" si="240"/>
        <v>348</v>
      </c>
      <c r="AL705" s="768">
        <f t="shared" si="241"/>
        <v>348</v>
      </c>
      <c r="AM705" s="768">
        <f t="shared" si="242"/>
        <v>348</v>
      </c>
      <c r="AN705" s="284"/>
      <c r="AO705" s="284"/>
      <c r="AP705" s="284"/>
      <c r="AQ705" s="279"/>
      <c r="AR705" s="266"/>
      <c r="AS705" s="254"/>
      <c r="AT705" s="254"/>
      <c r="AU705" s="254"/>
    </row>
    <row r="706" spans="1:47" hidden="1" outlineLevel="3" x14ac:dyDescent="0.3">
      <c r="A706" s="254"/>
      <c r="B706" s="263"/>
      <c r="C706" s="256">
        <f t="shared" si="244"/>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46">DATE(YEAR(R703)+1,MONTH(R703),DAY(R703))</f>
        <v>44180</v>
      </c>
      <c r="S706" s="370">
        <f t="shared" si="246"/>
        <v>44180</v>
      </c>
      <c r="T706" s="370">
        <f t="shared" si="246"/>
        <v>44180</v>
      </c>
      <c r="U706" s="370">
        <f t="shared" si="246"/>
        <v>44180</v>
      </c>
      <c r="V706" s="284"/>
      <c r="W706" s="284"/>
      <c r="X706" s="284"/>
      <c r="Y706" s="284"/>
      <c r="Z706" s="284"/>
      <c r="AA706" s="284"/>
      <c r="AB706" s="284"/>
      <c r="AC706" s="768">
        <f>MIN(363,INT((K706 - DATE(YEAR(K706),1,1))))+364*(YEAR(K706)-i_startyear)</f>
        <v>713</v>
      </c>
      <c r="AD706" s="768">
        <f>MIN(363,INT((L706 - DATE(YEAR(L706),1,1))))+364*(YEAR(L706)-i_startyear)</f>
        <v>713</v>
      </c>
      <c r="AE706" s="768">
        <f>MIN(363,INT((M706 - DATE(YEAR(M706),1,1))))+364*(YEAR(M706)-i_startyear)</f>
        <v>713</v>
      </c>
      <c r="AF706" s="284"/>
      <c r="AG706" s="284"/>
      <c r="AH706" s="284"/>
      <c r="AI706" s="284"/>
      <c r="AJ706" s="768">
        <f t="shared" si="239"/>
        <v>713</v>
      </c>
      <c r="AK706" s="768">
        <f t="shared" si="240"/>
        <v>713</v>
      </c>
      <c r="AL706" s="768">
        <f t="shared" si="241"/>
        <v>713</v>
      </c>
      <c r="AM706" s="768">
        <f t="shared" si="242"/>
        <v>713</v>
      </c>
      <c r="AN706" s="284"/>
      <c r="AO706" s="284"/>
      <c r="AP706" s="284"/>
      <c r="AQ706" s="279"/>
      <c r="AR706" s="266"/>
      <c r="AS706" s="254"/>
      <c r="AT706" s="254"/>
      <c r="AU706" s="254"/>
    </row>
    <row r="707" spans="1:47" hidden="1" outlineLevel="3" x14ac:dyDescent="0.3">
      <c r="A707" s="254"/>
      <c r="B707" s="263"/>
      <c r="C707" s="256">
        <f t="shared" si="244"/>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47">DATE(YEAR(R704)+1,MONTH(R704),DAY(R704))</f>
        <v>44180</v>
      </c>
      <c r="S707" s="370">
        <f t="shared" si="247"/>
        <v>44180</v>
      </c>
      <c r="T707" s="370">
        <f t="shared" si="247"/>
        <v>44180</v>
      </c>
      <c r="U707" s="370">
        <f t="shared" si="247"/>
        <v>44180</v>
      </c>
      <c r="V707" s="284"/>
      <c r="W707" s="284"/>
      <c r="X707" s="284"/>
      <c r="Y707" s="284"/>
      <c r="Z707" s="284"/>
      <c r="AA707" s="284"/>
      <c r="AB707" s="284"/>
      <c r="AC707" s="284"/>
      <c r="AD707" s="284"/>
      <c r="AE707" s="284"/>
      <c r="AF707" s="768">
        <f>MIN(363,INT((N707 - DATE(YEAR(N707),1,1))))+364*(YEAR(N707)-i_startyear)</f>
        <v>713</v>
      </c>
      <c r="AG707" s="768">
        <f>MIN(363,INT((O707 - DATE(YEAR(O707),1,1))))+364*(YEAR(O707)-i_startyear)</f>
        <v>713</v>
      </c>
      <c r="AH707" s="768">
        <f>MIN(363,INT((P707 - DATE(YEAR(P707),1,1))))+364*(YEAR(P707)-i_startyear)</f>
        <v>713</v>
      </c>
      <c r="AI707" s="768">
        <f>MIN(363,INT((Q707 - DATE(YEAR(Q707),1,1))))+364*(YEAR(Q707)-i_startyear)</f>
        <v>713</v>
      </c>
      <c r="AJ707" s="768">
        <f t="shared" si="239"/>
        <v>713</v>
      </c>
      <c r="AK707" s="768">
        <f t="shared" si="240"/>
        <v>713</v>
      </c>
      <c r="AL707" s="768">
        <f t="shared" si="241"/>
        <v>713</v>
      </c>
      <c r="AM707" s="768">
        <f t="shared" si="242"/>
        <v>713</v>
      </c>
      <c r="AN707" s="284"/>
      <c r="AO707" s="284"/>
      <c r="AP707" s="284"/>
      <c r="AQ707" s="279"/>
      <c r="AR707" s="266"/>
      <c r="AS707" s="254"/>
      <c r="AT707" s="254"/>
      <c r="AU707" s="254"/>
    </row>
    <row r="708" spans="1:47" hidden="1" outlineLevel="3" x14ac:dyDescent="0.3">
      <c r="A708" s="254"/>
      <c r="B708" s="263"/>
      <c r="C708" s="256">
        <f t="shared" si="244"/>
        <v>4</v>
      </c>
      <c r="D708" s="279"/>
      <c r="E708" s="334"/>
      <c r="F708" s="334"/>
      <c r="G708" s="279"/>
      <c r="H708" s="284"/>
      <c r="I708" s="300"/>
      <c r="J708" s="300" t="s">
        <v>617</v>
      </c>
      <c r="K708" s="284"/>
      <c r="L708" s="284"/>
      <c r="M708" s="284"/>
      <c r="N708" s="284"/>
      <c r="O708" s="284"/>
      <c r="P708" s="284"/>
      <c r="Q708" s="284"/>
      <c r="R708" s="370">
        <f t="shared" ref="R708:U708" si="248">DATE(YEAR(R705)+1,MONTH(R705),DAY(R705))</f>
        <v>44180</v>
      </c>
      <c r="S708" s="370">
        <f t="shared" si="248"/>
        <v>44180</v>
      </c>
      <c r="T708" s="370">
        <f t="shared" si="248"/>
        <v>44180</v>
      </c>
      <c r="U708" s="370">
        <f t="shared" si="248"/>
        <v>44180</v>
      </c>
      <c r="V708" s="284"/>
      <c r="W708" s="284"/>
      <c r="X708" s="284"/>
      <c r="Y708" s="284"/>
      <c r="Z708" s="284"/>
      <c r="AA708" s="284"/>
      <c r="AB708" s="284"/>
      <c r="AC708" s="284"/>
      <c r="AD708" s="284"/>
      <c r="AE708" s="284"/>
      <c r="AF708" s="284"/>
      <c r="AG708" s="284"/>
      <c r="AH708" s="284"/>
      <c r="AI708" s="284"/>
      <c r="AJ708" s="768">
        <f t="shared" si="239"/>
        <v>713</v>
      </c>
      <c r="AK708" s="768">
        <f t="shared" si="240"/>
        <v>713</v>
      </c>
      <c r="AL708" s="768">
        <f t="shared" si="241"/>
        <v>713</v>
      </c>
      <c r="AM708" s="768">
        <f t="shared" si="242"/>
        <v>713</v>
      </c>
      <c r="AN708" s="284"/>
      <c r="AO708" s="284"/>
      <c r="AP708" s="284"/>
      <c r="AQ708" s="279"/>
      <c r="AR708" s="266"/>
      <c r="AS708" s="254"/>
      <c r="AT708" s="254"/>
      <c r="AU708" s="254"/>
    </row>
    <row r="709" spans="1:47" hidden="1" outlineLevel="3" x14ac:dyDescent="0.3">
      <c r="A709" s="254"/>
      <c r="B709" s="263"/>
      <c r="C709" s="256">
        <f t="shared" si="244"/>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49">DATE(YEAR(R706)+1,MONTH(R706),DAY(R706))</f>
        <v>44545</v>
      </c>
      <c r="S709" s="370">
        <f t="shared" si="249"/>
        <v>44545</v>
      </c>
      <c r="T709" s="370">
        <f t="shared" si="249"/>
        <v>44545</v>
      </c>
      <c r="U709" s="370">
        <f t="shared" si="249"/>
        <v>44545</v>
      </c>
      <c r="V709" s="284"/>
      <c r="W709" s="284"/>
      <c r="X709" s="284"/>
      <c r="Y709" s="284"/>
      <c r="Z709" s="284"/>
      <c r="AA709" s="284"/>
      <c r="AB709" s="284"/>
      <c r="AC709" s="768">
        <f>MIN(363,INT((K709 - DATE(YEAR(K709),1,1))))+364*(YEAR(K709)-i_startyear)</f>
        <v>1076</v>
      </c>
      <c r="AD709" s="768">
        <f>MIN(363,INT((L709 - DATE(YEAR(L709),1,1))))+364*(YEAR(L709)-i_startyear)</f>
        <v>1076</v>
      </c>
      <c r="AE709" s="768">
        <f>MIN(363,INT((M709 - DATE(YEAR(M709),1,1))))+364*(YEAR(M709)-i_startyear)</f>
        <v>1076</v>
      </c>
      <c r="AF709" s="284"/>
      <c r="AG709" s="284"/>
      <c r="AH709" s="284"/>
      <c r="AI709" s="284"/>
      <c r="AJ709" s="768">
        <f t="shared" si="239"/>
        <v>1076</v>
      </c>
      <c r="AK709" s="768">
        <f t="shared" si="240"/>
        <v>1076</v>
      </c>
      <c r="AL709" s="768">
        <f t="shared" si="241"/>
        <v>1076</v>
      </c>
      <c r="AM709" s="768">
        <f t="shared" si="242"/>
        <v>1076</v>
      </c>
      <c r="AN709" s="284"/>
      <c r="AO709" s="284"/>
      <c r="AP709" s="284"/>
      <c r="AQ709" s="279"/>
      <c r="AR709" s="266"/>
      <c r="AS709" s="254"/>
      <c r="AT709" s="254"/>
      <c r="AU709" s="254"/>
    </row>
    <row r="710" spans="1:47" hidden="1" outlineLevel="3" x14ac:dyDescent="0.3">
      <c r="A710" s="254"/>
      <c r="B710" s="263"/>
      <c r="C710" s="256">
        <f t="shared" si="244"/>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0">DATE(YEAR(R707)+1,MONTH(R707),DAY(R707))</f>
        <v>44545</v>
      </c>
      <c r="S710" s="370">
        <f t="shared" si="250"/>
        <v>44545</v>
      </c>
      <c r="T710" s="370">
        <f t="shared" si="250"/>
        <v>44545</v>
      </c>
      <c r="U710" s="370">
        <f t="shared" si="250"/>
        <v>44545</v>
      </c>
      <c r="V710" s="284"/>
      <c r="W710" s="284"/>
      <c r="X710" s="284"/>
      <c r="Y710" s="284"/>
      <c r="Z710" s="284"/>
      <c r="AA710" s="284"/>
      <c r="AB710" s="284"/>
      <c r="AC710" s="284"/>
      <c r="AD710" s="284"/>
      <c r="AE710" s="284"/>
      <c r="AF710" s="768">
        <f>MIN(363,INT((N710 - DATE(YEAR(N710),1,1))))+364*(YEAR(N710)-i_startyear)</f>
        <v>1076</v>
      </c>
      <c r="AG710" s="768">
        <f>MIN(363,INT((O710 - DATE(YEAR(O710),1,1))))+364*(YEAR(O710)-i_startyear)</f>
        <v>1076</v>
      </c>
      <c r="AH710" s="768">
        <f>MIN(363,INT((P710 - DATE(YEAR(P710),1,1))))+364*(YEAR(P710)-i_startyear)</f>
        <v>1076</v>
      </c>
      <c r="AI710" s="768">
        <f>MIN(363,INT((Q710 - DATE(YEAR(Q710),1,1))))+364*(YEAR(Q710)-i_startyear)</f>
        <v>1076</v>
      </c>
      <c r="AJ710" s="768">
        <f t="shared" si="239"/>
        <v>1076</v>
      </c>
      <c r="AK710" s="768">
        <f t="shared" si="240"/>
        <v>1076</v>
      </c>
      <c r="AL710" s="768">
        <f t="shared" si="241"/>
        <v>1076</v>
      </c>
      <c r="AM710" s="768">
        <f t="shared" si="242"/>
        <v>1076</v>
      </c>
      <c r="AN710" s="284"/>
      <c r="AO710" s="284"/>
      <c r="AP710" s="284"/>
      <c r="AQ710" s="279"/>
      <c r="AR710" s="266"/>
      <c r="AS710" s="254"/>
      <c r="AT710" s="254"/>
      <c r="AU710" s="254"/>
    </row>
    <row r="711" spans="1:47" hidden="1" outlineLevel="3" x14ac:dyDescent="0.3">
      <c r="A711" s="254"/>
      <c r="B711" s="263"/>
      <c r="C711" s="256">
        <f t="shared" si="244"/>
        <v>4</v>
      </c>
      <c r="D711" s="279"/>
      <c r="E711" s="334"/>
      <c r="F711" s="334"/>
      <c r="G711" s="279"/>
      <c r="H711" s="284"/>
      <c r="I711" s="300"/>
      <c r="J711" s="300" t="s">
        <v>617</v>
      </c>
      <c r="K711" s="284"/>
      <c r="L711" s="284"/>
      <c r="M711" s="284"/>
      <c r="N711" s="284"/>
      <c r="O711" s="284"/>
      <c r="P711" s="284"/>
      <c r="Q711" s="284"/>
      <c r="R711" s="370">
        <f t="shared" ref="R711:U711" si="251">DATE(YEAR(R708)+1,MONTH(R708),DAY(R708))</f>
        <v>44545</v>
      </c>
      <c r="S711" s="370">
        <f t="shared" si="251"/>
        <v>44545</v>
      </c>
      <c r="T711" s="370">
        <f t="shared" si="251"/>
        <v>44545</v>
      </c>
      <c r="U711" s="370">
        <f t="shared" si="251"/>
        <v>44545</v>
      </c>
      <c r="V711" s="284"/>
      <c r="W711" s="284"/>
      <c r="X711" s="284"/>
      <c r="Y711" s="284"/>
      <c r="Z711" s="284"/>
      <c r="AA711" s="284"/>
      <c r="AB711" s="284"/>
      <c r="AC711" s="284"/>
      <c r="AD711" s="284"/>
      <c r="AE711" s="284"/>
      <c r="AF711" s="284"/>
      <c r="AG711" s="284"/>
      <c r="AH711" s="284"/>
      <c r="AI711" s="284"/>
      <c r="AJ711" s="768">
        <f t="shared" ref="AJ711:AJ742" si="252">MIN(363,INT((R711 - DATE(YEAR(R711),1,1))))+364*(YEAR(R711)-i_startyear)</f>
        <v>1076</v>
      </c>
      <c r="AK711" s="768">
        <f t="shared" ref="AK711:AK742" si="253">MIN(363,INT((S711 - DATE(YEAR(S711),1,1))))+364*(YEAR(S711)-i_startyear)</f>
        <v>1076</v>
      </c>
      <c r="AL711" s="768">
        <f t="shared" ref="AL711:AL742" si="254">MIN(363,INT((T711 - DATE(YEAR(T711),1,1))))+364*(YEAR(T711)-i_startyear)</f>
        <v>1076</v>
      </c>
      <c r="AM711" s="768">
        <f t="shared" ref="AM711:AM742" si="255">MIN(363,INT((U711 - DATE(YEAR(U711),1,1))))+364*(YEAR(U711)-i_startyear)</f>
        <v>1076</v>
      </c>
      <c r="AN711" s="284"/>
      <c r="AO711" s="284"/>
      <c r="AP711" s="284"/>
      <c r="AQ711" s="279"/>
      <c r="AR711" s="266"/>
      <c r="AS711" s="254"/>
      <c r="AT711" s="254"/>
      <c r="AU711" s="254"/>
    </row>
    <row r="712" spans="1:47" hidden="1" outlineLevel="3" x14ac:dyDescent="0.3">
      <c r="A712" s="254"/>
      <c r="B712" s="263"/>
      <c r="C712" s="256">
        <f t="shared" si="244"/>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56">DATE(YEAR(R709)+1,MONTH(R709),DAY(R709))</f>
        <v>44910</v>
      </c>
      <c r="S712" s="370">
        <f t="shared" si="256"/>
        <v>44910</v>
      </c>
      <c r="T712" s="370">
        <f t="shared" si="256"/>
        <v>44910</v>
      </c>
      <c r="U712" s="370">
        <f t="shared" si="256"/>
        <v>44910</v>
      </c>
      <c r="V712" s="284"/>
      <c r="W712" s="284"/>
      <c r="X712" s="284"/>
      <c r="Y712" s="284"/>
      <c r="Z712" s="284"/>
      <c r="AA712" s="284"/>
      <c r="AB712" s="284"/>
      <c r="AC712" s="768">
        <f>MIN(363,INT((K712 - DATE(YEAR(K712),1,1))))+364*(YEAR(K712)-i_startyear)</f>
        <v>1440</v>
      </c>
      <c r="AD712" s="768">
        <f>MIN(363,INT((L712 - DATE(YEAR(L712),1,1))))+364*(YEAR(L712)-i_startyear)</f>
        <v>1440</v>
      </c>
      <c r="AE712" s="768">
        <f>MIN(363,INT((M712 - DATE(YEAR(M712),1,1))))+364*(YEAR(M712)-i_startyear)</f>
        <v>1440</v>
      </c>
      <c r="AF712" s="284"/>
      <c r="AG712" s="284"/>
      <c r="AH712" s="284"/>
      <c r="AI712" s="284"/>
      <c r="AJ712" s="768">
        <f t="shared" si="252"/>
        <v>1440</v>
      </c>
      <c r="AK712" s="768">
        <f t="shared" si="253"/>
        <v>1440</v>
      </c>
      <c r="AL712" s="768">
        <f t="shared" si="254"/>
        <v>1440</v>
      </c>
      <c r="AM712" s="768">
        <f t="shared" si="255"/>
        <v>1440</v>
      </c>
      <c r="AN712" s="284"/>
      <c r="AO712" s="284"/>
      <c r="AP712" s="284"/>
      <c r="AQ712" s="279"/>
      <c r="AR712" s="266"/>
      <c r="AS712" s="254"/>
      <c r="AT712" s="254"/>
      <c r="AU712" s="254"/>
    </row>
    <row r="713" spans="1:47" hidden="1" outlineLevel="3" x14ac:dyDescent="0.3">
      <c r="A713" s="254"/>
      <c r="B713" s="263"/>
      <c r="C713" s="256">
        <f t="shared" si="244"/>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57">DATE(YEAR(R710)+1,MONTH(R710),DAY(R710))</f>
        <v>44910</v>
      </c>
      <c r="S713" s="370">
        <f t="shared" si="257"/>
        <v>44910</v>
      </c>
      <c r="T713" s="370">
        <f t="shared" si="257"/>
        <v>44910</v>
      </c>
      <c r="U713" s="370">
        <f t="shared" si="257"/>
        <v>44910</v>
      </c>
      <c r="V713" s="284"/>
      <c r="W713" s="284"/>
      <c r="X713" s="284"/>
      <c r="Y713" s="284"/>
      <c r="Z713" s="284"/>
      <c r="AA713" s="284"/>
      <c r="AB713" s="284"/>
      <c r="AC713" s="284"/>
      <c r="AD713" s="284"/>
      <c r="AE713" s="284"/>
      <c r="AF713" s="768">
        <f>MIN(363,INT((N713 - DATE(YEAR(N713),1,1))))+364*(YEAR(N713)-i_startyear)</f>
        <v>1440</v>
      </c>
      <c r="AG713" s="768">
        <f>MIN(363,INT((O713 - DATE(YEAR(O713),1,1))))+364*(YEAR(O713)-i_startyear)</f>
        <v>1440</v>
      </c>
      <c r="AH713" s="768">
        <f>MIN(363,INT((P713 - DATE(YEAR(P713),1,1))))+364*(YEAR(P713)-i_startyear)</f>
        <v>1440</v>
      </c>
      <c r="AI713" s="768">
        <f>MIN(363,INT((Q713 - DATE(YEAR(Q713),1,1))))+364*(YEAR(Q713)-i_startyear)</f>
        <v>1440</v>
      </c>
      <c r="AJ713" s="768">
        <f t="shared" si="252"/>
        <v>1440</v>
      </c>
      <c r="AK713" s="768">
        <f t="shared" si="253"/>
        <v>1440</v>
      </c>
      <c r="AL713" s="768">
        <f t="shared" si="254"/>
        <v>1440</v>
      </c>
      <c r="AM713" s="768">
        <f t="shared" si="255"/>
        <v>1440</v>
      </c>
      <c r="AN713" s="284"/>
      <c r="AO713" s="284"/>
      <c r="AP713" s="284"/>
      <c r="AQ713" s="279"/>
      <c r="AR713" s="266"/>
      <c r="AS713" s="254"/>
      <c r="AT713" s="254"/>
      <c r="AU713" s="254"/>
    </row>
    <row r="714" spans="1:47" hidden="1" outlineLevel="3" x14ac:dyDescent="0.3">
      <c r="A714" s="254"/>
      <c r="B714" s="263"/>
      <c r="C714" s="256">
        <f t="shared" si="244"/>
        <v>4</v>
      </c>
      <c r="D714" s="279"/>
      <c r="E714" s="334"/>
      <c r="F714" s="334"/>
      <c r="G714" s="279"/>
      <c r="H714" s="284"/>
      <c r="I714" s="300"/>
      <c r="J714" s="300" t="s">
        <v>617</v>
      </c>
      <c r="K714" s="284"/>
      <c r="L714" s="284"/>
      <c r="M714" s="284"/>
      <c r="N714" s="284"/>
      <c r="O714" s="284"/>
      <c r="P714" s="284"/>
      <c r="Q714" s="284"/>
      <c r="R714" s="370">
        <f t="shared" ref="R714:U714" si="258">DATE(YEAR(R711)+1,MONTH(R711),DAY(R711))</f>
        <v>44910</v>
      </c>
      <c r="S714" s="370">
        <f t="shared" si="258"/>
        <v>44910</v>
      </c>
      <c r="T714" s="370">
        <f t="shared" si="258"/>
        <v>44910</v>
      </c>
      <c r="U714" s="370">
        <f t="shared" si="258"/>
        <v>44910</v>
      </c>
      <c r="V714" s="284"/>
      <c r="W714" s="284"/>
      <c r="X714" s="284"/>
      <c r="Y714" s="284"/>
      <c r="Z714" s="284"/>
      <c r="AA714" s="284"/>
      <c r="AB714" s="284"/>
      <c r="AC714" s="284"/>
      <c r="AD714" s="284"/>
      <c r="AE714" s="284"/>
      <c r="AF714" s="284"/>
      <c r="AG714" s="284"/>
      <c r="AH714" s="284"/>
      <c r="AI714" s="284"/>
      <c r="AJ714" s="768">
        <f t="shared" si="252"/>
        <v>1440</v>
      </c>
      <c r="AK714" s="768">
        <f t="shared" si="253"/>
        <v>1440</v>
      </c>
      <c r="AL714" s="768">
        <f t="shared" si="254"/>
        <v>1440</v>
      </c>
      <c r="AM714" s="768">
        <f t="shared" si="255"/>
        <v>1440</v>
      </c>
      <c r="AN714" s="284"/>
      <c r="AO714" s="284"/>
      <c r="AP714" s="284"/>
      <c r="AQ714" s="279"/>
      <c r="AR714" s="266"/>
      <c r="AS714" s="254"/>
      <c r="AT714" s="254"/>
      <c r="AU714" s="254"/>
    </row>
    <row r="715" spans="1:47" hidden="1" outlineLevel="3" x14ac:dyDescent="0.3">
      <c r="A715" s="254"/>
      <c r="B715" s="263"/>
      <c r="C715" s="256">
        <f t="shared" si="244"/>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59">DATE(YEAR(R712)+1,MONTH(R712),DAY(R712))</f>
        <v>45275</v>
      </c>
      <c r="S715" s="370">
        <f t="shared" si="259"/>
        <v>45275</v>
      </c>
      <c r="T715" s="370">
        <f t="shared" si="259"/>
        <v>45275</v>
      </c>
      <c r="U715" s="370">
        <f t="shared" si="259"/>
        <v>45275</v>
      </c>
      <c r="V715" s="284"/>
      <c r="W715" s="284"/>
      <c r="X715" s="284"/>
      <c r="Y715" s="284"/>
      <c r="Z715" s="284"/>
      <c r="AA715" s="284"/>
      <c r="AB715" s="284"/>
      <c r="AC715" s="768">
        <f>MIN(363,INT((K715 - DATE(YEAR(K715),1,1))))+364*(YEAR(K715)-i_startyear)</f>
        <v>1804</v>
      </c>
      <c r="AD715" s="768">
        <f>MIN(363,INT((L715 - DATE(YEAR(L715),1,1))))+364*(YEAR(L715)-i_startyear)</f>
        <v>1804</v>
      </c>
      <c r="AE715" s="768">
        <f>MIN(363,INT((M715 - DATE(YEAR(M715),1,1))))+364*(YEAR(M715)-i_startyear)</f>
        <v>1804</v>
      </c>
      <c r="AF715" s="284"/>
      <c r="AG715" s="284"/>
      <c r="AH715" s="284"/>
      <c r="AI715" s="284"/>
      <c r="AJ715" s="768">
        <f t="shared" si="252"/>
        <v>1804</v>
      </c>
      <c r="AK715" s="768">
        <f t="shared" si="253"/>
        <v>1804</v>
      </c>
      <c r="AL715" s="768">
        <f t="shared" si="254"/>
        <v>1804</v>
      </c>
      <c r="AM715" s="768">
        <f t="shared" si="255"/>
        <v>1804</v>
      </c>
      <c r="AN715" s="284"/>
      <c r="AO715" s="284"/>
      <c r="AP715" s="284"/>
      <c r="AQ715" s="279"/>
      <c r="AR715" s="266"/>
      <c r="AS715" s="254"/>
      <c r="AT715" s="254"/>
      <c r="AU715" s="254"/>
    </row>
    <row r="716" spans="1:47" hidden="1" outlineLevel="3" x14ac:dyDescent="0.3">
      <c r="A716" s="254"/>
      <c r="B716" s="263"/>
      <c r="C716" s="256">
        <f t="shared" si="244"/>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60">DATE(YEAR(R713)+1,MONTH(R713),DAY(R713))</f>
        <v>45275</v>
      </c>
      <c r="S716" s="370">
        <f t="shared" si="260"/>
        <v>45275</v>
      </c>
      <c r="T716" s="370">
        <f t="shared" si="260"/>
        <v>45275</v>
      </c>
      <c r="U716" s="370">
        <f t="shared" si="260"/>
        <v>45275</v>
      </c>
      <c r="V716" s="284"/>
      <c r="W716" s="284"/>
      <c r="X716" s="284"/>
      <c r="Y716" s="284"/>
      <c r="Z716" s="284"/>
      <c r="AA716" s="284"/>
      <c r="AB716" s="284"/>
      <c r="AC716" s="284"/>
      <c r="AD716" s="284"/>
      <c r="AE716" s="284"/>
      <c r="AF716" s="768">
        <f>MIN(363,INT((N716 - DATE(YEAR(N716),1,1))))+364*(YEAR(N716)-i_startyear)</f>
        <v>1804</v>
      </c>
      <c r="AG716" s="768">
        <f>MIN(363,INT((O716 - DATE(YEAR(O716),1,1))))+364*(YEAR(O716)-i_startyear)</f>
        <v>1804</v>
      </c>
      <c r="AH716" s="768">
        <f>MIN(363,INT((P716 - DATE(YEAR(P716),1,1))))+364*(YEAR(P716)-i_startyear)</f>
        <v>1804</v>
      </c>
      <c r="AI716" s="768">
        <f>MIN(363,INT((Q716 - DATE(YEAR(Q716),1,1))))+364*(YEAR(Q716)-i_startyear)</f>
        <v>1804</v>
      </c>
      <c r="AJ716" s="768">
        <f t="shared" si="252"/>
        <v>1804</v>
      </c>
      <c r="AK716" s="768">
        <f t="shared" si="253"/>
        <v>1804</v>
      </c>
      <c r="AL716" s="768">
        <f t="shared" si="254"/>
        <v>1804</v>
      </c>
      <c r="AM716" s="768">
        <f t="shared" si="255"/>
        <v>1804</v>
      </c>
      <c r="AN716" s="284"/>
      <c r="AO716" s="284"/>
      <c r="AP716" s="284"/>
      <c r="AQ716" s="279"/>
      <c r="AR716" s="266"/>
      <c r="AS716" s="254"/>
      <c r="AT716" s="254"/>
      <c r="AU716" s="254"/>
    </row>
    <row r="717" spans="1:47" hidden="1" outlineLevel="3" x14ac:dyDescent="0.3">
      <c r="A717" s="254"/>
      <c r="B717" s="263"/>
      <c r="C717" s="256">
        <f t="shared" si="244"/>
        <v>4</v>
      </c>
      <c r="D717" s="279"/>
      <c r="E717" s="334"/>
      <c r="F717" s="334"/>
      <c r="G717" s="279"/>
      <c r="H717" s="284"/>
      <c r="I717" s="300"/>
      <c r="J717" s="300" t="s">
        <v>617</v>
      </c>
      <c r="K717" s="284"/>
      <c r="L717" s="284"/>
      <c r="M717" s="284"/>
      <c r="N717" s="284"/>
      <c r="O717" s="284"/>
      <c r="P717" s="284"/>
      <c r="Q717" s="284"/>
      <c r="R717" s="370">
        <f t="shared" ref="R717:U717" si="261">DATE(YEAR(R714)+1,MONTH(R714),DAY(R714))</f>
        <v>45275</v>
      </c>
      <c r="S717" s="370">
        <f t="shared" si="261"/>
        <v>45275</v>
      </c>
      <c r="T717" s="370">
        <f t="shared" si="261"/>
        <v>45275</v>
      </c>
      <c r="U717" s="370">
        <f t="shared" si="261"/>
        <v>45275</v>
      </c>
      <c r="V717" s="284"/>
      <c r="W717" s="284"/>
      <c r="X717" s="284"/>
      <c r="Y717" s="284"/>
      <c r="Z717" s="284"/>
      <c r="AA717" s="284"/>
      <c r="AB717" s="284"/>
      <c r="AC717" s="284"/>
      <c r="AD717" s="284"/>
      <c r="AE717" s="284"/>
      <c r="AF717" s="284"/>
      <c r="AG717" s="284"/>
      <c r="AH717" s="284"/>
      <c r="AI717" s="284"/>
      <c r="AJ717" s="768">
        <f t="shared" si="252"/>
        <v>1804</v>
      </c>
      <c r="AK717" s="768">
        <f t="shared" si="253"/>
        <v>1804</v>
      </c>
      <c r="AL717" s="768">
        <f t="shared" si="254"/>
        <v>1804</v>
      </c>
      <c r="AM717" s="768">
        <f t="shared" si="255"/>
        <v>1804</v>
      </c>
      <c r="AN717" s="284"/>
      <c r="AO717" s="284"/>
      <c r="AP717" s="284"/>
      <c r="AQ717" s="279"/>
      <c r="AR717" s="266"/>
      <c r="AS717" s="254"/>
      <c r="AT717" s="254"/>
      <c r="AU717" s="254"/>
    </row>
    <row r="718" spans="1:47" hidden="1" outlineLevel="3" x14ac:dyDescent="0.3">
      <c r="A718" s="254"/>
      <c r="B718" s="263"/>
      <c r="C718" s="256">
        <f t="shared" ref="C718:C726" si="262">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63">DATE(YEAR(R715)+1,MONTH(R715),DAY(R715))</f>
        <v>45641</v>
      </c>
      <c r="S718" s="370">
        <f t="shared" si="263"/>
        <v>45641</v>
      </c>
      <c r="T718" s="370">
        <f t="shared" si="263"/>
        <v>45641</v>
      </c>
      <c r="U718" s="370">
        <f t="shared" si="263"/>
        <v>45641</v>
      </c>
      <c r="V718" s="284"/>
      <c r="W718" s="284"/>
      <c r="X718" s="284"/>
      <c r="Y718" s="284"/>
      <c r="Z718" s="284"/>
      <c r="AA718" s="284"/>
      <c r="AB718" s="284"/>
      <c r="AC718" s="768">
        <f>MIN(363,INT((K718 - DATE(YEAR(K718),1,1))))+364*(YEAR(K718)-i_startyear)</f>
        <v>2169</v>
      </c>
      <c r="AD718" s="768">
        <f>MIN(363,INT((L718 - DATE(YEAR(L718),1,1))))+364*(YEAR(L718)-i_startyear)</f>
        <v>2169</v>
      </c>
      <c r="AE718" s="768">
        <f>MIN(363,INT((M718 - DATE(YEAR(M718),1,1))))+364*(YEAR(M718)-i_startyear)</f>
        <v>2169</v>
      </c>
      <c r="AF718" s="284"/>
      <c r="AG718" s="284"/>
      <c r="AH718" s="284"/>
      <c r="AI718" s="284"/>
      <c r="AJ718" s="768">
        <f t="shared" si="252"/>
        <v>2169</v>
      </c>
      <c r="AK718" s="768">
        <f t="shared" si="253"/>
        <v>2169</v>
      </c>
      <c r="AL718" s="768">
        <f t="shared" si="254"/>
        <v>2169</v>
      </c>
      <c r="AM718" s="768">
        <f t="shared" si="255"/>
        <v>2169</v>
      </c>
      <c r="AN718" s="284"/>
      <c r="AO718" s="284"/>
      <c r="AP718" s="284"/>
      <c r="AQ718" s="279"/>
      <c r="AR718" s="266"/>
      <c r="AS718" s="254"/>
      <c r="AT718" s="254"/>
      <c r="AU718" s="254"/>
    </row>
    <row r="719" spans="1:47" hidden="1" outlineLevel="3" x14ac:dyDescent="0.3">
      <c r="A719" s="254"/>
      <c r="B719" s="263"/>
      <c r="C719" s="256">
        <f t="shared" si="262"/>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64">DATE(YEAR(R716)+1,MONTH(R716),DAY(R716))</f>
        <v>45641</v>
      </c>
      <c r="S719" s="370">
        <f t="shared" si="264"/>
        <v>45641</v>
      </c>
      <c r="T719" s="370">
        <f t="shared" si="264"/>
        <v>45641</v>
      </c>
      <c r="U719" s="370">
        <f t="shared" si="264"/>
        <v>45641</v>
      </c>
      <c r="V719" s="284"/>
      <c r="W719" s="284"/>
      <c r="X719" s="284"/>
      <c r="Y719" s="284"/>
      <c r="Z719" s="284"/>
      <c r="AA719" s="284"/>
      <c r="AB719" s="284"/>
      <c r="AC719" s="284"/>
      <c r="AD719" s="284"/>
      <c r="AE719" s="284"/>
      <c r="AF719" s="768">
        <f>MIN(363,INT((N719 - DATE(YEAR(N719),1,1))))+364*(YEAR(N719)-i_startyear)</f>
        <v>2169</v>
      </c>
      <c r="AG719" s="768">
        <f>MIN(363,INT((O719 - DATE(YEAR(O719),1,1))))+364*(YEAR(O719)-i_startyear)</f>
        <v>2169</v>
      </c>
      <c r="AH719" s="768">
        <f>MIN(363,INT((P719 - DATE(YEAR(P719),1,1))))+364*(YEAR(P719)-i_startyear)</f>
        <v>2169</v>
      </c>
      <c r="AI719" s="768">
        <f>MIN(363,INT((Q719 - DATE(YEAR(Q719),1,1))))+364*(YEAR(Q719)-i_startyear)</f>
        <v>2169</v>
      </c>
      <c r="AJ719" s="768">
        <f t="shared" si="252"/>
        <v>2169</v>
      </c>
      <c r="AK719" s="768">
        <f t="shared" si="253"/>
        <v>2169</v>
      </c>
      <c r="AL719" s="768">
        <f t="shared" si="254"/>
        <v>2169</v>
      </c>
      <c r="AM719" s="768">
        <f t="shared" si="255"/>
        <v>2169</v>
      </c>
      <c r="AN719" s="284"/>
      <c r="AO719" s="284"/>
      <c r="AP719" s="284"/>
      <c r="AQ719" s="279"/>
      <c r="AR719" s="266"/>
      <c r="AS719" s="254"/>
      <c r="AT719" s="254"/>
      <c r="AU719" s="254"/>
    </row>
    <row r="720" spans="1:47" hidden="1" outlineLevel="3" x14ac:dyDescent="0.3">
      <c r="A720" s="254"/>
      <c r="B720" s="263"/>
      <c r="C720" s="256">
        <f t="shared" si="262"/>
        <v>4</v>
      </c>
      <c r="D720" s="279"/>
      <c r="E720" s="334"/>
      <c r="F720" s="334"/>
      <c r="G720" s="279"/>
      <c r="H720" s="284"/>
      <c r="I720" s="300"/>
      <c r="J720" s="300" t="s">
        <v>617</v>
      </c>
      <c r="K720" s="284"/>
      <c r="L720" s="284"/>
      <c r="M720" s="284"/>
      <c r="N720" s="284"/>
      <c r="O720" s="284"/>
      <c r="P720" s="284"/>
      <c r="Q720" s="284"/>
      <c r="R720" s="370">
        <f t="shared" ref="R720:U720" si="265">DATE(YEAR(R717)+1,MONTH(R717),DAY(R717))</f>
        <v>45641</v>
      </c>
      <c r="S720" s="370">
        <f t="shared" si="265"/>
        <v>45641</v>
      </c>
      <c r="T720" s="370">
        <f t="shared" si="265"/>
        <v>45641</v>
      </c>
      <c r="U720" s="370">
        <f t="shared" si="265"/>
        <v>45641</v>
      </c>
      <c r="V720" s="284"/>
      <c r="W720" s="284"/>
      <c r="X720" s="284"/>
      <c r="Y720" s="284"/>
      <c r="Z720" s="284"/>
      <c r="AA720" s="284"/>
      <c r="AB720" s="284"/>
      <c r="AC720" s="284"/>
      <c r="AD720" s="284"/>
      <c r="AE720" s="284"/>
      <c r="AF720" s="284"/>
      <c r="AG720" s="284"/>
      <c r="AH720" s="284"/>
      <c r="AI720" s="284"/>
      <c r="AJ720" s="768">
        <f t="shared" si="252"/>
        <v>2169</v>
      </c>
      <c r="AK720" s="768">
        <f t="shared" si="253"/>
        <v>2169</v>
      </c>
      <c r="AL720" s="768">
        <f t="shared" si="254"/>
        <v>2169</v>
      </c>
      <c r="AM720" s="768">
        <f t="shared" si="255"/>
        <v>2169</v>
      </c>
      <c r="AN720" s="284"/>
      <c r="AO720" s="284"/>
      <c r="AP720" s="284"/>
      <c r="AQ720" s="279"/>
      <c r="AR720" s="266"/>
      <c r="AS720" s="254"/>
      <c r="AT720" s="254"/>
      <c r="AU720" s="254"/>
    </row>
    <row r="721" spans="1:47" hidden="1" outlineLevel="3" x14ac:dyDescent="0.3">
      <c r="A721" s="254"/>
      <c r="B721" s="263"/>
      <c r="C721" s="256">
        <f t="shared" si="262"/>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66">DATE(YEAR(R718)+1,MONTH(R718),DAY(R718))</f>
        <v>46006</v>
      </c>
      <c r="S721" s="370">
        <f t="shared" si="266"/>
        <v>46006</v>
      </c>
      <c r="T721" s="370">
        <f t="shared" si="266"/>
        <v>46006</v>
      </c>
      <c r="U721" s="370">
        <f t="shared" si="266"/>
        <v>46006</v>
      </c>
      <c r="V721" s="284"/>
      <c r="W721" s="284"/>
      <c r="X721" s="284"/>
      <c r="Y721" s="284"/>
      <c r="Z721" s="284"/>
      <c r="AA721" s="284"/>
      <c r="AB721" s="284"/>
      <c r="AC721" s="768">
        <f>MIN(363,INT((K721 - DATE(YEAR(K721),1,1))))+364*(YEAR(K721)-i_startyear)</f>
        <v>2532</v>
      </c>
      <c r="AD721" s="768">
        <f>MIN(363,INT((L721 - DATE(YEAR(L721),1,1))))+364*(YEAR(L721)-i_startyear)</f>
        <v>2532</v>
      </c>
      <c r="AE721" s="768">
        <f>MIN(363,INT((M721 - DATE(YEAR(M721),1,1))))+364*(YEAR(M721)-i_startyear)</f>
        <v>2532</v>
      </c>
      <c r="AF721" s="284"/>
      <c r="AG721" s="284"/>
      <c r="AH721" s="284"/>
      <c r="AI721" s="284"/>
      <c r="AJ721" s="768">
        <f t="shared" si="252"/>
        <v>2532</v>
      </c>
      <c r="AK721" s="768">
        <f t="shared" si="253"/>
        <v>2532</v>
      </c>
      <c r="AL721" s="768">
        <f t="shared" si="254"/>
        <v>2532</v>
      </c>
      <c r="AM721" s="768">
        <f t="shared" si="255"/>
        <v>2532</v>
      </c>
      <c r="AN721" s="284"/>
      <c r="AO721" s="284"/>
      <c r="AP721" s="284"/>
      <c r="AQ721" s="279"/>
      <c r="AR721" s="266"/>
      <c r="AS721" s="254"/>
      <c r="AT721" s="254"/>
      <c r="AU721" s="254"/>
    </row>
    <row r="722" spans="1:47" hidden="1" outlineLevel="3" x14ac:dyDescent="0.3">
      <c r="A722" s="254"/>
      <c r="B722" s="263"/>
      <c r="C722" s="256">
        <f t="shared" si="262"/>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67">DATE(YEAR(R719)+1,MONTH(R719),DAY(R719))</f>
        <v>46006</v>
      </c>
      <c r="S722" s="370">
        <f t="shared" si="267"/>
        <v>46006</v>
      </c>
      <c r="T722" s="370">
        <f t="shared" si="267"/>
        <v>46006</v>
      </c>
      <c r="U722" s="370">
        <f t="shared" si="267"/>
        <v>46006</v>
      </c>
      <c r="V722" s="284"/>
      <c r="W722" s="284"/>
      <c r="X722" s="284"/>
      <c r="Y722" s="284"/>
      <c r="Z722" s="284"/>
      <c r="AA722" s="284"/>
      <c r="AB722" s="284"/>
      <c r="AC722" s="284"/>
      <c r="AD722" s="284"/>
      <c r="AE722" s="284"/>
      <c r="AF722" s="768">
        <f>MIN(363,INT((N722 - DATE(YEAR(N722),1,1))))+364*(YEAR(N722)-i_startyear)</f>
        <v>2532</v>
      </c>
      <c r="AG722" s="768">
        <f>MIN(363,INT((O722 - DATE(YEAR(O722),1,1))))+364*(YEAR(O722)-i_startyear)</f>
        <v>2532</v>
      </c>
      <c r="AH722" s="768">
        <f>MIN(363,INT((P722 - DATE(YEAR(P722),1,1))))+364*(YEAR(P722)-i_startyear)</f>
        <v>2532</v>
      </c>
      <c r="AI722" s="768">
        <f>MIN(363,INT((Q722 - DATE(YEAR(Q722),1,1))))+364*(YEAR(Q722)-i_startyear)</f>
        <v>2532</v>
      </c>
      <c r="AJ722" s="768">
        <f t="shared" si="252"/>
        <v>2532</v>
      </c>
      <c r="AK722" s="768">
        <f t="shared" si="253"/>
        <v>2532</v>
      </c>
      <c r="AL722" s="768">
        <f t="shared" si="254"/>
        <v>2532</v>
      </c>
      <c r="AM722" s="768">
        <f t="shared" si="255"/>
        <v>2532</v>
      </c>
      <c r="AN722" s="284"/>
      <c r="AO722" s="284"/>
      <c r="AP722" s="284"/>
      <c r="AQ722" s="279"/>
      <c r="AR722" s="266"/>
      <c r="AS722" s="254"/>
      <c r="AT722" s="254"/>
      <c r="AU722" s="254"/>
    </row>
    <row r="723" spans="1:47" hidden="1" outlineLevel="3" x14ac:dyDescent="0.3">
      <c r="A723" s="254"/>
      <c r="B723" s="263"/>
      <c r="C723" s="256">
        <f t="shared" si="262"/>
        <v>4</v>
      </c>
      <c r="D723" s="279"/>
      <c r="E723" s="334"/>
      <c r="F723" s="334"/>
      <c r="G723" s="279"/>
      <c r="H723" s="284"/>
      <c r="I723" s="300"/>
      <c r="J723" s="300" t="s">
        <v>617</v>
      </c>
      <c r="K723" s="284"/>
      <c r="L723" s="284"/>
      <c r="M723" s="284"/>
      <c r="N723" s="284"/>
      <c r="O723" s="284"/>
      <c r="P723" s="284"/>
      <c r="Q723" s="284"/>
      <c r="R723" s="370">
        <f t="shared" ref="R723:U723" si="268">DATE(YEAR(R720)+1,MONTH(R720),DAY(R720))</f>
        <v>46006</v>
      </c>
      <c r="S723" s="370">
        <f t="shared" si="268"/>
        <v>46006</v>
      </c>
      <c r="T723" s="370">
        <f t="shared" si="268"/>
        <v>46006</v>
      </c>
      <c r="U723" s="370">
        <f t="shared" si="268"/>
        <v>46006</v>
      </c>
      <c r="V723" s="284"/>
      <c r="W723" s="284"/>
      <c r="X723" s="284"/>
      <c r="Y723" s="284"/>
      <c r="Z723" s="284"/>
      <c r="AA723" s="284"/>
      <c r="AB723" s="284"/>
      <c r="AC723" s="284"/>
      <c r="AD723" s="284"/>
      <c r="AE723" s="284"/>
      <c r="AF723" s="284"/>
      <c r="AG723" s="284"/>
      <c r="AH723" s="284"/>
      <c r="AI723" s="284"/>
      <c r="AJ723" s="768">
        <f t="shared" si="252"/>
        <v>2532</v>
      </c>
      <c r="AK723" s="768">
        <f t="shared" si="253"/>
        <v>2532</v>
      </c>
      <c r="AL723" s="768">
        <f t="shared" si="254"/>
        <v>2532</v>
      </c>
      <c r="AM723" s="768">
        <f t="shared" si="255"/>
        <v>2532</v>
      </c>
      <c r="AN723" s="284"/>
      <c r="AO723" s="284"/>
      <c r="AP723" s="284"/>
      <c r="AQ723" s="279"/>
      <c r="AR723" s="266"/>
      <c r="AS723" s="254"/>
      <c r="AT723" s="254"/>
      <c r="AU723" s="254"/>
    </row>
    <row r="724" spans="1:47" hidden="1" outlineLevel="3" x14ac:dyDescent="0.3">
      <c r="A724" s="254"/>
      <c r="B724" s="263"/>
      <c r="C724" s="256">
        <f t="shared" si="262"/>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69">DATE(YEAR(R721)+1,MONTH(R721),DAY(R721))</f>
        <v>46371</v>
      </c>
      <c r="S724" s="370">
        <f t="shared" si="269"/>
        <v>46371</v>
      </c>
      <c r="T724" s="370">
        <f t="shared" si="269"/>
        <v>46371</v>
      </c>
      <c r="U724" s="370">
        <f t="shared" si="269"/>
        <v>46371</v>
      </c>
      <c r="V724" s="284"/>
      <c r="W724" s="284"/>
      <c r="X724" s="284"/>
      <c r="Y724" s="284"/>
      <c r="Z724" s="284"/>
      <c r="AA724" s="284"/>
      <c r="AB724" s="284"/>
      <c r="AC724" s="768">
        <f>MIN(363,INT((K724 - DATE(YEAR(K724),1,1))))+364*(YEAR(K724)-i_startyear)</f>
        <v>2896</v>
      </c>
      <c r="AD724" s="768">
        <f>MIN(363,INT((L724 - DATE(YEAR(L724),1,1))))+364*(YEAR(L724)-i_startyear)</f>
        <v>2896</v>
      </c>
      <c r="AE724" s="768">
        <f>MIN(363,INT((M724 - DATE(YEAR(M724),1,1))))+364*(YEAR(M724)-i_startyear)</f>
        <v>2896</v>
      </c>
      <c r="AF724" s="284"/>
      <c r="AG724" s="284"/>
      <c r="AH724" s="284"/>
      <c r="AI724" s="284"/>
      <c r="AJ724" s="768">
        <f t="shared" si="252"/>
        <v>2896</v>
      </c>
      <c r="AK724" s="768">
        <f t="shared" si="253"/>
        <v>2896</v>
      </c>
      <c r="AL724" s="768">
        <f t="shared" si="254"/>
        <v>2896</v>
      </c>
      <c r="AM724" s="768">
        <f t="shared" si="255"/>
        <v>2896</v>
      </c>
      <c r="AN724" s="284"/>
      <c r="AO724" s="284"/>
      <c r="AP724" s="284"/>
      <c r="AQ724" s="279"/>
      <c r="AR724" s="266"/>
      <c r="AS724" s="254"/>
      <c r="AT724" s="254"/>
      <c r="AU724" s="254"/>
    </row>
    <row r="725" spans="1:47" hidden="1" outlineLevel="3" x14ac:dyDescent="0.3">
      <c r="A725" s="254"/>
      <c r="B725" s="263"/>
      <c r="C725" s="256">
        <f t="shared" si="262"/>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70">DATE(YEAR(R722)+1,MONTH(R722),DAY(R722))</f>
        <v>46371</v>
      </c>
      <c r="S725" s="370">
        <f t="shared" si="270"/>
        <v>46371</v>
      </c>
      <c r="T725" s="370">
        <f t="shared" si="270"/>
        <v>46371</v>
      </c>
      <c r="U725" s="370">
        <f t="shared" si="270"/>
        <v>46371</v>
      </c>
      <c r="V725" s="284"/>
      <c r="W725" s="284"/>
      <c r="X725" s="284"/>
      <c r="Y725" s="284"/>
      <c r="Z725" s="284"/>
      <c r="AA725" s="284"/>
      <c r="AB725" s="284"/>
      <c r="AC725" s="284"/>
      <c r="AD725" s="284"/>
      <c r="AE725" s="284"/>
      <c r="AF725" s="768">
        <f>MIN(363,INT((N725 - DATE(YEAR(N725),1,1))))+364*(YEAR(N725)-i_startyear)</f>
        <v>2896</v>
      </c>
      <c r="AG725" s="768">
        <f>MIN(363,INT((O725 - DATE(YEAR(O725),1,1))))+364*(YEAR(O725)-i_startyear)</f>
        <v>2896</v>
      </c>
      <c r="AH725" s="768">
        <f>MIN(363,INT((P725 - DATE(YEAR(P725),1,1))))+364*(YEAR(P725)-i_startyear)</f>
        <v>2896</v>
      </c>
      <c r="AI725" s="768">
        <f>MIN(363,INT((Q725 - DATE(YEAR(Q725),1,1))))+364*(YEAR(Q725)-i_startyear)</f>
        <v>2896</v>
      </c>
      <c r="AJ725" s="768">
        <f t="shared" si="252"/>
        <v>2896</v>
      </c>
      <c r="AK725" s="768">
        <f t="shared" si="253"/>
        <v>2896</v>
      </c>
      <c r="AL725" s="768">
        <f t="shared" si="254"/>
        <v>2896</v>
      </c>
      <c r="AM725" s="768">
        <f t="shared" si="255"/>
        <v>2896</v>
      </c>
      <c r="AN725" s="284"/>
      <c r="AO725" s="284"/>
      <c r="AP725" s="284"/>
      <c r="AQ725" s="279"/>
      <c r="AR725" s="266"/>
      <c r="AS725" s="254"/>
      <c r="AT725" s="254"/>
      <c r="AU725" s="254"/>
    </row>
    <row r="726" spans="1:47" hidden="1" outlineLevel="3" x14ac:dyDescent="0.3">
      <c r="A726" s="254"/>
      <c r="B726" s="263"/>
      <c r="C726" s="256">
        <f t="shared" si="262"/>
        <v>4</v>
      </c>
      <c r="D726" s="279"/>
      <c r="E726" s="334"/>
      <c r="F726" s="334"/>
      <c r="G726" s="279"/>
      <c r="H726" s="284"/>
      <c r="I726" s="300"/>
      <c r="J726" s="300" t="s">
        <v>617</v>
      </c>
      <c r="K726" s="284"/>
      <c r="L726" s="284"/>
      <c r="M726" s="284"/>
      <c r="N726" s="284"/>
      <c r="O726" s="284"/>
      <c r="P726" s="284"/>
      <c r="Q726" s="284"/>
      <c r="R726" s="370">
        <f t="shared" ref="R726:U726" si="271">DATE(YEAR(R723)+1,MONTH(R723),DAY(R723))</f>
        <v>46371</v>
      </c>
      <c r="S726" s="370">
        <f t="shared" si="271"/>
        <v>46371</v>
      </c>
      <c r="T726" s="370">
        <f t="shared" si="271"/>
        <v>46371</v>
      </c>
      <c r="U726" s="370">
        <f t="shared" si="271"/>
        <v>46371</v>
      </c>
      <c r="V726" s="284"/>
      <c r="W726" s="284"/>
      <c r="X726" s="284"/>
      <c r="Y726" s="284"/>
      <c r="Z726" s="284"/>
      <c r="AA726" s="284"/>
      <c r="AB726" s="284"/>
      <c r="AC726" s="284"/>
      <c r="AD726" s="284"/>
      <c r="AE726" s="284"/>
      <c r="AF726" s="284"/>
      <c r="AG726" s="284"/>
      <c r="AH726" s="284"/>
      <c r="AI726" s="284"/>
      <c r="AJ726" s="768">
        <f t="shared" si="252"/>
        <v>2896</v>
      </c>
      <c r="AK726" s="768">
        <f t="shared" si="253"/>
        <v>2896</v>
      </c>
      <c r="AL726" s="768">
        <f t="shared" si="254"/>
        <v>2896</v>
      </c>
      <c r="AM726" s="768">
        <f t="shared" si="255"/>
        <v>2896</v>
      </c>
      <c r="AN726" s="284"/>
      <c r="AO726" s="284"/>
      <c r="AP726" s="284"/>
      <c r="AQ726" s="279"/>
      <c r="AR726" s="266"/>
      <c r="AS726" s="254"/>
      <c r="AT726" s="254"/>
      <c r="AU726" s="254"/>
    </row>
    <row r="727" spans="1:47" hidden="1" outlineLevel="3" x14ac:dyDescent="0.3">
      <c r="A727" s="254"/>
      <c r="B727" s="263"/>
      <c r="C727" s="256">
        <f t="shared" si="244"/>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72">R727&lt;(MAX(R$273:R$280)+MAX($I$354*R$354,$I$355*R$355,$I$356*R$356))</f>
        <v>0</v>
      </c>
      <c r="Y727" s="284" t="b">
        <f t="shared" si="272"/>
        <v>0</v>
      </c>
      <c r="Z727" s="284" t="b">
        <f t="shared" si="272"/>
        <v>0</v>
      </c>
      <c r="AA727" s="284" t="b">
        <f t="shared" si="272"/>
        <v>0</v>
      </c>
      <c r="AB727" s="284"/>
      <c r="AC727" s="768">
        <f>MIN(363,INT((K727 - DATE(YEAR(K727),1,1))))+364*(YEAR(K727)-i_startyear)</f>
        <v>378</v>
      </c>
      <c r="AD727" s="768">
        <f>MIN(363,INT((L727 - DATE(YEAR(L727),1,1))))+364*(YEAR(L727)-i_startyear)</f>
        <v>378</v>
      </c>
      <c r="AE727" s="768">
        <f>MIN(363,INT((M727 - DATE(YEAR(M727),1,1))))+364*(YEAR(M727)-i_startyear)</f>
        <v>378</v>
      </c>
      <c r="AF727" s="284"/>
      <c r="AG727" s="284"/>
      <c r="AH727" s="284"/>
      <c r="AI727" s="284"/>
      <c r="AJ727" s="768">
        <f t="shared" si="252"/>
        <v>378</v>
      </c>
      <c r="AK727" s="768">
        <f t="shared" si="253"/>
        <v>378</v>
      </c>
      <c r="AL727" s="768">
        <f t="shared" si="254"/>
        <v>378</v>
      </c>
      <c r="AM727" s="768">
        <f t="shared" si="255"/>
        <v>378</v>
      </c>
      <c r="AN727" s="284"/>
      <c r="AO727" s="284"/>
      <c r="AP727" s="284"/>
      <c r="AQ727" s="279"/>
      <c r="AR727" s="266"/>
      <c r="AS727" s="254"/>
      <c r="AT727" s="254"/>
      <c r="AU727" s="254"/>
    </row>
    <row r="728" spans="1:47" hidden="1" outlineLevel="3" x14ac:dyDescent="0.3">
      <c r="A728" s="254"/>
      <c r="B728" s="263"/>
      <c r="C728" s="256">
        <f t="shared" si="244"/>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72"/>
        <v>0</v>
      </c>
      <c r="Y728" s="284" t="b">
        <f t="shared" si="272"/>
        <v>0</v>
      </c>
      <c r="Z728" s="284" t="b">
        <f t="shared" si="272"/>
        <v>0</v>
      </c>
      <c r="AA728" s="284" t="b">
        <f t="shared" si="272"/>
        <v>0</v>
      </c>
      <c r="AB728" s="284"/>
      <c r="AC728" s="284"/>
      <c r="AD728" s="284"/>
      <c r="AE728" s="284"/>
      <c r="AF728" s="768">
        <f>MIN(363,INT((N728 - DATE(YEAR(N728),1,1))))+364*(YEAR(N728)-i_startyear)</f>
        <v>378</v>
      </c>
      <c r="AG728" s="768">
        <f>MIN(363,INT((O728 - DATE(YEAR(O728),1,1))))+364*(YEAR(O728)-i_startyear)</f>
        <v>378</v>
      </c>
      <c r="AH728" s="768">
        <f>MIN(363,INT((P728 - DATE(YEAR(P728),1,1))))+364*(YEAR(P728)-i_startyear)</f>
        <v>378</v>
      </c>
      <c r="AI728" s="768">
        <f>MIN(363,INT((Q728 - DATE(YEAR(Q728),1,1))))+364*(YEAR(Q728)-i_startyear)</f>
        <v>378</v>
      </c>
      <c r="AJ728" s="768">
        <f t="shared" si="252"/>
        <v>378</v>
      </c>
      <c r="AK728" s="768">
        <f t="shared" si="253"/>
        <v>378</v>
      </c>
      <c r="AL728" s="768">
        <f t="shared" si="254"/>
        <v>378</v>
      </c>
      <c r="AM728" s="768">
        <f t="shared" si="255"/>
        <v>378</v>
      </c>
      <c r="AN728" s="284"/>
      <c r="AO728" s="284"/>
      <c r="AP728" s="284"/>
      <c r="AQ728" s="279"/>
      <c r="AR728" s="266"/>
      <c r="AS728" s="254"/>
      <c r="AT728" s="254"/>
      <c r="AU728" s="254"/>
    </row>
    <row r="729" spans="1:47" hidden="1" outlineLevel="3" x14ac:dyDescent="0.3">
      <c r="A729" s="254"/>
      <c r="B729" s="263"/>
      <c r="C729" s="256">
        <f t="shared" si="244"/>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72"/>
        <v>0</v>
      </c>
      <c r="Y729" s="284" t="b">
        <f t="shared" si="272"/>
        <v>0</v>
      </c>
      <c r="Z729" s="284" t="b">
        <f t="shared" si="272"/>
        <v>0</v>
      </c>
      <c r="AA729" s="284" t="b">
        <f t="shared" si="272"/>
        <v>0</v>
      </c>
      <c r="AB729" s="284"/>
      <c r="AC729" s="284"/>
      <c r="AD729" s="284"/>
      <c r="AE729" s="284"/>
      <c r="AF729" s="284"/>
      <c r="AG729" s="284"/>
      <c r="AH729" s="284"/>
      <c r="AI729" s="284"/>
      <c r="AJ729" s="768">
        <f t="shared" si="252"/>
        <v>378</v>
      </c>
      <c r="AK729" s="768">
        <f t="shared" si="253"/>
        <v>378</v>
      </c>
      <c r="AL729" s="768">
        <f t="shared" si="254"/>
        <v>378</v>
      </c>
      <c r="AM729" s="768">
        <f t="shared" si="255"/>
        <v>378</v>
      </c>
      <c r="AN729" s="284"/>
      <c r="AO729" s="284"/>
      <c r="AP729" s="284"/>
      <c r="AQ729" s="279"/>
      <c r="AR729" s="266"/>
      <c r="AS729" s="254"/>
      <c r="AT729" s="254"/>
      <c r="AU729" s="254"/>
    </row>
    <row r="730" spans="1:47" hidden="1" outlineLevel="3" x14ac:dyDescent="0.3">
      <c r="A730" s="254"/>
      <c r="B730" s="263"/>
      <c r="C730" s="256">
        <f t="shared" si="244"/>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73">DATE(YEAR(R727)+1,MONTH(R727),DAY(R727))</f>
        <v>44211</v>
      </c>
      <c r="S730" s="370">
        <f t="shared" si="273"/>
        <v>44211</v>
      </c>
      <c r="T730" s="370">
        <f t="shared" si="273"/>
        <v>44211</v>
      </c>
      <c r="U730" s="370">
        <f t="shared" si="273"/>
        <v>44211</v>
      </c>
      <c r="V730" s="284"/>
      <c r="W730" s="284"/>
      <c r="X730" s="284"/>
      <c r="Y730" s="284"/>
      <c r="Z730" s="284"/>
      <c r="AA730" s="284"/>
      <c r="AB730" s="284"/>
      <c r="AC730" s="768">
        <f>MIN(363,INT((K730 - DATE(YEAR(K730),1,1))))+364*(YEAR(K730)-i_startyear)</f>
        <v>742</v>
      </c>
      <c r="AD730" s="768">
        <f>MIN(363,INT((L730 - DATE(YEAR(L730),1,1))))+364*(YEAR(L730)-i_startyear)</f>
        <v>742</v>
      </c>
      <c r="AE730" s="768">
        <f>MIN(363,INT((M730 - DATE(YEAR(M730),1,1))))+364*(YEAR(M730)-i_startyear)</f>
        <v>742</v>
      </c>
      <c r="AF730" s="284"/>
      <c r="AG730" s="284"/>
      <c r="AH730" s="284"/>
      <c r="AI730" s="284"/>
      <c r="AJ730" s="768">
        <f t="shared" si="252"/>
        <v>742</v>
      </c>
      <c r="AK730" s="768">
        <f t="shared" si="253"/>
        <v>742</v>
      </c>
      <c r="AL730" s="768">
        <f t="shared" si="254"/>
        <v>742</v>
      </c>
      <c r="AM730" s="768">
        <f t="shared" si="255"/>
        <v>742</v>
      </c>
      <c r="AN730" s="284"/>
      <c r="AO730" s="284"/>
      <c r="AP730" s="284"/>
      <c r="AQ730" s="279"/>
      <c r="AR730" s="266"/>
      <c r="AS730" s="254"/>
      <c r="AT730" s="254"/>
      <c r="AU730" s="254"/>
    </row>
    <row r="731" spans="1:47" hidden="1" outlineLevel="3" x14ac:dyDescent="0.3">
      <c r="A731" s="254"/>
      <c r="B731" s="263"/>
      <c r="C731" s="256">
        <f t="shared" si="244"/>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73"/>
        <v>44211</v>
      </c>
      <c r="S731" s="370">
        <f t="shared" si="273"/>
        <v>44211</v>
      </c>
      <c r="T731" s="370">
        <f t="shared" si="273"/>
        <v>44211</v>
      </c>
      <c r="U731" s="370">
        <f t="shared" si="273"/>
        <v>44211</v>
      </c>
      <c r="V731" s="284"/>
      <c r="W731" s="284"/>
      <c r="X731" s="284"/>
      <c r="Y731" s="284"/>
      <c r="Z731" s="284"/>
      <c r="AA731" s="284"/>
      <c r="AB731" s="284"/>
      <c r="AC731" s="284"/>
      <c r="AD731" s="284"/>
      <c r="AE731" s="284"/>
      <c r="AF731" s="768">
        <f>MIN(363,INT((N731 - DATE(YEAR(N731),1,1))))+364*(YEAR(N731)-i_startyear)</f>
        <v>742</v>
      </c>
      <c r="AG731" s="768">
        <f>MIN(363,INT((O731 - DATE(YEAR(O731),1,1))))+364*(YEAR(O731)-i_startyear)</f>
        <v>742</v>
      </c>
      <c r="AH731" s="768">
        <f>MIN(363,INT((P731 - DATE(YEAR(P731),1,1))))+364*(YEAR(P731)-i_startyear)</f>
        <v>742</v>
      </c>
      <c r="AI731" s="768">
        <f>MIN(363,INT((Q731 - DATE(YEAR(Q731),1,1))))+364*(YEAR(Q731)-i_startyear)</f>
        <v>742</v>
      </c>
      <c r="AJ731" s="768">
        <f t="shared" si="252"/>
        <v>742</v>
      </c>
      <c r="AK731" s="768">
        <f t="shared" si="253"/>
        <v>742</v>
      </c>
      <c r="AL731" s="768">
        <f t="shared" si="254"/>
        <v>742</v>
      </c>
      <c r="AM731" s="768">
        <f t="shared" si="255"/>
        <v>742</v>
      </c>
      <c r="AN731" s="284"/>
      <c r="AO731" s="284"/>
      <c r="AP731" s="284"/>
      <c r="AQ731" s="279"/>
      <c r="AR731" s="266"/>
      <c r="AS731" s="254"/>
      <c r="AT731" s="254"/>
      <c r="AU731" s="254"/>
    </row>
    <row r="732" spans="1:47" hidden="1" outlineLevel="3" x14ac:dyDescent="0.3">
      <c r="A732" s="254"/>
      <c r="B732" s="263"/>
      <c r="C732" s="256">
        <f t="shared" si="244"/>
        <v>4</v>
      </c>
      <c r="D732" s="279"/>
      <c r="E732" s="334"/>
      <c r="F732" s="334"/>
      <c r="G732" s="279"/>
      <c r="H732" s="284"/>
      <c r="I732" s="300"/>
      <c r="J732" s="300" t="s">
        <v>617</v>
      </c>
      <c r="K732" s="284"/>
      <c r="L732" s="284"/>
      <c r="M732" s="284"/>
      <c r="N732" s="284"/>
      <c r="O732" s="284"/>
      <c r="P732" s="284"/>
      <c r="Q732" s="284"/>
      <c r="R732" s="370">
        <f t="shared" si="273"/>
        <v>44211</v>
      </c>
      <c r="S732" s="370">
        <f t="shared" si="273"/>
        <v>44211</v>
      </c>
      <c r="T732" s="370">
        <f t="shared" si="273"/>
        <v>44211</v>
      </c>
      <c r="U732" s="370">
        <f t="shared" si="273"/>
        <v>44211</v>
      </c>
      <c r="V732" s="284"/>
      <c r="W732" s="284"/>
      <c r="X732" s="284"/>
      <c r="Y732" s="284"/>
      <c r="Z732" s="284"/>
      <c r="AA732" s="284"/>
      <c r="AB732" s="284"/>
      <c r="AC732" s="284"/>
      <c r="AD732" s="284"/>
      <c r="AE732" s="284"/>
      <c r="AF732" s="284"/>
      <c r="AG732" s="284"/>
      <c r="AH732" s="284"/>
      <c r="AI732" s="284"/>
      <c r="AJ732" s="768">
        <f t="shared" si="252"/>
        <v>742</v>
      </c>
      <c r="AK732" s="768">
        <f t="shared" si="253"/>
        <v>742</v>
      </c>
      <c r="AL732" s="768">
        <f t="shared" si="254"/>
        <v>742</v>
      </c>
      <c r="AM732" s="768">
        <f t="shared" si="255"/>
        <v>742</v>
      </c>
      <c r="AN732" s="284"/>
      <c r="AO732" s="284"/>
      <c r="AP732" s="284"/>
      <c r="AQ732" s="279"/>
      <c r="AR732" s="266"/>
      <c r="AS732" s="254"/>
      <c r="AT732" s="254"/>
      <c r="AU732" s="254"/>
    </row>
    <row r="733" spans="1:47" hidden="1" outlineLevel="3" x14ac:dyDescent="0.3">
      <c r="A733" s="254"/>
      <c r="B733" s="263"/>
      <c r="C733" s="256">
        <f t="shared" si="244"/>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73"/>
        <v>44576</v>
      </c>
      <c r="S733" s="370">
        <f t="shared" si="273"/>
        <v>44576</v>
      </c>
      <c r="T733" s="370">
        <f t="shared" si="273"/>
        <v>44576</v>
      </c>
      <c r="U733" s="370">
        <f t="shared" si="273"/>
        <v>44576</v>
      </c>
      <c r="V733" s="284"/>
      <c r="W733" s="284"/>
      <c r="X733" s="284"/>
      <c r="Y733" s="284"/>
      <c r="Z733" s="284"/>
      <c r="AA733" s="284"/>
      <c r="AB733" s="284"/>
      <c r="AC733" s="768">
        <f>MIN(363,INT((K733 - DATE(YEAR(K733),1,1))))+364*(YEAR(K733)-i_startyear)</f>
        <v>1106</v>
      </c>
      <c r="AD733" s="768">
        <f>MIN(363,INT((L733 - DATE(YEAR(L733),1,1))))+364*(YEAR(L733)-i_startyear)</f>
        <v>1106</v>
      </c>
      <c r="AE733" s="768">
        <f>MIN(363,INT((M733 - DATE(YEAR(M733),1,1))))+364*(YEAR(M733)-i_startyear)</f>
        <v>1106</v>
      </c>
      <c r="AF733" s="284"/>
      <c r="AG733" s="284"/>
      <c r="AH733" s="284"/>
      <c r="AI733" s="284"/>
      <c r="AJ733" s="768">
        <f t="shared" si="252"/>
        <v>1106</v>
      </c>
      <c r="AK733" s="768">
        <f t="shared" si="253"/>
        <v>1106</v>
      </c>
      <c r="AL733" s="768">
        <f t="shared" si="254"/>
        <v>1106</v>
      </c>
      <c r="AM733" s="768">
        <f t="shared" si="255"/>
        <v>1106</v>
      </c>
      <c r="AN733" s="284"/>
      <c r="AO733" s="284"/>
      <c r="AP733" s="284"/>
      <c r="AQ733" s="279"/>
      <c r="AR733" s="266"/>
      <c r="AS733" s="254"/>
      <c r="AT733" s="254"/>
      <c r="AU733" s="254"/>
    </row>
    <row r="734" spans="1:47" hidden="1" outlineLevel="3" x14ac:dyDescent="0.3">
      <c r="A734" s="254"/>
      <c r="B734" s="263"/>
      <c r="C734" s="256">
        <f t="shared" si="244"/>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73"/>
        <v>44576</v>
      </c>
      <c r="S734" s="370">
        <f t="shared" si="273"/>
        <v>44576</v>
      </c>
      <c r="T734" s="370">
        <f t="shared" si="273"/>
        <v>44576</v>
      </c>
      <c r="U734" s="370">
        <f t="shared" si="273"/>
        <v>44576</v>
      </c>
      <c r="V734" s="284"/>
      <c r="W734" s="284"/>
      <c r="X734" s="284"/>
      <c r="Y734" s="284"/>
      <c r="Z734" s="284"/>
      <c r="AA734" s="284"/>
      <c r="AB734" s="284"/>
      <c r="AC734" s="284"/>
      <c r="AD734" s="284"/>
      <c r="AE734" s="284"/>
      <c r="AF734" s="768">
        <f>MIN(363,INT((N734 - DATE(YEAR(N734),1,1))))+364*(YEAR(N734)-i_startyear)</f>
        <v>1106</v>
      </c>
      <c r="AG734" s="768">
        <f>MIN(363,INT((O734 - DATE(YEAR(O734),1,1))))+364*(YEAR(O734)-i_startyear)</f>
        <v>1106</v>
      </c>
      <c r="AH734" s="768">
        <f>MIN(363,INT((P734 - DATE(YEAR(P734),1,1))))+364*(YEAR(P734)-i_startyear)</f>
        <v>1106</v>
      </c>
      <c r="AI734" s="768">
        <f>MIN(363,INT((Q734 - DATE(YEAR(Q734),1,1))))+364*(YEAR(Q734)-i_startyear)</f>
        <v>1106</v>
      </c>
      <c r="AJ734" s="768">
        <f t="shared" si="252"/>
        <v>1106</v>
      </c>
      <c r="AK734" s="768">
        <f t="shared" si="253"/>
        <v>1106</v>
      </c>
      <c r="AL734" s="768">
        <f t="shared" si="254"/>
        <v>1106</v>
      </c>
      <c r="AM734" s="768">
        <f t="shared" si="255"/>
        <v>1106</v>
      </c>
      <c r="AN734" s="284"/>
      <c r="AO734" s="284"/>
      <c r="AP734" s="284"/>
      <c r="AQ734" s="279"/>
      <c r="AR734" s="266"/>
      <c r="AS734" s="254"/>
      <c r="AT734" s="254"/>
      <c r="AU734" s="254"/>
    </row>
    <row r="735" spans="1:47" hidden="1" outlineLevel="3" x14ac:dyDescent="0.3">
      <c r="A735" s="254"/>
      <c r="B735" s="263"/>
      <c r="C735" s="256">
        <f t="shared" si="244"/>
        <v>4</v>
      </c>
      <c r="D735" s="279"/>
      <c r="E735" s="334"/>
      <c r="F735" s="334"/>
      <c r="G735" s="279"/>
      <c r="H735" s="284"/>
      <c r="I735" s="300"/>
      <c r="J735" s="300" t="s">
        <v>617</v>
      </c>
      <c r="K735" s="284"/>
      <c r="L735" s="284"/>
      <c r="M735" s="284"/>
      <c r="N735" s="284"/>
      <c r="O735" s="284"/>
      <c r="P735" s="284"/>
      <c r="Q735" s="284"/>
      <c r="R735" s="370">
        <f t="shared" si="273"/>
        <v>44576</v>
      </c>
      <c r="S735" s="370">
        <f t="shared" si="273"/>
        <v>44576</v>
      </c>
      <c r="T735" s="370">
        <f t="shared" si="273"/>
        <v>44576</v>
      </c>
      <c r="U735" s="370">
        <f t="shared" si="273"/>
        <v>44576</v>
      </c>
      <c r="V735" s="284"/>
      <c r="W735" s="284"/>
      <c r="X735" s="284"/>
      <c r="Y735" s="284"/>
      <c r="Z735" s="284"/>
      <c r="AA735" s="284"/>
      <c r="AB735" s="284"/>
      <c r="AC735" s="284"/>
      <c r="AD735" s="284"/>
      <c r="AE735" s="284"/>
      <c r="AF735" s="284"/>
      <c r="AG735" s="284"/>
      <c r="AH735" s="284"/>
      <c r="AI735" s="284"/>
      <c r="AJ735" s="768">
        <f t="shared" si="252"/>
        <v>1106</v>
      </c>
      <c r="AK735" s="768">
        <f t="shared" si="253"/>
        <v>1106</v>
      </c>
      <c r="AL735" s="768">
        <f t="shared" si="254"/>
        <v>1106</v>
      </c>
      <c r="AM735" s="768">
        <f t="shared" si="255"/>
        <v>1106</v>
      </c>
      <c r="AN735" s="284"/>
      <c r="AO735" s="284"/>
      <c r="AP735" s="284"/>
      <c r="AQ735" s="279"/>
      <c r="AR735" s="266"/>
      <c r="AS735" s="254"/>
      <c r="AT735" s="254"/>
      <c r="AU735" s="254"/>
    </row>
    <row r="736" spans="1:47" hidden="1" outlineLevel="3" x14ac:dyDescent="0.3">
      <c r="A736" s="254"/>
      <c r="B736" s="263"/>
      <c r="C736" s="256">
        <f t="shared" si="244"/>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73"/>
        <v>44941</v>
      </c>
      <c r="S736" s="370">
        <f t="shared" si="273"/>
        <v>44941</v>
      </c>
      <c r="T736" s="370">
        <f t="shared" si="273"/>
        <v>44941</v>
      </c>
      <c r="U736" s="370">
        <f t="shared" si="273"/>
        <v>44941</v>
      </c>
      <c r="V736" s="284"/>
      <c r="W736" s="284"/>
      <c r="X736" s="284"/>
      <c r="Y736" s="284"/>
      <c r="Z736" s="284"/>
      <c r="AA736" s="284"/>
      <c r="AB736" s="284"/>
      <c r="AC736" s="768">
        <f>MIN(363,INT((K736 - DATE(YEAR(K736),1,1))))+364*(YEAR(K736)-i_startyear)</f>
        <v>1470</v>
      </c>
      <c r="AD736" s="768">
        <f>MIN(363,INT((L736 - DATE(YEAR(L736),1,1))))+364*(YEAR(L736)-i_startyear)</f>
        <v>1470</v>
      </c>
      <c r="AE736" s="768">
        <f>MIN(363,INT((M736 - DATE(YEAR(M736),1,1))))+364*(YEAR(M736)-i_startyear)</f>
        <v>1470</v>
      </c>
      <c r="AF736" s="284"/>
      <c r="AG736" s="284"/>
      <c r="AH736" s="284"/>
      <c r="AI736" s="284"/>
      <c r="AJ736" s="768">
        <f t="shared" si="252"/>
        <v>1470</v>
      </c>
      <c r="AK736" s="768">
        <f t="shared" si="253"/>
        <v>1470</v>
      </c>
      <c r="AL736" s="768">
        <f t="shared" si="254"/>
        <v>1470</v>
      </c>
      <c r="AM736" s="768">
        <f t="shared" si="255"/>
        <v>1470</v>
      </c>
      <c r="AN736" s="284"/>
      <c r="AO736" s="284"/>
      <c r="AP736" s="284"/>
      <c r="AQ736" s="279"/>
      <c r="AR736" s="266"/>
      <c r="AS736" s="254"/>
      <c r="AT736" s="254"/>
      <c r="AU736" s="254"/>
    </row>
    <row r="737" spans="1:47" hidden="1" outlineLevel="3" x14ac:dyDescent="0.3">
      <c r="A737" s="254"/>
      <c r="B737" s="263"/>
      <c r="C737" s="256">
        <f t="shared" si="244"/>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73"/>
        <v>44941</v>
      </c>
      <c r="S737" s="370">
        <f t="shared" si="273"/>
        <v>44941</v>
      </c>
      <c r="T737" s="370">
        <f t="shared" si="273"/>
        <v>44941</v>
      </c>
      <c r="U737" s="370">
        <f t="shared" si="273"/>
        <v>44941</v>
      </c>
      <c r="V737" s="284"/>
      <c r="W737" s="284"/>
      <c r="X737" s="284"/>
      <c r="Y737" s="284"/>
      <c r="Z737" s="284"/>
      <c r="AA737" s="284"/>
      <c r="AB737" s="284"/>
      <c r="AC737" s="284"/>
      <c r="AD737" s="284"/>
      <c r="AE737" s="284"/>
      <c r="AF737" s="768">
        <f>MIN(363,INT((N737 - DATE(YEAR(N737),1,1))))+364*(YEAR(N737)-i_startyear)</f>
        <v>1470</v>
      </c>
      <c r="AG737" s="768">
        <f>MIN(363,INT((O737 - DATE(YEAR(O737),1,1))))+364*(YEAR(O737)-i_startyear)</f>
        <v>1470</v>
      </c>
      <c r="AH737" s="768">
        <f>MIN(363,INT((P737 - DATE(YEAR(P737),1,1))))+364*(YEAR(P737)-i_startyear)</f>
        <v>1470</v>
      </c>
      <c r="AI737" s="768">
        <f>MIN(363,INT((Q737 - DATE(YEAR(Q737),1,1))))+364*(YEAR(Q737)-i_startyear)</f>
        <v>1470</v>
      </c>
      <c r="AJ737" s="768">
        <f t="shared" si="252"/>
        <v>1470</v>
      </c>
      <c r="AK737" s="768">
        <f t="shared" si="253"/>
        <v>1470</v>
      </c>
      <c r="AL737" s="768">
        <f t="shared" si="254"/>
        <v>1470</v>
      </c>
      <c r="AM737" s="768">
        <f t="shared" si="255"/>
        <v>1470</v>
      </c>
      <c r="AN737" s="284"/>
      <c r="AO737" s="284"/>
      <c r="AP737" s="284"/>
      <c r="AQ737" s="279"/>
      <c r="AR737" s="266"/>
      <c r="AS737" s="254"/>
      <c r="AT737" s="254"/>
      <c r="AU737" s="254"/>
    </row>
    <row r="738" spans="1:47" hidden="1" outlineLevel="3" x14ac:dyDescent="0.3">
      <c r="A738" s="254"/>
      <c r="B738" s="263"/>
      <c r="C738" s="256">
        <f t="shared" si="244"/>
        <v>4</v>
      </c>
      <c r="D738" s="279"/>
      <c r="E738" s="334"/>
      <c r="F738" s="334"/>
      <c r="G738" s="279"/>
      <c r="H738" s="284"/>
      <c r="I738" s="300"/>
      <c r="J738" s="300" t="s">
        <v>617</v>
      </c>
      <c r="K738" s="284"/>
      <c r="L738" s="284"/>
      <c r="M738" s="284"/>
      <c r="N738" s="284"/>
      <c r="O738" s="284"/>
      <c r="P738" s="284"/>
      <c r="Q738" s="284"/>
      <c r="R738" s="370">
        <f t="shared" si="273"/>
        <v>44941</v>
      </c>
      <c r="S738" s="370">
        <f t="shared" si="273"/>
        <v>44941</v>
      </c>
      <c r="T738" s="370">
        <f t="shared" si="273"/>
        <v>44941</v>
      </c>
      <c r="U738" s="370">
        <f t="shared" si="273"/>
        <v>44941</v>
      </c>
      <c r="V738" s="284"/>
      <c r="W738" s="284"/>
      <c r="X738" s="284"/>
      <c r="Y738" s="284"/>
      <c r="Z738" s="284"/>
      <c r="AA738" s="284"/>
      <c r="AB738" s="284"/>
      <c r="AC738" s="284"/>
      <c r="AD738" s="284"/>
      <c r="AE738" s="284"/>
      <c r="AF738" s="284"/>
      <c r="AG738" s="284"/>
      <c r="AH738" s="284"/>
      <c r="AI738" s="284"/>
      <c r="AJ738" s="768">
        <f t="shared" si="252"/>
        <v>1470</v>
      </c>
      <c r="AK738" s="768">
        <f t="shared" si="253"/>
        <v>1470</v>
      </c>
      <c r="AL738" s="768">
        <f t="shared" si="254"/>
        <v>1470</v>
      </c>
      <c r="AM738" s="768">
        <f t="shared" si="255"/>
        <v>1470</v>
      </c>
      <c r="AN738" s="284"/>
      <c r="AO738" s="284"/>
      <c r="AP738" s="284"/>
      <c r="AQ738" s="279"/>
      <c r="AR738" s="266"/>
      <c r="AS738" s="254"/>
      <c r="AT738" s="254"/>
      <c r="AU738" s="254"/>
    </row>
    <row r="739" spans="1:47" hidden="1" outlineLevel="3" x14ac:dyDescent="0.3">
      <c r="A739" s="254"/>
      <c r="B739" s="263"/>
      <c r="C739" s="256">
        <f t="shared" si="244"/>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73"/>
        <v>45306</v>
      </c>
      <c r="S739" s="370">
        <f t="shared" si="273"/>
        <v>45306</v>
      </c>
      <c r="T739" s="370">
        <f t="shared" si="273"/>
        <v>45306</v>
      </c>
      <c r="U739" s="370">
        <f t="shared" si="273"/>
        <v>45306</v>
      </c>
      <c r="V739" s="284"/>
      <c r="W739" s="284"/>
      <c r="X739" s="284"/>
      <c r="Y739" s="284"/>
      <c r="Z739" s="284"/>
      <c r="AA739" s="284"/>
      <c r="AB739" s="284"/>
      <c r="AC739" s="768">
        <f>MIN(363,INT((K739 - DATE(YEAR(K739),1,1))))+364*(YEAR(K739)-i_startyear)</f>
        <v>1834</v>
      </c>
      <c r="AD739" s="768">
        <f>MIN(363,INT((L739 - DATE(YEAR(L739),1,1))))+364*(YEAR(L739)-i_startyear)</f>
        <v>1834</v>
      </c>
      <c r="AE739" s="768">
        <f>MIN(363,INT((M739 - DATE(YEAR(M739),1,1))))+364*(YEAR(M739)-i_startyear)</f>
        <v>1834</v>
      </c>
      <c r="AF739" s="284"/>
      <c r="AG739" s="284"/>
      <c r="AH739" s="284"/>
      <c r="AI739" s="284"/>
      <c r="AJ739" s="768">
        <f t="shared" si="252"/>
        <v>1834</v>
      </c>
      <c r="AK739" s="768">
        <f t="shared" si="253"/>
        <v>1834</v>
      </c>
      <c r="AL739" s="768">
        <f t="shared" si="254"/>
        <v>1834</v>
      </c>
      <c r="AM739" s="768">
        <f t="shared" si="255"/>
        <v>1834</v>
      </c>
      <c r="AN739" s="284"/>
      <c r="AO739" s="284"/>
      <c r="AP739" s="284"/>
      <c r="AQ739" s="279"/>
      <c r="AR739" s="266"/>
      <c r="AS739" s="254"/>
      <c r="AT739" s="254"/>
      <c r="AU739" s="254"/>
    </row>
    <row r="740" spans="1:47" hidden="1" outlineLevel="3" x14ac:dyDescent="0.3">
      <c r="A740" s="254"/>
      <c r="B740" s="263"/>
      <c r="C740" s="256">
        <f t="shared" si="244"/>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73"/>
        <v>45306</v>
      </c>
      <c r="S740" s="370">
        <f t="shared" si="273"/>
        <v>45306</v>
      </c>
      <c r="T740" s="370">
        <f t="shared" si="273"/>
        <v>45306</v>
      </c>
      <c r="U740" s="370">
        <f t="shared" si="273"/>
        <v>45306</v>
      </c>
      <c r="V740" s="284"/>
      <c r="W740" s="284"/>
      <c r="X740" s="284"/>
      <c r="Y740" s="284"/>
      <c r="Z740" s="284"/>
      <c r="AA740" s="284"/>
      <c r="AB740" s="284"/>
      <c r="AC740" s="284"/>
      <c r="AD740" s="284"/>
      <c r="AE740" s="284"/>
      <c r="AF740" s="768">
        <f>MIN(363,INT((N740 - DATE(YEAR(N740),1,1))))+364*(YEAR(N740)-i_startyear)</f>
        <v>1834</v>
      </c>
      <c r="AG740" s="768">
        <f>MIN(363,INT((O740 - DATE(YEAR(O740),1,1))))+364*(YEAR(O740)-i_startyear)</f>
        <v>1834</v>
      </c>
      <c r="AH740" s="768">
        <f>MIN(363,INT((P740 - DATE(YEAR(P740),1,1))))+364*(YEAR(P740)-i_startyear)</f>
        <v>1834</v>
      </c>
      <c r="AI740" s="768">
        <f>MIN(363,INT((Q740 - DATE(YEAR(Q740),1,1))))+364*(YEAR(Q740)-i_startyear)</f>
        <v>1834</v>
      </c>
      <c r="AJ740" s="768">
        <f t="shared" si="252"/>
        <v>1834</v>
      </c>
      <c r="AK740" s="768">
        <f t="shared" si="253"/>
        <v>1834</v>
      </c>
      <c r="AL740" s="768">
        <f t="shared" si="254"/>
        <v>1834</v>
      </c>
      <c r="AM740" s="768">
        <f t="shared" si="255"/>
        <v>1834</v>
      </c>
      <c r="AN740" s="284"/>
      <c r="AO740" s="284"/>
      <c r="AP740" s="284"/>
      <c r="AQ740" s="279"/>
      <c r="AR740" s="266"/>
      <c r="AS740" s="254"/>
      <c r="AT740" s="254"/>
      <c r="AU740" s="254"/>
    </row>
    <row r="741" spans="1:47" hidden="1" outlineLevel="3" x14ac:dyDescent="0.3">
      <c r="A741" s="254"/>
      <c r="B741" s="263"/>
      <c r="C741" s="256">
        <f t="shared" si="244"/>
        <v>4</v>
      </c>
      <c r="D741" s="279"/>
      <c r="E741" s="334"/>
      <c r="F741" s="334"/>
      <c r="G741" s="279"/>
      <c r="H741" s="284"/>
      <c r="I741" s="300"/>
      <c r="J741" s="300" t="s">
        <v>617</v>
      </c>
      <c r="K741" s="284"/>
      <c r="L741" s="284"/>
      <c r="M741" s="284"/>
      <c r="N741" s="284"/>
      <c r="O741" s="284"/>
      <c r="P741" s="284"/>
      <c r="Q741" s="284"/>
      <c r="R741" s="370">
        <f t="shared" si="273"/>
        <v>45306</v>
      </c>
      <c r="S741" s="370">
        <f t="shared" si="273"/>
        <v>45306</v>
      </c>
      <c r="T741" s="370">
        <f t="shared" si="273"/>
        <v>45306</v>
      </c>
      <c r="U741" s="370">
        <f t="shared" si="273"/>
        <v>45306</v>
      </c>
      <c r="V741" s="284"/>
      <c r="W741" s="284"/>
      <c r="X741" s="284"/>
      <c r="Y741" s="284"/>
      <c r="Z741" s="284"/>
      <c r="AA741" s="284"/>
      <c r="AB741" s="284"/>
      <c r="AC741" s="284"/>
      <c r="AD741" s="284"/>
      <c r="AE741" s="284"/>
      <c r="AF741" s="284"/>
      <c r="AG741" s="284"/>
      <c r="AH741" s="284"/>
      <c r="AI741" s="284"/>
      <c r="AJ741" s="768">
        <f t="shared" si="252"/>
        <v>1834</v>
      </c>
      <c r="AK741" s="768">
        <f t="shared" si="253"/>
        <v>1834</v>
      </c>
      <c r="AL741" s="768">
        <f t="shared" si="254"/>
        <v>1834</v>
      </c>
      <c r="AM741" s="768">
        <f t="shared" si="255"/>
        <v>1834</v>
      </c>
      <c r="AN741" s="284"/>
      <c r="AO741" s="284"/>
      <c r="AP741" s="284"/>
      <c r="AQ741" s="279"/>
      <c r="AR741" s="266"/>
      <c r="AS741" s="254"/>
      <c r="AT741" s="254"/>
      <c r="AU741" s="254"/>
    </row>
    <row r="742" spans="1:47" hidden="1" outlineLevel="3" x14ac:dyDescent="0.3">
      <c r="A742" s="254"/>
      <c r="B742" s="263"/>
      <c r="C742" s="256">
        <f t="shared" ref="C742:C750" si="274">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73"/>
        <v>45672</v>
      </c>
      <c r="S742" s="370">
        <f t="shared" si="273"/>
        <v>45672</v>
      </c>
      <c r="T742" s="370">
        <f t="shared" si="273"/>
        <v>45672</v>
      </c>
      <c r="U742" s="370">
        <f t="shared" si="273"/>
        <v>45672</v>
      </c>
      <c r="V742" s="284"/>
      <c r="W742" s="284"/>
      <c r="X742" s="284"/>
      <c r="Y742" s="284"/>
      <c r="Z742" s="284"/>
      <c r="AA742" s="284"/>
      <c r="AB742" s="284"/>
      <c r="AC742" s="768">
        <f>MIN(363,INT((K742 - DATE(YEAR(K742),1,1))))+364*(YEAR(K742)-i_startyear)</f>
        <v>2198</v>
      </c>
      <c r="AD742" s="768">
        <f>MIN(363,INT((L742 - DATE(YEAR(L742),1,1))))+364*(YEAR(L742)-i_startyear)</f>
        <v>2198</v>
      </c>
      <c r="AE742" s="768">
        <f>MIN(363,INT((M742 - DATE(YEAR(M742),1,1))))+364*(YEAR(M742)-i_startyear)</f>
        <v>2198</v>
      </c>
      <c r="AF742" s="284"/>
      <c r="AG742" s="284"/>
      <c r="AH742" s="284"/>
      <c r="AI742" s="284"/>
      <c r="AJ742" s="768">
        <f t="shared" si="252"/>
        <v>2198</v>
      </c>
      <c r="AK742" s="768">
        <f t="shared" si="253"/>
        <v>2198</v>
      </c>
      <c r="AL742" s="768">
        <f t="shared" si="254"/>
        <v>2198</v>
      </c>
      <c r="AM742" s="768">
        <f t="shared" si="255"/>
        <v>2198</v>
      </c>
      <c r="AN742" s="284"/>
      <c r="AO742" s="284"/>
      <c r="AP742" s="284"/>
      <c r="AQ742" s="279"/>
      <c r="AR742" s="266"/>
      <c r="AS742" s="254"/>
      <c r="AT742" s="254"/>
      <c r="AU742" s="254"/>
    </row>
    <row r="743" spans="1:47" hidden="1" outlineLevel="3" x14ac:dyDescent="0.3">
      <c r="A743" s="254"/>
      <c r="B743" s="263"/>
      <c r="C743" s="256">
        <f t="shared" si="274"/>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73"/>
        <v>45672</v>
      </c>
      <c r="S743" s="370">
        <f t="shared" si="273"/>
        <v>45672</v>
      </c>
      <c r="T743" s="370">
        <f t="shared" si="273"/>
        <v>45672</v>
      </c>
      <c r="U743" s="370">
        <f t="shared" si="273"/>
        <v>45672</v>
      </c>
      <c r="V743" s="284"/>
      <c r="W743" s="284"/>
      <c r="X743" s="284"/>
      <c r="Y743" s="284"/>
      <c r="Z743" s="284"/>
      <c r="AA743" s="284"/>
      <c r="AB743" s="284"/>
      <c r="AC743" s="284"/>
      <c r="AD743" s="284"/>
      <c r="AE743" s="284"/>
      <c r="AF743" s="768">
        <f>MIN(363,INT((N743 - DATE(YEAR(N743),1,1))))+364*(YEAR(N743)-i_startyear)</f>
        <v>2198</v>
      </c>
      <c r="AG743" s="768">
        <f>MIN(363,INT((O743 - DATE(YEAR(O743),1,1))))+364*(YEAR(O743)-i_startyear)</f>
        <v>2198</v>
      </c>
      <c r="AH743" s="768">
        <f>MIN(363,INT((P743 - DATE(YEAR(P743),1,1))))+364*(YEAR(P743)-i_startyear)</f>
        <v>2198</v>
      </c>
      <c r="AI743" s="768">
        <f>MIN(363,INT((Q743 - DATE(YEAR(Q743),1,1))))+364*(YEAR(Q743)-i_startyear)</f>
        <v>2198</v>
      </c>
      <c r="AJ743" s="768">
        <f t="shared" ref="AJ743:AJ750" si="275">MIN(363,INT((R743 - DATE(YEAR(R743),1,1))))+364*(YEAR(R743)-i_startyear)</f>
        <v>2198</v>
      </c>
      <c r="AK743" s="768">
        <f t="shared" ref="AK743:AK750" si="276">MIN(363,INT((S743 - DATE(YEAR(S743),1,1))))+364*(YEAR(S743)-i_startyear)</f>
        <v>2198</v>
      </c>
      <c r="AL743" s="768">
        <f t="shared" ref="AL743:AL750" si="277">MIN(363,INT((T743 - DATE(YEAR(T743),1,1))))+364*(YEAR(T743)-i_startyear)</f>
        <v>2198</v>
      </c>
      <c r="AM743" s="768">
        <f t="shared" ref="AM743:AM750" si="278">MIN(363,INT((U743 - DATE(YEAR(U743),1,1))))+364*(YEAR(U743)-i_startyear)</f>
        <v>2198</v>
      </c>
      <c r="AN743" s="284"/>
      <c r="AO743" s="284"/>
      <c r="AP743" s="284"/>
      <c r="AQ743" s="279"/>
      <c r="AR743" s="266"/>
      <c r="AS743" s="254"/>
      <c r="AT743" s="254"/>
      <c r="AU743" s="254"/>
    </row>
    <row r="744" spans="1:47" hidden="1" outlineLevel="3" x14ac:dyDescent="0.3">
      <c r="A744" s="254"/>
      <c r="B744" s="263"/>
      <c r="C744" s="256">
        <f t="shared" si="274"/>
        <v>4</v>
      </c>
      <c r="D744" s="279"/>
      <c r="E744" s="334"/>
      <c r="F744" s="334"/>
      <c r="G744" s="279"/>
      <c r="H744" s="284"/>
      <c r="I744" s="300"/>
      <c r="J744" s="300" t="s">
        <v>617</v>
      </c>
      <c r="K744" s="284"/>
      <c r="L744" s="284"/>
      <c r="M744" s="284"/>
      <c r="N744" s="284"/>
      <c r="O744" s="284"/>
      <c r="P744" s="284"/>
      <c r="Q744" s="284"/>
      <c r="R744" s="370">
        <f t="shared" si="273"/>
        <v>45672</v>
      </c>
      <c r="S744" s="370">
        <f t="shared" si="273"/>
        <v>45672</v>
      </c>
      <c r="T744" s="370">
        <f t="shared" si="273"/>
        <v>45672</v>
      </c>
      <c r="U744" s="370">
        <f t="shared" si="273"/>
        <v>45672</v>
      </c>
      <c r="V744" s="284"/>
      <c r="W744" s="284"/>
      <c r="X744" s="284"/>
      <c r="Y744" s="284"/>
      <c r="Z744" s="284"/>
      <c r="AA744" s="284"/>
      <c r="AB744" s="284"/>
      <c r="AC744" s="284"/>
      <c r="AD744" s="284"/>
      <c r="AE744" s="284"/>
      <c r="AF744" s="284"/>
      <c r="AG744" s="284"/>
      <c r="AH744" s="284"/>
      <c r="AI744" s="284"/>
      <c r="AJ744" s="768">
        <f t="shared" si="275"/>
        <v>2198</v>
      </c>
      <c r="AK744" s="768">
        <f t="shared" si="276"/>
        <v>2198</v>
      </c>
      <c r="AL744" s="768">
        <f t="shared" si="277"/>
        <v>2198</v>
      </c>
      <c r="AM744" s="768">
        <f t="shared" si="278"/>
        <v>2198</v>
      </c>
      <c r="AN744" s="284"/>
      <c r="AO744" s="284"/>
      <c r="AP744" s="284"/>
      <c r="AQ744" s="279"/>
      <c r="AR744" s="266"/>
      <c r="AS744" s="254"/>
      <c r="AT744" s="254"/>
      <c r="AU744" s="254"/>
    </row>
    <row r="745" spans="1:47" hidden="1" outlineLevel="3" x14ac:dyDescent="0.3">
      <c r="A745" s="254"/>
      <c r="B745" s="263"/>
      <c r="C745" s="256">
        <f t="shared" si="274"/>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73"/>
        <v>46037</v>
      </c>
      <c r="S745" s="370">
        <f t="shared" si="273"/>
        <v>46037</v>
      </c>
      <c r="T745" s="370">
        <f t="shared" si="273"/>
        <v>46037</v>
      </c>
      <c r="U745" s="370">
        <f t="shared" si="273"/>
        <v>46037</v>
      </c>
      <c r="V745" s="284"/>
      <c r="W745" s="284"/>
      <c r="X745" s="284"/>
      <c r="Y745" s="284"/>
      <c r="Z745" s="284"/>
      <c r="AA745" s="284"/>
      <c r="AB745" s="284"/>
      <c r="AC745" s="768">
        <f>MIN(363,INT((K745 - DATE(YEAR(K745),1,1))))+364*(YEAR(K745)-i_startyear)</f>
        <v>2562</v>
      </c>
      <c r="AD745" s="768">
        <f>MIN(363,INT((L745 - DATE(YEAR(L745),1,1))))+364*(YEAR(L745)-i_startyear)</f>
        <v>2562</v>
      </c>
      <c r="AE745" s="768">
        <f>MIN(363,INT((M745 - DATE(YEAR(M745),1,1))))+364*(YEAR(M745)-i_startyear)</f>
        <v>2562</v>
      </c>
      <c r="AF745" s="284"/>
      <c r="AG745" s="284"/>
      <c r="AH745" s="284"/>
      <c r="AI745" s="284"/>
      <c r="AJ745" s="768">
        <f t="shared" si="275"/>
        <v>2562</v>
      </c>
      <c r="AK745" s="768">
        <f t="shared" si="276"/>
        <v>2562</v>
      </c>
      <c r="AL745" s="768">
        <f t="shared" si="277"/>
        <v>2562</v>
      </c>
      <c r="AM745" s="768">
        <f t="shared" si="278"/>
        <v>2562</v>
      </c>
      <c r="AN745" s="284"/>
      <c r="AO745" s="284"/>
      <c r="AP745" s="284"/>
      <c r="AQ745" s="279"/>
      <c r="AR745" s="266"/>
      <c r="AS745" s="254"/>
      <c r="AT745" s="254"/>
      <c r="AU745" s="254"/>
    </row>
    <row r="746" spans="1:47" hidden="1" outlineLevel="3" x14ac:dyDescent="0.3">
      <c r="A746" s="254"/>
      <c r="B746" s="263"/>
      <c r="C746" s="256">
        <f t="shared" si="274"/>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73"/>
        <v>46037</v>
      </c>
      <c r="S746" s="370">
        <f t="shared" si="273"/>
        <v>46037</v>
      </c>
      <c r="T746" s="370">
        <f t="shared" si="273"/>
        <v>46037</v>
      </c>
      <c r="U746" s="370">
        <f t="shared" si="273"/>
        <v>46037</v>
      </c>
      <c r="V746" s="284"/>
      <c r="W746" s="284"/>
      <c r="X746" s="284"/>
      <c r="Y746" s="284"/>
      <c r="Z746" s="284"/>
      <c r="AA746" s="284"/>
      <c r="AB746" s="284"/>
      <c r="AC746" s="284"/>
      <c r="AD746" s="284"/>
      <c r="AE746" s="284"/>
      <c r="AF746" s="768">
        <f>MIN(363,INT((N746 - DATE(YEAR(N746),1,1))))+364*(YEAR(N746)-i_startyear)</f>
        <v>2562</v>
      </c>
      <c r="AG746" s="768">
        <f>MIN(363,INT((O746 - DATE(YEAR(O746),1,1))))+364*(YEAR(O746)-i_startyear)</f>
        <v>2562</v>
      </c>
      <c r="AH746" s="768">
        <f>MIN(363,INT((P746 - DATE(YEAR(P746),1,1))))+364*(YEAR(P746)-i_startyear)</f>
        <v>2562</v>
      </c>
      <c r="AI746" s="768">
        <f>MIN(363,INT((Q746 - DATE(YEAR(Q746),1,1))))+364*(YEAR(Q746)-i_startyear)</f>
        <v>2562</v>
      </c>
      <c r="AJ746" s="768">
        <f t="shared" si="275"/>
        <v>2562</v>
      </c>
      <c r="AK746" s="768">
        <f t="shared" si="276"/>
        <v>2562</v>
      </c>
      <c r="AL746" s="768">
        <f t="shared" si="277"/>
        <v>2562</v>
      </c>
      <c r="AM746" s="768">
        <f t="shared" si="278"/>
        <v>2562</v>
      </c>
      <c r="AN746" s="284"/>
      <c r="AO746" s="284"/>
      <c r="AP746" s="284"/>
      <c r="AQ746" s="279"/>
      <c r="AR746" s="266"/>
      <c r="AS746" s="254"/>
      <c r="AT746" s="254"/>
      <c r="AU746" s="254"/>
    </row>
    <row r="747" spans="1:47" hidden="1" outlineLevel="3" x14ac:dyDescent="0.3">
      <c r="A747" s="254"/>
      <c r="B747" s="263"/>
      <c r="C747" s="256">
        <f t="shared" si="274"/>
        <v>4</v>
      </c>
      <c r="D747" s="279"/>
      <c r="E747" s="334"/>
      <c r="F747" s="334"/>
      <c r="G747" s="279"/>
      <c r="H747" s="284"/>
      <c r="I747" s="300"/>
      <c r="J747" s="300" t="s">
        <v>617</v>
      </c>
      <c r="K747" s="284"/>
      <c r="L747" s="284"/>
      <c r="M747" s="284"/>
      <c r="N747" s="284"/>
      <c r="O747" s="284"/>
      <c r="P747" s="284"/>
      <c r="Q747" s="284"/>
      <c r="R747" s="370">
        <f t="shared" si="273"/>
        <v>46037</v>
      </c>
      <c r="S747" s="370">
        <f t="shared" si="273"/>
        <v>46037</v>
      </c>
      <c r="T747" s="370">
        <f t="shared" si="273"/>
        <v>46037</v>
      </c>
      <c r="U747" s="370">
        <f t="shared" si="273"/>
        <v>46037</v>
      </c>
      <c r="V747" s="284"/>
      <c r="W747" s="284"/>
      <c r="X747" s="284"/>
      <c r="Y747" s="284"/>
      <c r="Z747" s="284"/>
      <c r="AA747" s="284"/>
      <c r="AB747" s="284"/>
      <c r="AC747" s="284"/>
      <c r="AD747" s="284"/>
      <c r="AE747" s="284"/>
      <c r="AF747" s="284"/>
      <c r="AG747" s="284"/>
      <c r="AH747" s="284"/>
      <c r="AI747" s="284"/>
      <c r="AJ747" s="768">
        <f t="shared" si="275"/>
        <v>2562</v>
      </c>
      <c r="AK747" s="768">
        <f t="shared" si="276"/>
        <v>2562</v>
      </c>
      <c r="AL747" s="768">
        <f t="shared" si="277"/>
        <v>2562</v>
      </c>
      <c r="AM747" s="768">
        <f t="shared" si="278"/>
        <v>2562</v>
      </c>
      <c r="AN747" s="284"/>
      <c r="AO747" s="284"/>
      <c r="AP747" s="284"/>
      <c r="AQ747" s="279"/>
      <c r="AR747" s="266"/>
      <c r="AS747" s="254"/>
      <c r="AT747" s="254"/>
      <c r="AU747" s="254"/>
    </row>
    <row r="748" spans="1:47" hidden="1" outlineLevel="3" x14ac:dyDescent="0.3">
      <c r="A748" s="254"/>
      <c r="B748" s="263"/>
      <c r="C748" s="256">
        <f t="shared" si="274"/>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73"/>
        <v>46402</v>
      </c>
      <c r="S748" s="370">
        <f t="shared" si="273"/>
        <v>46402</v>
      </c>
      <c r="T748" s="370">
        <f t="shared" si="273"/>
        <v>46402</v>
      </c>
      <c r="U748" s="370">
        <f t="shared" si="273"/>
        <v>46402</v>
      </c>
      <c r="V748" s="284"/>
      <c r="W748" s="284"/>
      <c r="X748" s="284"/>
      <c r="Y748" s="284"/>
      <c r="Z748" s="284"/>
      <c r="AA748" s="284"/>
      <c r="AB748" s="284"/>
      <c r="AC748" s="768">
        <f>MIN(363,INT((K748 - DATE(YEAR(K748),1,1))))+364*(YEAR(K748)-i_startyear)</f>
        <v>2926</v>
      </c>
      <c r="AD748" s="768">
        <f>MIN(363,INT((L748 - DATE(YEAR(L748),1,1))))+364*(YEAR(L748)-i_startyear)</f>
        <v>2926</v>
      </c>
      <c r="AE748" s="768">
        <f>MIN(363,INT((M748 - DATE(YEAR(M748),1,1))))+364*(YEAR(M748)-i_startyear)</f>
        <v>2926</v>
      </c>
      <c r="AF748" s="284"/>
      <c r="AG748" s="284"/>
      <c r="AH748" s="284"/>
      <c r="AI748" s="284"/>
      <c r="AJ748" s="768">
        <f t="shared" si="275"/>
        <v>2926</v>
      </c>
      <c r="AK748" s="768">
        <f t="shared" si="276"/>
        <v>2926</v>
      </c>
      <c r="AL748" s="768">
        <f t="shared" si="277"/>
        <v>2926</v>
      </c>
      <c r="AM748" s="768">
        <f t="shared" si="278"/>
        <v>2926</v>
      </c>
      <c r="AN748" s="284"/>
      <c r="AO748" s="284"/>
      <c r="AP748" s="284"/>
      <c r="AQ748" s="279"/>
      <c r="AR748" s="266"/>
      <c r="AS748" s="254"/>
      <c r="AT748" s="254"/>
      <c r="AU748" s="254"/>
    </row>
    <row r="749" spans="1:47" hidden="1" outlineLevel="3" x14ac:dyDescent="0.3">
      <c r="A749" s="254"/>
      <c r="B749" s="263"/>
      <c r="C749" s="256">
        <f t="shared" si="274"/>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73"/>
        <v>46402</v>
      </c>
      <c r="S749" s="370">
        <f t="shared" si="273"/>
        <v>46402</v>
      </c>
      <c r="T749" s="370">
        <f t="shared" si="273"/>
        <v>46402</v>
      </c>
      <c r="U749" s="370">
        <f t="shared" si="273"/>
        <v>46402</v>
      </c>
      <c r="V749" s="284"/>
      <c r="W749" s="284"/>
      <c r="X749" s="284"/>
      <c r="Y749" s="284"/>
      <c r="Z749" s="284"/>
      <c r="AA749" s="284"/>
      <c r="AB749" s="284"/>
      <c r="AC749" s="284"/>
      <c r="AD749" s="284"/>
      <c r="AE749" s="284"/>
      <c r="AF749" s="768">
        <f>MIN(363,INT((N749 - DATE(YEAR(N749),1,1))))+364*(YEAR(N749)-i_startyear)</f>
        <v>2926</v>
      </c>
      <c r="AG749" s="768">
        <f>MIN(363,INT((O749 - DATE(YEAR(O749),1,1))))+364*(YEAR(O749)-i_startyear)</f>
        <v>2926</v>
      </c>
      <c r="AH749" s="768">
        <f>MIN(363,INT((P749 - DATE(YEAR(P749),1,1))))+364*(YEAR(P749)-i_startyear)</f>
        <v>2926</v>
      </c>
      <c r="AI749" s="768">
        <f>MIN(363,INT((Q749 - DATE(YEAR(Q749),1,1))))+364*(YEAR(Q749)-i_startyear)</f>
        <v>2926</v>
      </c>
      <c r="AJ749" s="768">
        <f t="shared" si="275"/>
        <v>2926</v>
      </c>
      <c r="AK749" s="768">
        <f t="shared" si="276"/>
        <v>2926</v>
      </c>
      <c r="AL749" s="768">
        <f t="shared" si="277"/>
        <v>2926</v>
      </c>
      <c r="AM749" s="768">
        <f t="shared" si="278"/>
        <v>2926</v>
      </c>
      <c r="AN749" s="284"/>
      <c r="AO749" s="284"/>
      <c r="AP749" s="284"/>
      <c r="AQ749" s="279"/>
      <c r="AR749" s="266"/>
      <c r="AS749" s="254"/>
      <c r="AT749" s="254"/>
      <c r="AU749" s="254"/>
    </row>
    <row r="750" spans="1:47" hidden="1" outlineLevel="3" x14ac:dyDescent="0.3">
      <c r="A750" s="254"/>
      <c r="B750" s="263"/>
      <c r="C750" s="256">
        <f t="shared" si="274"/>
        <v>4</v>
      </c>
      <c r="D750" s="279"/>
      <c r="E750" s="334"/>
      <c r="F750" s="334"/>
      <c r="G750" s="279"/>
      <c r="H750" s="284"/>
      <c r="I750" s="300"/>
      <c r="J750" s="300" t="s">
        <v>617</v>
      </c>
      <c r="K750" s="284"/>
      <c r="L750" s="284"/>
      <c r="M750" s="284"/>
      <c r="N750" s="284"/>
      <c r="O750" s="284"/>
      <c r="P750" s="284"/>
      <c r="Q750" s="284"/>
      <c r="R750" s="370">
        <f t="shared" si="273"/>
        <v>46402</v>
      </c>
      <c r="S750" s="370">
        <f t="shared" si="273"/>
        <v>46402</v>
      </c>
      <c r="T750" s="370">
        <f t="shared" si="273"/>
        <v>46402</v>
      </c>
      <c r="U750" s="370">
        <f t="shared" si="273"/>
        <v>46402</v>
      </c>
      <c r="V750" s="284"/>
      <c r="W750" s="284"/>
      <c r="X750" s="284"/>
      <c r="Y750" s="284"/>
      <c r="Z750" s="284"/>
      <c r="AA750" s="284"/>
      <c r="AB750" s="284"/>
      <c r="AC750" s="284"/>
      <c r="AD750" s="284"/>
      <c r="AE750" s="284"/>
      <c r="AF750" s="284"/>
      <c r="AG750" s="284"/>
      <c r="AH750" s="284"/>
      <c r="AI750" s="284"/>
      <c r="AJ750" s="768">
        <f t="shared" si="275"/>
        <v>2926</v>
      </c>
      <c r="AK750" s="768">
        <f t="shared" si="276"/>
        <v>2926</v>
      </c>
      <c r="AL750" s="768">
        <f t="shared" si="277"/>
        <v>2926</v>
      </c>
      <c r="AM750" s="768">
        <f t="shared" si="278"/>
        <v>2926</v>
      </c>
      <c r="AN750" s="284"/>
      <c r="AO750" s="284"/>
      <c r="AP750" s="284"/>
      <c r="AQ750" s="279"/>
      <c r="AR750" s="266"/>
      <c r="AS750" s="254"/>
      <c r="AT750" s="254"/>
      <c r="AU750" s="254"/>
    </row>
    <row r="751" spans="1:47" ht="5.0999999999999996" customHeight="1" outlineLevel="2" x14ac:dyDescent="0.3">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3">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
      <c r="A753" s="254"/>
      <c r="B753" s="263"/>
      <c r="C753" s="256">
        <f t="shared" ref="C753" si="279">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0999999999999996" customHeight="1" outlineLevel="2" x14ac:dyDescent="0.3">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3">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
      <c r="A756" s="254"/>
      <c r="B756" s="263"/>
      <c r="C756" s="256">
        <f t="shared" ref="C756:C763" si="280">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
      <c r="A757" s="254"/>
      <c r="B757" s="263"/>
      <c r="C757" s="256">
        <f t="shared" si="280"/>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
      <c r="A758" s="254"/>
      <c r="B758" s="263"/>
      <c r="C758" s="256">
        <f t="shared" si="280"/>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
      <c r="A759" s="254"/>
      <c r="B759" s="263"/>
      <c r="C759" s="256">
        <f t="shared" si="280"/>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
      <c r="A760" s="254"/>
      <c r="B760" s="263"/>
      <c r="C760" s="256">
        <f t="shared" si="280"/>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
      <c r="A761" s="254"/>
      <c r="B761" s="263"/>
      <c r="C761" s="256">
        <f t="shared" si="280"/>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
      <c r="A762" s="254"/>
      <c r="B762" s="263"/>
      <c r="C762" s="256">
        <f t="shared" si="280"/>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
      <c r="A763" s="254"/>
      <c r="B763" s="263"/>
      <c r="C763" s="256">
        <f t="shared" si="280"/>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0999999999999996" customHeight="1" outlineLevel="2" x14ac:dyDescent="0.3">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0999999999999996" customHeight="1" outlineLevel="2" x14ac:dyDescent="0.3">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0999999999999996" customHeight="1" outlineLevel="1" x14ac:dyDescent="0.3">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0999999999999996" customHeight="1" x14ac:dyDescent="0.3">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0999999999999996" customHeight="1" thickBot="1" x14ac:dyDescent="0.35">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0999999999999996" customHeight="1" outlineLevel="1" collapsed="1" x14ac:dyDescent="0.3">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00000000000001" customHeight="1" x14ac:dyDescent="0.3">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0999999999999996" customHeight="1" outlineLevel="2" x14ac:dyDescent="0.3">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 customHeight="1" outlineLevel="2" x14ac:dyDescent="0.3">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0999999999999996" hidden="1" customHeight="1" outlineLevel="3" x14ac:dyDescent="0.3">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0999999999999996" customHeight="1" outlineLevel="2" x14ac:dyDescent="0.3">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3">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0999999999999996" hidden="1" customHeight="1" outlineLevel="3" x14ac:dyDescent="0.3">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
      <c r="A790" s="254"/>
      <c r="B790" s="263"/>
      <c r="C790" s="256">
        <f t="shared" ref="C790:C807" si="281">INT($C$773)+3</f>
        <v>4</v>
      </c>
      <c r="D790" s="279"/>
      <c r="E790" s="334">
        <v>0</v>
      </c>
      <c r="F790" s="334"/>
      <c r="G790" s="279"/>
      <c r="H790" s="300" t="str">
        <f>H$251</f>
        <v>Aut</v>
      </c>
      <c r="I790" s="411">
        <v>2</v>
      </c>
      <c r="J790" s="411"/>
      <c r="K790" s="370">
        <f t="shared" ref="K790:M792" si="282">INDEX($K$679:$M$750,($E790*i_s_len+$I790)*i_x_len+1,0)</f>
        <v>44515</v>
      </c>
      <c r="L790" s="370">
        <f t="shared" si="282"/>
        <v>44515</v>
      </c>
      <c r="M790" s="370">
        <f t="shared" si="282"/>
        <v>44515</v>
      </c>
      <c r="N790" s="398"/>
      <c r="O790" s="768">
        <f t="shared" ref="O790:Q792" si="283">MIN(363,INT((K790 - DATE(YEAR(K790),1,1))))+364*(YEAR(K790)-i_startyear)</f>
        <v>1046</v>
      </c>
      <c r="P790" s="768">
        <f t="shared" si="283"/>
        <v>1046</v>
      </c>
      <c r="Q790" s="768">
        <f t="shared" si="283"/>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
      <c r="A791" s="254"/>
      <c r="B791" s="263"/>
      <c r="C791" s="256">
        <f t="shared" si="281"/>
        <v>4</v>
      </c>
      <c r="D791" s="279"/>
      <c r="E791" s="334">
        <v>1</v>
      </c>
      <c r="F791" s="334"/>
      <c r="G791" s="279"/>
      <c r="H791" s="300" t="str">
        <f>H$252</f>
        <v>Win</v>
      </c>
      <c r="I791" s="411">
        <v>2</v>
      </c>
      <c r="J791" s="411"/>
      <c r="K791" s="370">
        <f t="shared" si="282"/>
        <v>44545</v>
      </c>
      <c r="L791" s="370">
        <f t="shared" si="282"/>
        <v>44545</v>
      </c>
      <c r="M791" s="370">
        <f t="shared" si="282"/>
        <v>44545</v>
      </c>
      <c r="N791" s="284"/>
      <c r="O791" s="768">
        <f t="shared" si="283"/>
        <v>1076</v>
      </c>
      <c r="P791" s="768">
        <f t="shared" si="283"/>
        <v>1076</v>
      </c>
      <c r="Q791" s="768">
        <f t="shared" si="283"/>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
      <c r="A792" s="254"/>
      <c r="B792" s="263"/>
      <c r="C792" s="256">
        <f t="shared" si="281"/>
        <v>4</v>
      </c>
      <c r="D792" s="279"/>
      <c r="E792" s="334">
        <v>2</v>
      </c>
      <c r="F792" s="334"/>
      <c r="G792" s="279"/>
      <c r="H792" s="300" t="str">
        <f>H$253</f>
        <v>Spr</v>
      </c>
      <c r="I792" s="411">
        <v>2</v>
      </c>
      <c r="J792" s="411"/>
      <c r="K792" s="370">
        <f t="shared" si="282"/>
        <v>44576</v>
      </c>
      <c r="L792" s="370">
        <f t="shared" si="282"/>
        <v>44576</v>
      </c>
      <c r="M792" s="370">
        <f t="shared" si="282"/>
        <v>44576</v>
      </c>
      <c r="N792" s="284"/>
      <c r="O792" s="768">
        <f t="shared" si="283"/>
        <v>1106</v>
      </c>
      <c r="P792" s="768">
        <f t="shared" si="283"/>
        <v>1106</v>
      </c>
      <c r="Q792" s="768">
        <f t="shared" si="283"/>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
      <c r="A793" s="254"/>
      <c r="B793" s="263"/>
      <c r="C793" s="256">
        <f t="shared" si="281"/>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
      <c r="A794" s="254"/>
      <c r="B794" s="263"/>
      <c r="C794" s="256">
        <f t="shared" si="281"/>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
      <c r="A795" s="254"/>
      <c r="B795" s="263"/>
      <c r="C795" s="256">
        <f t="shared" si="281"/>
        <v>4</v>
      </c>
      <c r="D795" s="279"/>
      <c r="E795" s="334">
        <v>0</v>
      </c>
      <c r="F795" s="334"/>
      <c r="G795" s="279"/>
      <c r="H795" s="300" t="str">
        <f>H$251</f>
        <v>Aut</v>
      </c>
      <c r="I795" s="411">
        <v>5</v>
      </c>
      <c r="J795" s="411"/>
      <c r="K795" s="370">
        <f t="shared" ref="K795:M797" si="284">INDEX($K$679:$M$750,($E795*i_s_len+$I795)*i_x_len+1,0)</f>
        <v>45611</v>
      </c>
      <c r="L795" s="370">
        <f t="shared" si="284"/>
        <v>45611</v>
      </c>
      <c r="M795" s="370">
        <f t="shared" si="284"/>
        <v>45611</v>
      </c>
      <c r="N795" s="284"/>
      <c r="O795" s="768">
        <f t="shared" ref="O795:Q797" si="285">MIN(363,INT((K795 - DATE(YEAR(K795),1,1))))+364*(YEAR(K795)-i_startyear)</f>
        <v>2139</v>
      </c>
      <c r="P795" s="768">
        <f t="shared" si="285"/>
        <v>2139</v>
      </c>
      <c r="Q795" s="768">
        <f t="shared" si="285"/>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
      <c r="A796" s="254"/>
      <c r="B796" s="263"/>
      <c r="C796" s="256">
        <f t="shared" si="281"/>
        <v>4</v>
      </c>
      <c r="D796" s="279"/>
      <c r="E796" s="334">
        <v>1</v>
      </c>
      <c r="F796" s="334"/>
      <c r="G796" s="279"/>
      <c r="H796" s="300" t="str">
        <f>H$252</f>
        <v>Win</v>
      </c>
      <c r="I796" s="411">
        <v>5</v>
      </c>
      <c r="J796" s="411"/>
      <c r="K796" s="370">
        <f t="shared" si="284"/>
        <v>45641</v>
      </c>
      <c r="L796" s="370">
        <f t="shared" si="284"/>
        <v>45641</v>
      </c>
      <c r="M796" s="370">
        <f t="shared" si="284"/>
        <v>45641</v>
      </c>
      <c r="N796" s="284"/>
      <c r="O796" s="768">
        <f t="shared" si="285"/>
        <v>2169</v>
      </c>
      <c r="P796" s="768">
        <f t="shared" si="285"/>
        <v>2169</v>
      </c>
      <c r="Q796" s="768">
        <f t="shared" si="285"/>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
      <c r="A797" s="254"/>
      <c r="B797" s="263"/>
      <c r="C797" s="256">
        <f t="shared" si="281"/>
        <v>4</v>
      </c>
      <c r="D797" s="279"/>
      <c r="E797" s="334">
        <v>2</v>
      </c>
      <c r="F797" s="334"/>
      <c r="G797" s="279"/>
      <c r="H797" s="300" t="str">
        <f>H$253</f>
        <v>Spr</v>
      </c>
      <c r="I797" s="411">
        <v>5</v>
      </c>
      <c r="J797" s="411"/>
      <c r="K797" s="370">
        <f t="shared" si="284"/>
        <v>45672</v>
      </c>
      <c r="L797" s="370">
        <f t="shared" si="284"/>
        <v>45672</v>
      </c>
      <c r="M797" s="370">
        <f t="shared" si="284"/>
        <v>45672</v>
      </c>
      <c r="N797" s="284"/>
      <c r="O797" s="768">
        <f t="shared" si="285"/>
        <v>2198</v>
      </c>
      <c r="P797" s="768">
        <f t="shared" si="285"/>
        <v>2198</v>
      </c>
      <c r="Q797" s="768">
        <f t="shared" si="285"/>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
      <c r="A798" s="254"/>
      <c r="B798" s="263"/>
      <c r="C798" s="256">
        <f t="shared" si="281"/>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
      <c r="A799" s="254"/>
      <c r="B799" s="263"/>
      <c r="C799" s="256">
        <f t="shared" si="281"/>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
      <c r="A800" s="254"/>
      <c r="B800" s="263"/>
      <c r="C800" s="256">
        <f t="shared" si="281"/>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
      <c r="A801" s="254"/>
      <c r="B801" s="263"/>
      <c r="C801" s="256">
        <f t="shared" si="281"/>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
      <c r="A802" s="254"/>
      <c r="B802" s="263"/>
      <c r="C802" s="256">
        <f t="shared" si="281"/>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
      <c r="A803" s="254"/>
      <c r="B803" s="263"/>
      <c r="C803" s="256">
        <f t="shared" si="281"/>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
      <c r="A804" s="254"/>
      <c r="B804" s="263"/>
      <c r="C804" s="256">
        <f t="shared" si="281"/>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
      <c r="A805" s="254"/>
      <c r="B805" s="263"/>
      <c r="C805" s="256">
        <f t="shared" si="281"/>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
      <c r="A806" s="254"/>
      <c r="B806" s="263"/>
      <c r="C806" s="256">
        <f t="shared" si="281"/>
        <v>4</v>
      </c>
      <c r="D806" s="279"/>
      <c r="E806" s="334"/>
      <c r="F806" s="334"/>
      <c r="G806" s="279"/>
      <c r="H806" s="300" t="str">
        <f>H$252</f>
        <v>Win</v>
      </c>
      <c r="I806" s="284"/>
      <c r="J806" s="284"/>
      <c r="K806" s="412">
        <f t="shared" ref="K806:M807" si="286">(K796-K791)/30.5</f>
        <v>35.934426229508198</v>
      </c>
      <c r="L806" s="412">
        <f t="shared" si="286"/>
        <v>35.934426229508198</v>
      </c>
      <c r="M806" s="412">
        <f t="shared" si="286"/>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
      <c r="A807" s="254"/>
      <c r="B807" s="263"/>
      <c r="C807" s="256">
        <f t="shared" si="281"/>
        <v>4</v>
      </c>
      <c r="D807" s="279"/>
      <c r="E807" s="334"/>
      <c r="F807" s="334"/>
      <c r="G807" s="279"/>
      <c r="H807" s="300" t="str">
        <f>H$253</f>
        <v>Spr</v>
      </c>
      <c r="I807" s="284"/>
      <c r="J807" s="284"/>
      <c r="K807" s="412">
        <f t="shared" si="286"/>
        <v>35.934426229508198</v>
      </c>
      <c r="L807" s="412">
        <f t="shared" si="286"/>
        <v>35.934426229508198</v>
      </c>
      <c r="M807" s="412">
        <f t="shared" si="286"/>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0999999999999996" customHeight="1" outlineLevel="2" x14ac:dyDescent="0.3">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0999999999999996" customHeight="1" outlineLevel="2" x14ac:dyDescent="0.3">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0999999999999996" customHeight="1" outlineLevel="1" x14ac:dyDescent="0.3">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0999999999999996" customHeight="1" x14ac:dyDescent="0.3">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0999999999999996" customHeight="1" thickBot="1" x14ac:dyDescent="0.35">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0999999999999996" customHeight="1" outlineLevel="1" collapsed="1" x14ac:dyDescent="0.3">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00000000000001" customHeight="1" x14ac:dyDescent="0.3">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0999999999999996" customHeight="1" outlineLevel="2" x14ac:dyDescent="0.3">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287">L823</f>
        <v>BBM</v>
      </c>
      <c r="AA823" s="278" t="str">
        <f t="shared" si="287"/>
        <v>BBT</v>
      </c>
      <c r="AB823" s="278" t="str">
        <f t="shared" si="287"/>
        <v>BMT</v>
      </c>
      <c r="AC823" s="278" t="str">
        <f t="shared" si="287"/>
        <v>BBB</v>
      </c>
      <c r="AD823" s="278" t="str">
        <f t="shared" si="287"/>
        <v>BBM</v>
      </c>
      <c r="AE823" s="278" t="str">
        <f t="shared" si="287"/>
        <v>BBT</v>
      </c>
      <c r="AF823" s="278" t="str">
        <f t="shared" si="287"/>
        <v>BMT</v>
      </c>
      <c r="AG823" s="278"/>
      <c r="AH823" s="278"/>
      <c r="AI823" s="278"/>
      <c r="AJ823" s="278"/>
      <c r="AK823" s="278"/>
      <c r="AL823" s="278"/>
      <c r="AM823" s="278"/>
      <c r="AN823" s="278"/>
      <c r="AO823" s="278"/>
      <c r="AP823" s="278"/>
      <c r="AQ823" s="264"/>
      <c r="AR823" s="266"/>
      <c r="AS823" s="254"/>
      <c r="AT823" s="254"/>
      <c r="AU823" s="254"/>
    </row>
    <row r="824" spans="1:47" ht="11.7" customHeight="1" outlineLevel="2" collapsed="1" x14ac:dyDescent="0.3">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0999999999999996" hidden="1" customHeight="1" outlineLevel="3" x14ac:dyDescent="0.3">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0999999999999996" customHeight="1" outlineLevel="2" x14ac:dyDescent="0.3">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3">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0999999999999996" hidden="1" customHeight="1" outlineLevel="3" x14ac:dyDescent="0.3">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
      <c r="A839" s="254"/>
      <c r="B839" s="263"/>
      <c r="C839" s="256">
        <f t="shared" ref="C839:C847" si="288">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289">364*10</f>
        <v>3640</v>
      </c>
      <c r="AA839" s="422">
        <f t="shared" si="289"/>
        <v>3640</v>
      </c>
      <c r="AB839" s="422">
        <f t="shared" si="289"/>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
      <c r="A840" s="254"/>
      <c r="B840" s="263"/>
      <c r="C840" s="256">
        <f t="shared" si="288"/>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290">364*10</f>
        <v>3640</v>
      </c>
      <c r="Z840" s="422">
        <f t="shared" si="289"/>
        <v>3640</v>
      </c>
      <c r="AA840" s="422">
        <f t="shared" si="289"/>
        <v>3640</v>
      </c>
      <c r="AB840" s="422">
        <f t="shared" si="289"/>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
      <c r="A841" s="254"/>
      <c r="B841" s="263"/>
      <c r="C841" s="256">
        <f t="shared" si="288"/>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290"/>
        <v>3640</v>
      </c>
      <c r="Z841" s="422">
        <f t="shared" si="289"/>
        <v>3640</v>
      </c>
      <c r="AA841" s="422">
        <f t="shared" si="289"/>
        <v>3640</v>
      </c>
      <c r="AB841" s="422">
        <f t="shared" si="289"/>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
      <c r="A842" s="254"/>
      <c r="B842" s="263"/>
      <c r="C842" s="256">
        <f t="shared" si="288"/>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290"/>
        <v>3640</v>
      </c>
      <c r="Z842" s="422">
        <f t="shared" si="289"/>
        <v>3640</v>
      </c>
      <c r="AA842" s="422">
        <f t="shared" si="289"/>
        <v>3640</v>
      </c>
      <c r="AB842" s="422">
        <f t="shared" si="289"/>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
      <c r="A843" s="254"/>
      <c r="B843" s="263"/>
      <c r="C843" s="256">
        <f t="shared" si="288"/>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290"/>
        <v>3640</v>
      </c>
      <c r="Z843" s="422">
        <f t="shared" si="289"/>
        <v>3640</v>
      </c>
      <c r="AA843" s="422">
        <f t="shared" si="289"/>
        <v>3640</v>
      </c>
      <c r="AB843" s="422">
        <f t="shared" si="289"/>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
      <c r="A844" s="254"/>
      <c r="B844" s="263"/>
      <c r="C844" s="256">
        <f t="shared" si="288"/>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290"/>
        <v>3640</v>
      </c>
      <c r="Z844" s="422">
        <f t="shared" si="289"/>
        <v>3640</v>
      </c>
      <c r="AA844" s="422">
        <f t="shared" si="289"/>
        <v>3640</v>
      </c>
      <c r="AB844" s="422">
        <f t="shared" si="289"/>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
      <c r="A845" s="254"/>
      <c r="B845" s="263"/>
      <c r="C845" s="256">
        <f t="shared" si="288"/>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290"/>
        <v>3640</v>
      </c>
      <c r="Z845" s="422">
        <f t="shared" si="289"/>
        <v>3640</v>
      </c>
      <c r="AA845" s="422">
        <f t="shared" si="289"/>
        <v>3640</v>
      </c>
      <c r="AB845" s="422">
        <f t="shared" si="289"/>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
      <c r="A846" s="254"/>
      <c r="B846" s="263"/>
      <c r="C846" s="256">
        <f t="shared" si="288"/>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290"/>
        <v>3640</v>
      </c>
      <c r="Z846" s="422">
        <f t="shared" si="289"/>
        <v>3640</v>
      </c>
      <c r="AA846" s="422">
        <f t="shared" si="289"/>
        <v>3640</v>
      </c>
      <c r="AB846" s="422">
        <f t="shared" si="289"/>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
      <c r="A847" s="254"/>
      <c r="B847" s="263"/>
      <c r="C847" s="256">
        <f t="shared" si="288"/>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290"/>
        <v>3640</v>
      </c>
      <c r="Z847" s="422">
        <f t="shared" si="289"/>
        <v>3640</v>
      </c>
      <c r="AA847" s="422">
        <f t="shared" si="289"/>
        <v>3640</v>
      </c>
      <c r="AB847" s="422">
        <f t="shared" si="289"/>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
      <c r="A848" s="254"/>
      <c r="B848" s="263"/>
      <c r="C848" s="256">
        <f t="shared" ref="C848:C865" si="291">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8" t="s">
        <v>1239</v>
      </c>
      <c r="T848" s="929"/>
      <c r="U848" s="929"/>
      <c r="V848" s="929"/>
      <c r="W848" s="930"/>
      <c r="X848" s="284"/>
      <c r="Y848" s="429">
        <f t="shared" ref="Y848" si="292">IF(K848="",10*364,K848)</f>
        <v>121</v>
      </c>
      <c r="Z848" s="429">
        <f t="shared" ref="Z848" si="293">IF(L848="",10*364,L848)</f>
        <v>121</v>
      </c>
      <c r="AA848" s="429">
        <f t="shared" ref="AA848" si="294">IF(M848="",10*364,M848)</f>
        <v>121</v>
      </c>
      <c r="AB848" s="429">
        <f t="shared" ref="AB848" si="295">IF(N848="",10*364,N848)</f>
        <v>121</v>
      </c>
      <c r="AC848" s="738">
        <f>IF(O848="",10000,O848)</f>
        <v>10000</v>
      </c>
      <c r="AD848" s="738">
        <f t="shared" ref="AD848:AD865" si="296">IF(P848="",10000,P848)</f>
        <v>10000</v>
      </c>
      <c r="AE848" s="738">
        <f t="shared" ref="AE848:AE865" si="297">IF(Q848="",10000,Q848)</f>
        <v>10000</v>
      </c>
      <c r="AF848" s="738">
        <f t="shared" ref="AF848:AF865" si="298">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
      <c r="A849" s="254"/>
      <c r="B849" s="263"/>
      <c r="C849" s="256">
        <f t="shared" si="291"/>
        <v>4</v>
      </c>
      <c r="D849" s="279"/>
      <c r="E849" s="334"/>
      <c r="F849" s="334"/>
      <c r="G849" s="279"/>
      <c r="H849" s="300" t="s">
        <v>652</v>
      </c>
      <c r="I849" s="306"/>
      <c r="J849" s="300" t="s">
        <v>653</v>
      </c>
      <c r="K849" s="423">
        <v>364</v>
      </c>
      <c r="L849" s="423">
        <v>364</v>
      </c>
      <c r="M849" s="423">
        <v>364</v>
      </c>
      <c r="N849" s="423">
        <v>364</v>
      </c>
      <c r="O849" s="423"/>
      <c r="P849" s="423"/>
      <c r="Q849" s="423"/>
      <c r="R849" s="423"/>
      <c r="S849" s="931"/>
      <c r="T849" s="932"/>
      <c r="U849" s="932"/>
      <c r="V849" s="932"/>
      <c r="W849" s="933"/>
      <c r="X849" s="284"/>
      <c r="Y849" s="429">
        <f t="shared" ref="Y849:Y856" si="299">IF(K849="",10*364,K849)</f>
        <v>364</v>
      </c>
      <c r="Z849" s="429">
        <f t="shared" ref="Z849:Z856" si="300">IF(L849="",10*364,L849)</f>
        <v>364</v>
      </c>
      <c r="AA849" s="429">
        <f t="shared" ref="AA849:AA856" si="301">IF(M849="",10*364,M849)</f>
        <v>364</v>
      </c>
      <c r="AB849" s="429">
        <f t="shared" ref="AB849:AB856" si="302">IF(N849="",10*364,N849)</f>
        <v>364</v>
      </c>
      <c r="AC849" s="738">
        <f t="shared" ref="AC849:AC865" si="303">IF(O849="",10000,O849)</f>
        <v>10000</v>
      </c>
      <c r="AD849" s="738">
        <f t="shared" si="296"/>
        <v>10000</v>
      </c>
      <c r="AE849" s="738">
        <f t="shared" si="297"/>
        <v>10000</v>
      </c>
      <c r="AF849" s="738">
        <f t="shared" si="298"/>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
      <c r="A850" s="254"/>
      <c r="B850" s="263"/>
      <c r="C850" s="256">
        <f t="shared" si="291"/>
        <v>4</v>
      </c>
      <c r="D850" s="279"/>
      <c r="E850" s="334"/>
      <c r="F850" s="334"/>
      <c r="G850" s="279"/>
      <c r="H850" s="300" t="s">
        <v>654</v>
      </c>
      <c r="I850" s="306"/>
      <c r="J850" s="300" t="s">
        <v>653</v>
      </c>
      <c r="K850" s="423">
        <f t="shared" ref="K850:K856" si="304">K849+364</f>
        <v>728</v>
      </c>
      <c r="L850" s="423">
        <f t="shared" ref="L850:N850" si="305">L849+364</f>
        <v>728</v>
      </c>
      <c r="M850" s="423">
        <f t="shared" si="305"/>
        <v>728</v>
      </c>
      <c r="N850" s="423">
        <f t="shared" si="305"/>
        <v>728</v>
      </c>
      <c r="O850" s="423"/>
      <c r="P850" s="423"/>
      <c r="Q850" s="423"/>
      <c r="R850" s="423"/>
      <c r="S850" s="931"/>
      <c r="T850" s="932"/>
      <c r="U850" s="932"/>
      <c r="V850" s="932"/>
      <c r="W850" s="933"/>
      <c r="X850" s="284"/>
      <c r="Y850" s="429">
        <f t="shared" si="299"/>
        <v>728</v>
      </c>
      <c r="Z850" s="429">
        <f t="shared" si="300"/>
        <v>728</v>
      </c>
      <c r="AA850" s="429">
        <f t="shared" si="301"/>
        <v>728</v>
      </c>
      <c r="AB850" s="429">
        <f t="shared" si="302"/>
        <v>728</v>
      </c>
      <c r="AC850" s="738">
        <f t="shared" si="303"/>
        <v>10000</v>
      </c>
      <c r="AD850" s="738">
        <f t="shared" si="296"/>
        <v>10000</v>
      </c>
      <c r="AE850" s="738">
        <f t="shared" si="297"/>
        <v>10000</v>
      </c>
      <c r="AF850" s="738">
        <f t="shared" si="298"/>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
      <c r="A851" s="254"/>
      <c r="B851" s="263"/>
      <c r="C851" s="256">
        <f t="shared" si="291"/>
        <v>4</v>
      </c>
      <c r="D851" s="279"/>
      <c r="E851" s="334"/>
      <c r="F851" s="334"/>
      <c r="G851" s="279"/>
      <c r="H851" s="300">
        <v>3</v>
      </c>
      <c r="I851" s="306"/>
      <c r="J851" s="300" t="s">
        <v>653</v>
      </c>
      <c r="K851" s="423">
        <f t="shared" si="304"/>
        <v>1092</v>
      </c>
      <c r="L851" s="423">
        <f t="shared" ref="L851:N851" si="306">L850+364</f>
        <v>1092</v>
      </c>
      <c r="M851" s="423">
        <f t="shared" si="306"/>
        <v>1092</v>
      </c>
      <c r="N851" s="423">
        <f t="shared" si="306"/>
        <v>1092</v>
      </c>
      <c r="O851" s="423"/>
      <c r="P851" s="423"/>
      <c r="Q851" s="423"/>
      <c r="R851" s="423"/>
      <c r="S851" s="931"/>
      <c r="T851" s="932"/>
      <c r="U851" s="932"/>
      <c r="V851" s="932"/>
      <c r="W851" s="933"/>
      <c r="X851" s="284"/>
      <c r="Y851" s="429">
        <f t="shared" si="299"/>
        <v>1092</v>
      </c>
      <c r="Z851" s="429">
        <f t="shared" si="300"/>
        <v>1092</v>
      </c>
      <c r="AA851" s="429">
        <f t="shared" si="301"/>
        <v>1092</v>
      </c>
      <c r="AB851" s="429">
        <f t="shared" si="302"/>
        <v>1092</v>
      </c>
      <c r="AC851" s="738">
        <f t="shared" si="303"/>
        <v>10000</v>
      </c>
      <c r="AD851" s="738">
        <f t="shared" si="296"/>
        <v>10000</v>
      </c>
      <c r="AE851" s="738">
        <f t="shared" si="297"/>
        <v>10000</v>
      </c>
      <c r="AF851" s="738">
        <f t="shared" si="298"/>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
      <c r="A852" s="254"/>
      <c r="B852" s="263"/>
      <c r="C852" s="256">
        <f t="shared" si="291"/>
        <v>4</v>
      </c>
      <c r="D852" s="279"/>
      <c r="E852" s="334"/>
      <c r="F852" s="334"/>
      <c r="G852" s="279"/>
      <c r="H852" s="300">
        <v>4</v>
      </c>
      <c r="I852" s="306"/>
      <c r="J852" s="300" t="s">
        <v>653</v>
      </c>
      <c r="K852" s="423">
        <f t="shared" si="304"/>
        <v>1456</v>
      </c>
      <c r="L852" s="423">
        <f t="shared" ref="L852:N852" si="307">L851+364</f>
        <v>1456</v>
      </c>
      <c r="M852" s="423">
        <f t="shared" si="307"/>
        <v>1456</v>
      </c>
      <c r="N852" s="423">
        <f t="shared" si="307"/>
        <v>1456</v>
      </c>
      <c r="O852" s="423"/>
      <c r="P852" s="423"/>
      <c r="Q852" s="423"/>
      <c r="R852" s="423"/>
      <c r="S852" s="931"/>
      <c r="T852" s="932"/>
      <c r="U852" s="932"/>
      <c r="V852" s="932"/>
      <c r="W852" s="933"/>
      <c r="X852" s="284"/>
      <c r="Y852" s="429">
        <f t="shared" si="299"/>
        <v>1456</v>
      </c>
      <c r="Z852" s="429">
        <f t="shared" si="300"/>
        <v>1456</v>
      </c>
      <c r="AA852" s="429">
        <f t="shared" si="301"/>
        <v>1456</v>
      </c>
      <c r="AB852" s="429">
        <f t="shared" si="302"/>
        <v>1456</v>
      </c>
      <c r="AC852" s="738">
        <f t="shared" si="303"/>
        <v>10000</v>
      </c>
      <c r="AD852" s="738">
        <f t="shared" si="296"/>
        <v>10000</v>
      </c>
      <c r="AE852" s="738">
        <f t="shared" si="297"/>
        <v>10000</v>
      </c>
      <c r="AF852" s="738">
        <f t="shared" si="298"/>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
      <c r="A853" s="254"/>
      <c r="B853" s="263"/>
      <c r="C853" s="256">
        <f t="shared" si="291"/>
        <v>4</v>
      </c>
      <c r="D853" s="279"/>
      <c r="E853" s="334"/>
      <c r="F853" s="334"/>
      <c r="G853" s="279"/>
      <c r="H853" s="300">
        <v>5</v>
      </c>
      <c r="I853" s="306"/>
      <c r="J853" s="300" t="s">
        <v>653</v>
      </c>
      <c r="K853" s="423">
        <f t="shared" si="304"/>
        <v>1820</v>
      </c>
      <c r="L853" s="423">
        <f t="shared" ref="L853:N853" si="308">L852+364</f>
        <v>1820</v>
      </c>
      <c r="M853" s="423">
        <f t="shared" si="308"/>
        <v>1820</v>
      </c>
      <c r="N853" s="423">
        <f t="shared" si="308"/>
        <v>1820</v>
      </c>
      <c r="O853" s="423"/>
      <c r="P853" s="423"/>
      <c r="Q853" s="423"/>
      <c r="R853" s="423"/>
      <c r="S853" s="931"/>
      <c r="T853" s="932"/>
      <c r="U853" s="932"/>
      <c r="V853" s="932"/>
      <c r="W853" s="933"/>
      <c r="X853" s="284"/>
      <c r="Y853" s="429">
        <f t="shared" si="299"/>
        <v>1820</v>
      </c>
      <c r="Z853" s="429">
        <f t="shared" si="300"/>
        <v>1820</v>
      </c>
      <c r="AA853" s="429">
        <f t="shared" si="301"/>
        <v>1820</v>
      </c>
      <c r="AB853" s="429">
        <f t="shared" si="302"/>
        <v>1820</v>
      </c>
      <c r="AC853" s="738">
        <f t="shared" si="303"/>
        <v>10000</v>
      </c>
      <c r="AD853" s="738">
        <f t="shared" si="296"/>
        <v>10000</v>
      </c>
      <c r="AE853" s="738">
        <f t="shared" si="297"/>
        <v>10000</v>
      </c>
      <c r="AF853" s="738">
        <f t="shared" si="298"/>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
      <c r="A854" s="254"/>
      <c r="B854" s="263"/>
      <c r="C854" s="256">
        <f t="shared" si="291"/>
        <v>4</v>
      </c>
      <c r="D854" s="279"/>
      <c r="E854" s="334"/>
      <c r="F854" s="334"/>
      <c r="G854" s="279"/>
      <c r="H854" s="300">
        <v>6</v>
      </c>
      <c r="I854" s="306"/>
      <c r="J854" s="300" t="s">
        <v>653</v>
      </c>
      <c r="K854" s="423">
        <f t="shared" si="304"/>
        <v>2184</v>
      </c>
      <c r="L854" s="423">
        <f t="shared" ref="L854:N854" si="309">L853+364</f>
        <v>2184</v>
      </c>
      <c r="M854" s="423">
        <f t="shared" si="309"/>
        <v>2184</v>
      </c>
      <c r="N854" s="423">
        <f t="shared" si="309"/>
        <v>2184</v>
      </c>
      <c r="O854" s="423"/>
      <c r="P854" s="423"/>
      <c r="Q854" s="423"/>
      <c r="R854" s="423"/>
      <c r="S854" s="931"/>
      <c r="T854" s="932"/>
      <c r="U854" s="932"/>
      <c r="V854" s="932"/>
      <c r="W854" s="933"/>
      <c r="X854" s="284"/>
      <c r="Y854" s="429">
        <f t="shared" si="299"/>
        <v>2184</v>
      </c>
      <c r="Z854" s="429">
        <f t="shared" si="300"/>
        <v>2184</v>
      </c>
      <c r="AA854" s="429">
        <f t="shared" si="301"/>
        <v>2184</v>
      </c>
      <c r="AB854" s="429">
        <f t="shared" si="302"/>
        <v>2184</v>
      </c>
      <c r="AC854" s="738">
        <f t="shared" si="303"/>
        <v>10000</v>
      </c>
      <c r="AD854" s="738">
        <f t="shared" si="296"/>
        <v>10000</v>
      </c>
      <c r="AE854" s="738">
        <f t="shared" si="297"/>
        <v>10000</v>
      </c>
      <c r="AF854" s="738">
        <f t="shared" si="298"/>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
      <c r="A855" s="254"/>
      <c r="B855" s="263"/>
      <c r="C855" s="256">
        <f t="shared" si="291"/>
        <v>4</v>
      </c>
      <c r="D855" s="279"/>
      <c r="E855" s="334"/>
      <c r="F855" s="334"/>
      <c r="G855" s="279"/>
      <c r="H855" s="300">
        <v>7</v>
      </c>
      <c r="I855" s="306"/>
      <c r="J855" s="300" t="s">
        <v>653</v>
      </c>
      <c r="K855" s="423">
        <f t="shared" si="304"/>
        <v>2548</v>
      </c>
      <c r="L855" s="423">
        <f t="shared" ref="L855:N855" si="310">L854+364</f>
        <v>2548</v>
      </c>
      <c r="M855" s="423">
        <f t="shared" si="310"/>
        <v>2548</v>
      </c>
      <c r="N855" s="423">
        <f t="shared" si="310"/>
        <v>2548</v>
      </c>
      <c r="O855" s="423"/>
      <c r="P855" s="423"/>
      <c r="Q855" s="423"/>
      <c r="R855" s="423"/>
      <c r="S855" s="931"/>
      <c r="T855" s="932"/>
      <c r="U855" s="932"/>
      <c r="V855" s="932"/>
      <c r="W855" s="933"/>
      <c r="X855" s="284"/>
      <c r="Y855" s="429">
        <f t="shared" si="299"/>
        <v>2548</v>
      </c>
      <c r="Z855" s="429">
        <f t="shared" si="300"/>
        <v>2548</v>
      </c>
      <c r="AA855" s="429">
        <f t="shared" si="301"/>
        <v>2548</v>
      </c>
      <c r="AB855" s="429">
        <f t="shared" si="302"/>
        <v>2548</v>
      </c>
      <c r="AC855" s="738">
        <f t="shared" si="303"/>
        <v>10000</v>
      </c>
      <c r="AD855" s="738">
        <f t="shared" si="296"/>
        <v>10000</v>
      </c>
      <c r="AE855" s="738">
        <f t="shared" si="297"/>
        <v>10000</v>
      </c>
      <c r="AF855" s="738">
        <f t="shared" si="298"/>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
      <c r="A856" s="254"/>
      <c r="B856" s="263"/>
      <c r="C856" s="256">
        <f t="shared" si="291"/>
        <v>4</v>
      </c>
      <c r="D856" s="279"/>
      <c r="E856" s="334"/>
      <c r="F856" s="334"/>
      <c r="G856" s="279"/>
      <c r="H856" s="424">
        <v>8</v>
      </c>
      <c r="I856" s="425"/>
      <c r="J856" s="424" t="s">
        <v>653</v>
      </c>
      <c r="K856" s="423">
        <f t="shared" si="304"/>
        <v>2912</v>
      </c>
      <c r="L856" s="423">
        <f t="shared" ref="L856:N856" si="311">L855+364</f>
        <v>2912</v>
      </c>
      <c r="M856" s="423">
        <f t="shared" si="311"/>
        <v>2912</v>
      </c>
      <c r="N856" s="423">
        <f t="shared" si="311"/>
        <v>2912</v>
      </c>
      <c r="O856" s="423"/>
      <c r="P856" s="423"/>
      <c r="Q856" s="423"/>
      <c r="R856" s="423"/>
      <c r="S856" s="931"/>
      <c r="T856" s="932"/>
      <c r="U856" s="932"/>
      <c r="V856" s="932"/>
      <c r="W856" s="933"/>
      <c r="X856" s="284"/>
      <c r="Y856" s="429">
        <f t="shared" si="299"/>
        <v>2912</v>
      </c>
      <c r="Z856" s="429">
        <f t="shared" si="300"/>
        <v>2912</v>
      </c>
      <c r="AA856" s="429">
        <f t="shared" si="301"/>
        <v>2912</v>
      </c>
      <c r="AB856" s="429">
        <f t="shared" si="302"/>
        <v>2912</v>
      </c>
      <c r="AC856" s="738">
        <f t="shared" si="303"/>
        <v>10000</v>
      </c>
      <c r="AD856" s="738">
        <f t="shared" si="296"/>
        <v>10000</v>
      </c>
      <c r="AE856" s="738">
        <f t="shared" si="297"/>
        <v>10000</v>
      </c>
      <c r="AF856" s="738">
        <f t="shared" si="298"/>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
      <c r="A857" s="254"/>
      <c r="B857" s="263"/>
      <c r="C857" s="256">
        <f t="shared" si="291"/>
        <v>4</v>
      </c>
      <c r="D857" s="279"/>
      <c r="E857" s="334"/>
      <c r="F857" s="334"/>
      <c r="G857" s="279"/>
      <c r="H857" s="416" t="s">
        <v>650</v>
      </c>
      <c r="I857" s="417">
        <v>2</v>
      </c>
      <c r="J857" s="417" t="s">
        <v>656</v>
      </c>
      <c r="K857" s="423"/>
      <c r="L857" s="423"/>
      <c r="M857" s="423"/>
      <c r="N857" s="423"/>
      <c r="O857" s="423">
        <v>45</v>
      </c>
      <c r="P857" s="423">
        <v>45</v>
      </c>
      <c r="Q857" s="423">
        <v>45</v>
      </c>
      <c r="R857" s="423">
        <v>47</v>
      </c>
      <c r="S857" s="931"/>
      <c r="T857" s="932"/>
      <c r="U857" s="932"/>
      <c r="V857" s="932"/>
      <c r="W857" s="933"/>
      <c r="X857" s="284"/>
      <c r="Y857" s="429">
        <f t="shared" ref="Y857:Y865" si="312">IF(K857="",10*364,K857)</f>
        <v>3640</v>
      </c>
      <c r="Z857" s="429">
        <f t="shared" ref="Z857:Z865" si="313">IF(L857="",10*364,L857)</f>
        <v>3640</v>
      </c>
      <c r="AA857" s="429">
        <f t="shared" ref="AA857:AA865" si="314">IF(M857="",10*364,M857)</f>
        <v>3640</v>
      </c>
      <c r="AB857" s="429">
        <f t="shared" ref="AB857:AB865" si="315">IF(N857="",10*364,N857)</f>
        <v>3640</v>
      </c>
      <c r="AC857" s="738">
        <f t="shared" si="303"/>
        <v>45</v>
      </c>
      <c r="AD857" s="738">
        <f t="shared" si="296"/>
        <v>45</v>
      </c>
      <c r="AE857" s="738">
        <f t="shared" si="297"/>
        <v>45</v>
      </c>
      <c r="AF857" s="738">
        <f t="shared" si="298"/>
        <v>47</v>
      </c>
      <c r="AG857" s="422"/>
      <c r="AH857" s="422"/>
      <c r="AI857" s="422"/>
      <c r="AJ857" s="422"/>
      <c r="AK857" s="422"/>
      <c r="AL857" s="422"/>
      <c r="AM857" s="422"/>
      <c r="AN857" s="422"/>
      <c r="AO857" s="809"/>
      <c r="AP857" s="809"/>
      <c r="AQ857" s="279"/>
      <c r="AR857" s="266"/>
      <c r="AS857" s="254"/>
      <c r="AT857" s="254"/>
      <c r="AU857" s="254"/>
    </row>
    <row r="858" spans="1:47" hidden="1" outlineLevel="3" x14ac:dyDescent="0.3">
      <c r="A858" s="254"/>
      <c r="B858" s="263"/>
      <c r="C858" s="256">
        <f t="shared" si="291"/>
        <v>4</v>
      </c>
      <c r="D858" s="279"/>
      <c r="E858" s="334"/>
      <c r="F858" s="334"/>
      <c r="G858" s="279"/>
      <c r="H858" s="300" t="s">
        <v>652</v>
      </c>
      <c r="I858" s="306"/>
      <c r="J858" s="306" t="s">
        <v>656</v>
      </c>
      <c r="K858" s="423">
        <f>INT(15*30.4)-7</f>
        <v>449</v>
      </c>
      <c r="L858" s="423">
        <f t="shared" ref="L858:N858" si="316">INT(15*30.4)-7</f>
        <v>449</v>
      </c>
      <c r="M858" s="423">
        <f t="shared" si="316"/>
        <v>449</v>
      </c>
      <c r="N858" s="423">
        <f t="shared" si="316"/>
        <v>449</v>
      </c>
      <c r="O858" s="423">
        <v>45</v>
      </c>
      <c r="P858" s="423">
        <v>45</v>
      </c>
      <c r="Q858" s="423">
        <v>45</v>
      </c>
      <c r="R858" s="423">
        <v>47</v>
      </c>
      <c r="S858" s="931"/>
      <c r="T858" s="932"/>
      <c r="U858" s="932"/>
      <c r="V858" s="932"/>
      <c r="W858" s="933"/>
      <c r="X858" s="284"/>
      <c r="Y858" s="429">
        <f t="shared" si="312"/>
        <v>449</v>
      </c>
      <c r="Z858" s="429">
        <f t="shared" si="313"/>
        <v>449</v>
      </c>
      <c r="AA858" s="429">
        <f t="shared" si="314"/>
        <v>449</v>
      </c>
      <c r="AB858" s="429">
        <f t="shared" si="315"/>
        <v>449</v>
      </c>
      <c r="AC858" s="738">
        <f t="shared" si="303"/>
        <v>45</v>
      </c>
      <c r="AD858" s="738">
        <f t="shared" si="296"/>
        <v>45</v>
      </c>
      <c r="AE858" s="738">
        <f t="shared" si="297"/>
        <v>45</v>
      </c>
      <c r="AF858" s="738">
        <f t="shared" si="298"/>
        <v>47</v>
      </c>
      <c r="AG858" s="418"/>
      <c r="AH858" s="418"/>
      <c r="AI858" s="418"/>
      <c r="AJ858" s="418"/>
      <c r="AK858" s="418"/>
      <c r="AL858" s="418"/>
      <c r="AM858" s="418"/>
      <c r="AN858" s="418"/>
      <c r="AO858" s="418"/>
      <c r="AP858" s="418"/>
      <c r="AQ858" s="279"/>
      <c r="AR858" s="266"/>
      <c r="AS858" s="254"/>
      <c r="AT858" s="254"/>
      <c r="AU858" s="254"/>
    </row>
    <row r="859" spans="1:47" hidden="1" outlineLevel="3" x14ac:dyDescent="0.3">
      <c r="A859" s="254"/>
      <c r="B859" s="263"/>
      <c r="C859" s="256">
        <f t="shared" si="291"/>
        <v>4</v>
      </c>
      <c r="D859" s="279"/>
      <c r="E859" s="334"/>
      <c r="F859" s="334"/>
      <c r="G859" s="279"/>
      <c r="H859" s="300" t="s">
        <v>654</v>
      </c>
      <c r="I859" s="306"/>
      <c r="J859" s="306" t="s">
        <v>1114</v>
      </c>
      <c r="K859" s="423"/>
      <c r="L859" s="423"/>
      <c r="M859" s="423"/>
      <c r="N859" s="423"/>
      <c r="O859" s="423"/>
      <c r="P859" s="423"/>
      <c r="Q859" s="423"/>
      <c r="R859" s="423"/>
      <c r="S859" s="931"/>
      <c r="T859" s="932"/>
      <c r="U859" s="932"/>
      <c r="V859" s="932"/>
      <c r="W859" s="933"/>
      <c r="X859" s="284"/>
      <c r="Y859" s="429">
        <f t="shared" si="312"/>
        <v>3640</v>
      </c>
      <c r="Z859" s="429">
        <f t="shared" si="313"/>
        <v>3640</v>
      </c>
      <c r="AA859" s="429">
        <f t="shared" si="314"/>
        <v>3640</v>
      </c>
      <c r="AB859" s="429">
        <f t="shared" si="315"/>
        <v>3640</v>
      </c>
      <c r="AC859" s="738">
        <f t="shared" si="303"/>
        <v>10000</v>
      </c>
      <c r="AD859" s="738">
        <f t="shared" si="296"/>
        <v>10000</v>
      </c>
      <c r="AE859" s="738">
        <f t="shared" si="297"/>
        <v>10000</v>
      </c>
      <c r="AF859" s="738">
        <f t="shared" si="298"/>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
      <c r="A860" s="254"/>
      <c r="B860" s="263"/>
      <c r="C860" s="256">
        <f t="shared" si="291"/>
        <v>4</v>
      </c>
      <c r="D860" s="279"/>
      <c r="E860" s="334"/>
      <c r="F860" s="334"/>
      <c r="G860" s="279"/>
      <c r="H860" s="300">
        <v>3</v>
      </c>
      <c r="I860" s="306"/>
      <c r="J860" s="300" t="s">
        <v>653</v>
      </c>
      <c r="K860" s="423"/>
      <c r="L860" s="423"/>
      <c r="M860" s="423"/>
      <c r="N860" s="423"/>
      <c r="O860" s="423"/>
      <c r="P860" s="423"/>
      <c r="Q860" s="423"/>
      <c r="R860" s="423"/>
      <c r="S860" s="931"/>
      <c r="T860" s="932"/>
      <c r="U860" s="932"/>
      <c r="V860" s="932"/>
      <c r="W860" s="933"/>
      <c r="X860" s="284"/>
      <c r="Y860" s="429">
        <f t="shared" si="312"/>
        <v>3640</v>
      </c>
      <c r="Z860" s="429">
        <f t="shared" si="313"/>
        <v>3640</v>
      </c>
      <c r="AA860" s="429">
        <f t="shared" si="314"/>
        <v>3640</v>
      </c>
      <c r="AB860" s="429">
        <f t="shared" si="315"/>
        <v>3640</v>
      </c>
      <c r="AC860" s="738">
        <f t="shared" si="303"/>
        <v>10000</v>
      </c>
      <c r="AD860" s="738">
        <f t="shared" si="296"/>
        <v>10000</v>
      </c>
      <c r="AE860" s="738">
        <f t="shared" si="297"/>
        <v>10000</v>
      </c>
      <c r="AF860" s="738">
        <f t="shared" si="298"/>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
      <c r="A861" s="254"/>
      <c r="B861" s="263"/>
      <c r="C861" s="256">
        <f t="shared" si="291"/>
        <v>4</v>
      </c>
      <c r="D861" s="279"/>
      <c r="E861" s="334"/>
      <c r="F861" s="334"/>
      <c r="G861" s="279"/>
      <c r="H861" s="300">
        <v>4</v>
      </c>
      <c r="I861" s="306"/>
      <c r="J861" s="300" t="s">
        <v>653</v>
      </c>
      <c r="K861" s="423"/>
      <c r="L861" s="423"/>
      <c r="M861" s="423"/>
      <c r="N861" s="423"/>
      <c r="O861" s="423"/>
      <c r="P861" s="423"/>
      <c r="Q861" s="423"/>
      <c r="R861" s="423"/>
      <c r="S861" s="931"/>
      <c r="T861" s="932"/>
      <c r="U861" s="932"/>
      <c r="V861" s="932"/>
      <c r="W861" s="933"/>
      <c r="X861" s="284"/>
      <c r="Y861" s="429">
        <f t="shared" si="312"/>
        <v>3640</v>
      </c>
      <c r="Z861" s="429">
        <f t="shared" si="313"/>
        <v>3640</v>
      </c>
      <c r="AA861" s="429">
        <f t="shared" si="314"/>
        <v>3640</v>
      </c>
      <c r="AB861" s="429">
        <f t="shared" si="315"/>
        <v>3640</v>
      </c>
      <c r="AC861" s="738">
        <f t="shared" si="303"/>
        <v>10000</v>
      </c>
      <c r="AD861" s="738">
        <f t="shared" si="296"/>
        <v>10000</v>
      </c>
      <c r="AE861" s="738">
        <f t="shared" si="297"/>
        <v>10000</v>
      </c>
      <c r="AF861" s="738">
        <f t="shared" si="298"/>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
      <c r="A862" s="254"/>
      <c r="B862" s="263"/>
      <c r="C862" s="256">
        <f t="shared" si="291"/>
        <v>4</v>
      </c>
      <c r="D862" s="279"/>
      <c r="E862" s="334"/>
      <c r="F862" s="334"/>
      <c r="G862" s="279"/>
      <c r="H862" s="300">
        <v>5</v>
      </c>
      <c r="I862" s="306"/>
      <c r="J862" s="300" t="s">
        <v>653</v>
      </c>
      <c r="K862" s="423"/>
      <c r="L862" s="423"/>
      <c r="M862" s="423"/>
      <c r="N862" s="423"/>
      <c r="O862" s="423"/>
      <c r="P862" s="423"/>
      <c r="Q862" s="423"/>
      <c r="R862" s="423"/>
      <c r="S862" s="931"/>
      <c r="T862" s="932"/>
      <c r="U862" s="932"/>
      <c r="V862" s="932"/>
      <c r="W862" s="933"/>
      <c r="X862" s="284"/>
      <c r="Y862" s="429">
        <f t="shared" si="312"/>
        <v>3640</v>
      </c>
      <c r="Z862" s="429">
        <f t="shared" si="313"/>
        <v>3640</v>
      </c>
      <c r="AA862" s="429">
        <f t="shared" si="314"/>
        <v>3640</v>
      </c>
      <c r="AB862" s="429">
        <f t="shared" si="315"/>
        <v>3640</v>
      </c>
      <c r="AC862" s="738">
        <f t="shared" si="303"/>
        <v>10000</v>
      </c>
      <c r="AD862" s="738">
        <f t="shared" si="296"/>
        <v>10000</v>
      </c>
      <c r="AE862" s="738">
        <f t="shared" si="297"/>
        <v>10000</v>
      </c>
      <c r="AF862" s="738">
        <f t="shared" si="298"/>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
      <c r="A863" s="254"/>
      <c r="B863" s="263"/>
      <c r="C863" s="256">
        <f t="shared" si="291"/>
        <v>4</v>
      </c>
      <c r="D863" s="279"/>
      <c r="E863" s="334"/>
      <c r="F863" s="334"/>
      <c r="G863" s="279"/>
      <c r="H863" s="300">
        <v>6</v>
      </c>
      <c r="I863" s="306"/>
      <c r="J863" s="300" t="s">
        <v>653</v>
      </c>
      <c r="K863" s="423"/>
      <c r="L863" s="423"/>
      <c r="M863" s="423"/>
      <c r="N863" s="423"/>
      <c r="O863" s="423"/>
      <c r="P863" s="423"/>
      <c r="Q863" s="423"/>
      <c r="R863" s="423"/>
      <c r="S863" s="931"/>
      <c r="T863" s="932"/>
      <c r="U863" s="932"/>
      <c r="V863" s="932"/>
      <c r="W863" s="933"/>
      <c r="X863" s="284"/>
      <c r="Y863" s="429">
        <f t="shared" si="312"/>
        <v>3640</v>
      </c>
      <c r="Z863" s="429">
        <f t="shared" si="313"/>
        <v>3640</v>
      </c>
      <c r="AA863" s="429">
        <f t="shared" si="314"/>
        <v>3640</v>
      </c>
      <c r="AB863" s="429">
        <f t="shared" si="315"/>
        <v>3640</v>
      </c>
      <c r="AC863" s="738">
        <f t="shared" si="303"/>
        <v>10000</v>
      </c>
      <c r="AD863" s="738">
        <f t="shared" si="296"/>
        <v>10000</v>
      </c>
      <c r="AE863" s="738">
        <f t="shared" si="297"/>
        <v>10000</v>
      </c>
      <c r="AF863" s="738">
        <f t="shared" si="298"/>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
      <c r="A864" s="254"/>
      <c r="B864" s="263"/>
      <c r="C864" s="256">
        <f t="shared" si="291"/>
        <v>4</v>
      </c>
      <c r="D864" s="279"/>
      <c r="E864" s="334"/>
      <c r="F864" s="334"/>
      <c r="G864" s="279"/>
      <c r="H864" s="300">
        <v>7</v>
      </c>
      <c r="I864" s="306"/>
      <c r="J864" s="300" t="s">
        <v>653</v>
      </c>
      <c r="K864" s="423"/>
      <c r="L864" s="423"/>
      <c r="M864" s="423"/>
      <c r="N864" s="423"/>
      <c r="O864" s="423"/>
      <c r="P864" s="423"/>
      <c r="Q864" s="423"/>
      <c r="R864" s="423"/>
      <c r="S864" s="931"/>
      <c r="T864" s="932"/>
      <c r="U864" s="932"/>
      <c r="V864" s="932"/>
      <c r="W864" s="933"/>
      <c r="X864" s="284"/>
      <c r="Y864" s="429">
        <f t="shared" si="312"/>
        <v>3640</v>
      </c>
      <c r="Z864" s="429">
        <f t="shared" si="313"/>
        <v>3640</v>
      </c>
      <c r="AA864" s="429">
        <f t="shared" si="314"/>
        <v>3640</v>
      </c>
      <c r="AB864" s="429">
        <f t="shared" si="315"/>
        <v>3640</v>
      </c>
      <c r="AC864" s="738">
        <f t="shared" si="303"/>
        <v>10000</v>
      </c>
      <c r="AD864" s="738">
        <f t="shared" si="296"/>
        <v>10000</v>
      </c>
      <c r="AE864" s="738">
        <f t="shared" si="297"/>
        <v>10000</v>
      </c>
      <c r="AF864" s="738">
        <f t="shared" si="298"/>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
      <c r="A865" s="254"/>
      <c r="B865" s="263"/>
      <c r="C865" s="256">
        <f t="shared" si="291"/>
        <v>4</v>
      </c>
      <c r="D865" s="279"/>
      <c r="E865" s="334"/>
      <c r="F865" s="334"/>
      <c r="G865" s="279"/>
      <c r="H865" s="424">
        <v>8</v>
      </c>
      <c r="I865" s="425"/>
      <c r="J865" s="424" t="s">
        <v>653</v>
      </c>
      <c r="K865" s="423"/>
      <c r="L865" s="423"/>
      <c r="M865" s="423"/>
      <c r="N865" s="423"/>
      <c r="O865" s="423"/>
      <c r="P865" s="423"/>
      <c r="Q865" s="423"/>
      <c r="R865" s="423"/>
      <c r="S865" s="934"/>
      <c r="T865" s="935"/>
      <c r="U865" s="935"/>
      <c r="V865" s="935"/>
      <c r="W865" s="936"/>
      <c r="X865" s="284"/>
      <c r="Y865" s="429">
        <f t="shared" si="312"/>
        <v>3640</v>
      </c>
      <c r="Z865" s="429">
        <f t="shared" si="313"/>
        <v>3640</v>
      </c>
      <c r="AA865" s="429">
        <f t="shared" si="314"/>
        <v>3640</v>
      </c>
      <c r="AB865" s="429">
        <f t="shared" si="315"/>
        <v>3640</v>
      </c>
      <c r="AC865" s="738">
        <f t="shared" si="303"/>
        <v>10000</v>
      </c>
      <c r="AD865" s="738">
        <f t="shared" si="296"/>
        <v>10000</v>
      </c>
      <c r="AE865" s="738">
        <f t="shared" si="297"/>
        <v>10000</v>
      </c>
      <c r="AF865" s="738">
        <f t="shared" si="298"/>
        <v>10000</v>
      </c>
      <c r="AG865" s="428"/>
      <c r="AH865" s="428"/>
      <c r="AI865" s="428"/>
      <c r="AJ865" s="428"/>
      <c r="AK865" s="428"/>
      <c r="AL865" s="428"/>
      <c r="AM865" s="428"/>
      <c r="AN865" s="428"/>
      <c r="AO865" s="809"/>
      <c r="AP865" s="809"/>
      <c r="AQ865" s="279"/>
      <c r="AR865" s="266"/>
      <c r="AS865" s="254"/>
      <c r="AT865" s="254"/>
      <c r="AU865" s="254"/>
    </row>
    <row r="866" spans="1:47" ht="5.0999999999999996" customHeight="1" outlineLevel="2" x14ac:dyDescent="0.3">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0999999999999996" customHeight="1" outlineLevel="2" x14ac:dyDescent="0.3">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0999999999999996" customHeight="1" outlineLevel="1" x14ac:dyDescent="0.3">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0999999999999996" customHeight="1" x14ac:dyDescent="0.3">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0999999999999996" customHeight="1" thickBot="1" x14ac:dyDescent="0.35">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0999999999999996" customHeight="1" outlineLevel="1" collapsed="1" x14ac:dyDescent="0.3">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00000000000001" customHeight="1" x14ac:dyDescent="0.3">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00000000000001" customHeight="1" outlineLevel="1" x14ac:dyDescent="0.3">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0999999999999996" customHeight="1" outlineLevel="2" x14ac:dyDescent="0.3">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7.6" outlineLevel="2" x14ac:dyDescent="0.3">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 customHeight="1" outlineLevel="2" collapsed="1" x14ac:dyDescent="0.3">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0999999999999996" customHeight="1" outlineLevel="2" x14ac:dyDescent="0.3">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
      <c r="A887" s="254"/>
      <c r="B887" s="263"/>
      <c r="C887" s="256">
        <f>INT($C$875)+2</f>
        <v>3</v>
      </c>
      <c r="D887" s="279"/>
      <c r="E887" s="334">
        <v>0</v>
      </c>
      <c r="F887" s="328" t="b">
        <f t="shared" ref="F887:F918" si="317">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
      <c r="A888" s="254"/>
      <c r="B888" s="263"/>
      <c r="C888" s="256">
        <f>INT($C$875)+2</f>
        <v>3</v>
      </c>
      <c r="D888" s="279"/>
      <c r="E888" s="437">
        <f>E887</f>
        <v>0</v>
      </c>
      <c r="F888" s="328" t="b">
        <f t="shared" si="317"/>
        <v>1</v>
      </c>
      <c r="G888" s="279"/>
      <c r="H888" s="894" t="s">
        <v>677</v>
      </c>
      <c r="I888" s="895"/>
      <c r="J888" s="438" t="s">
        <v>678</v>
      </c>
      <c r="K888" s="439">
        <f t="shared" ref="K888:K951" si="318">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
      <c r="A889" s="254"/>
      <c r="B889" s="263"/>
      <c r="C889" s="256">
        <f>INT($C$875)+2</f>
        <v>3</v>
      </c>
      <c r="D889" s="279"/>
      <c r="E889" s="437">
        <f>E888</f>
        <v>0</v>
      </c>
      <c r="F889" s="328" t="b">
        <f t="shared" si="317"/>
        <v>1</v>
      </c>
      <c r="G889" s="279"/>
      <c r="H889" s="896"/>
      <c r="I889" s="897"/>
      <c r="J889" s="438" t="s">
        <v>679</v>
      </c>
      <c r="K889" s="439" t="str">
        <f t="shared" si="318"/>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
      <c r="A890" s="254"/>
      <c r="B890" s="263"/>
      <c r="C890" s="256">
        <f>INT($C$875)+2</f>
        <v>3</v>
      </c>
      <c r="D890" s="279"/>
      <c r="E890" s="437">
        <f>E889</f>
        <v>0</v>
      </c>
      <c r="F890" s="328" t="b">
        <f t="shared" si="317"/>
        <v>1</v>
      </c>
      <c r="G890" s="279"/>
      <c r="H890" s="898"/>
      <c r="I890" s="899"/>
      <c r="J890" s="424" t="s">
        <v>681</v>
      </c>
      <c r="K890" s="441" t="str">
        <f t="shared" si="318"/>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
      <c r="A891" s="254"/>
      <c r="B891" s="263"/>
      <c r="C891" s="256">
        <f t="shared" ref="C891:C922" si="319">INT($C$875)+3</f>
        <v>4</v>
      </c>
      <c r="D891" s="279"/>
      <c r="E891" s="334">
        <v>1</v>
      </c>
      <c r="F891" s="328" t="b">
        <f t="shared" si="317"/>
        <v>1</v>
      </c>
      <c r="G891" s="279"/>
      <c r="H891" s="434" t="s">
        <v>682</v>
      </c>
      <c r="I891" s="434"/>
      <c r="J891" s="416" t="s">
        <v>675</v>
      </c>
      <c r="K891" s="435" t="str">
        <f t="shared" si="318"/>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
      <c r="A892" s="254"/>
      <c r="B892" s="263"/>
      <c r="C892" s="256">
        <f t="shared" si="319"/>
        <v>4</v>
      </c>
      <c r="D892" s="279"/>
      <c r="E892" s="437">
        <f>E891</f>
        <v>1</v>
      </c>
      <c r="F892" s="328" t="b">
        <f t="shared" si="317"/>
        <v>1</v>
      </c>
      <c r="G892" s="279"/>
      <c r="H892" s="894" t="s">
        <v>683</v>
      </c>
      <c r="I892" s="895"/>
      <c r="J892" s="438" t="s">
        <v>678</v>
      </c>
      <c r="K892" s="439">
        <f t="shared" si="318"/>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
      <c r="A893" s="254"/>
      <c r="B893" s="263"/>
      <c r="C893" s="256">
        <f t="shared" si="319"/>
        <v>4</v>
      </c>
      <c r="D893" s="279"/>
      <c r="E893" s="437">
        <f>E892</f>
        <v>1</v>
      </c>
      <c r="F893" s="328" t="b">
        <f t="shared" si="317"/>
        <v>1</v>
      </c>
      <c r="G893" s="279"/>
      <c r="H893" s="896"/>
      <c r="I893" s="897"/>
      <c r="J893" s="438" t="s">
        <v>679</v>
      </c>
      <c r="K893" s="439" t="str">
        <f t="shared" si="318"/>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
      <c r="A894" s="254"/>
      <c r="B894" s="263"/>
      <c r="C894" s="256">
        <f t="shared" si="319"/>
        <v>4</v>
      </c>
      <c r="D894" s="279"/>
      <c r="E894" s="437">
        <f>E893</f>
        <v>1</v>
      </c>
      <c r="F894" s="328" t="b">
        <f t="shared" si="317"/>
        <v>1</v>
      </c>
      <c r="G894" s="279"/>
      <c r="H894" s="898"/>
      <c r="I894" s="899"/>
      <c r="J894" s="424" t="s">
        <v>681</v>
      </c>
      <c r="K894" s="441" t="str">
        <f t="shared" si="318"/>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
      <c r="A895" s="254"/>
      <c r="B895" s="263"/>
      <c r="C895" s="256">
        <f t="shared" si="319"/>
        <v>4</v>
      </c>
      <c r="D895" s="279"/>
      <c r="E895" s="334">
        <v>2</v>
      </c>
      <c r="F895" s="328" t="b">
        <f t="shared" si="317"/>
        <v>1</v>
      </c>
      <c r="G895" s="279"/>
      <c r="H895" s="434" t="s">
        <v>684</v>
      </c>
      <c r="I895" s="434"/>
      <c r="J895" s="416" t="s">
        <v>675</v>
      </c>
      <c r="K895" s="435" t="str">
        <f t="shared" si="318"/>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
      <c r="A896" s="254"/>
      <c r="B896" s="263"/>
      <c r="C896" s="256">
        <f t="shared" si="319"/>
        <v>4</v>
      </c>
      <c r="D896" s="279"/>
      <c r="E896" s="437">
        <f>E895</f>
        <v>2</v>
      </c>
      <c r="F896" s="328" t="b">
        <f t="shared" si="317"/>
        <v>1</v>
      </c>
      <c r="G896" s="279"/>
      <c r="H896" s="894" t="s">
        <v>685</v>
      </c>
      <c r="I896" s="895"/>
      <c r="J896" s="438" t="s">
        <v>678</v>
      </c>
      <c r="K896" s="439">
        <f t="shared" si="318"/>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
      <c r="A897" s="254"/>
      <c r="B897" s="263"/>
      <c r="C897" s="256">
        <f t="shared" si="319"/>
        <v>4</v>
      </c>
      <c r="D897" s="279"/>
      <c r="E897" s="437">
        <f>E896</f>
        <v>2</v>
      </c>
      <c r="F897" s="328" t="b">
        <f t="shared" si="317"/>
        <v>1</v>
      </c>
      <c r="G897" s="279"/>
      <c r="H897" s="896"/>
      <c r="I897" s="897"/>
      <c r="J897" s="438" t="s">
        <v>679</v>
      </c>
      <c r="K897" s="439" t="str">
        <f t="shared" si="318"/>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
      <c r="A898" s="254"/>
      <c r="B898" s="263"/>
      <c r="C898" s="256">
        <f t="shared" si="319"/>
        <v>4</v>
      </c>
      <c r="D898" s="279"/>
      <c r="E898" s="437">
        <f>E897</f>
        <v>2</v>
      </c>
      <c r="F898" s="328" t="b">
        <f t="shared" si="317"/>
        <v>1</v>
      </c>
      <c r="G898" s="279"/>
      <c r="H898" s="898"/>
      <c r="I898" s="899"/>
      <c r="J898" s="424" t="s">
        <v>681</v>
      </c>
      <c r="K898" s="441" t="str">
        <f t="shared" si="318"/>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
      <c r="A899" s="254"/>
      <c r="B899" s="263"/>
      <c r="C899" s="256">
        <f t="shared" si="319"/>
        <v>4</v>
      </c>
      <c r="D899" s="279"/>
      <c r="E899" s="334">
        <v>3</v>
      </c>
      <c r="F899" s="328" t="b">
        <f t="shared" si="317"/>
        <v>1</v>
      </c>
      <c r="G899" s="279"/>
      <c r="H899" s="434" t="s">
        <v>686</v>
      </c>
      <c r="I899" s="434"/>
      <c r="J899" s="416" t="s">
        <v>675</v>
      </c>
      <c r="K899" s="435" t="str">
        <f t="shared" si="318"/>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
      <c r="A900" s="254"/>
      <c r="B900" s="263"/>
      <c r="C900" s="256">
        <f t="shared" si="319"/>
        <v>4</v>
      </c>
      <c r="D900" s="279"/>
      <c r="E900" s="437">
        <f>E899</f>
        <v>3</v>
      </c>
      <c r="F900" s="328" t="b">
        <f t="shared" si="317"/>
        <v>1</v>
      </c>
      <c r="G900" s="279"/>
      <c r="H900" s="894" t="s">
        <v>687</v>
      </c>
      <c r="I900" s="895"/>
      <c r="J900" s="438" t="s">
        <v>678</v>
      </c>
      <c r="K900" s="439">
        <f t="shared" si="318"/>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
      <c r="A901" s="254"/>
      <c r="B901" s="263"/>
      <c r="C901" s="256">
        <f t="shared" si="319"/>
        <v>4</v>
      </c>
      <c r="D901" s="279"/>
      <c r="E901" s="437">
        <f>E900</f>
        <v>3</v>
      </c>
      <c r="F901" s="328" t="b">
        <f t="shared" si="317"/>
        <v>1</v>
      </c>
      <c r="G901" s="279"/>
      <c r="H901" s="896"/>
      <c r="I901" s="897"/>
      <c r="J901" s="438" t="s">
        <v>679</v>
      </c>
      <c r="K901" s="439" t="str">
        <f t="shared" si="318"/>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
      <c r="A902" s="254"/>
      <c r="B902" s="263"/>
      <c r="C902" s="256">
        <f t="shared" si="319"/>
        <v>4</v>
      </c>
      <c r="D902" s="279"/>
      <c r="E902" s="437">
        <f>E901</f>
        <v>3</v>
      </c>
      <c r="F902" s="328" t="b">
        <f t="shared" si="317"/>
        <v>1</v>
      </c>
      <c r="G902" s="279"/>
      <c r="H902" s="898"/>
      <c r="I902" s="899"/>
      <c r="J902" s="424" t="s">
        <v>681</v>
      </c>
      <c r="K902" s="441" t="str">
        <f t="shared" si="318"/>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
      <c r="A903" s="254"/>
      <c r="B903" s="263"/>
      <c r="C903" s="256">
        <f t="shared" si="319"/>
        <v>4</v>
      </c>
      <c r="D903" s="279"/>
      <c r="E903" s="334">
        <v>4</v>
      </c>
      <c r="F903" s="328" t="b">
        <f t="shared" si="317"/>
        <v>1</v>
      </c>
      <c r="G903" s="279"/>
      <c r="H903" s="434" t="s">
        <v>688</v>
      </c>
      <c r="I903" s="434"/>
      <c r="J903" s="416" t="s">
        <v>675</v>
      </c>
      <c r="K903" s="435" t="str">
        <f t="shared" si="318"/>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
      <c r="A904" s="254"/>
      <c r="B904" s="263"/>
      <c r="C904" s="256">
        <f t="shared" si="319"/>
        <v>4</v>
      </c>
      <c r="D904" s="279"/>
      <c r="E904" s="437">
        <f>E903</f>
        <v>4</v>
      </c>
      <c r="F904" s="328" t="b">
        <f t="shared" si="317"/>
        <v>1</v>
      </c>
      <c r="G904" s="279"/>
      <c r="H904" s="894" t="s">
        <v>689</v>
      </c>
      <c r="I904" s="895"/>
      <c r="J904" s="438" t="s">
        <v>678</v>
      </c>
      <c r="K904" s="439">
        <f t="shared" si="318"/>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
      <c r="A905" s="254"/>
      <c r="B905" s="263"/>
      <c r="C905" s="256">
        <f t="shared" si="319"/>
        <v>4</v>
      </c>
      <c r="D905" s="279"/>
      <c r="E905" s="437">
        <f>E904</f>
        <v>4</v>
      </c>
      <c r="F905" s="328" t="b">
        <f t="shared" si="317"/>
        <v>1</v>
      </c>
      <c r="G905" s="279"/>
      <c r="H905" s="896"/>
      <c r="I905" s="897"/>
      <c r="J905" s="438" t="s">
        <v>679</v>
      </c>
      <c r="K905" s="439" t="str">
        <f t="shared" si="318"/>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
      <c r="A906" s="254"/>
      <c r="B906" s="263"/>
      <c r="C906" s="256">
        <f t="shared" si="319"/>
        <v>4</v>
      </c>
      <c r="D906" s="279"/>
      <c r="E906" s="437">
        <f>E905</f>
        <v>4</v>
      </c>
      <c r="F906" s="328" t="b">
        <f t="shared" si="317"/>
        <v>1</v>
      </c>
      <c r="G906" s="279"/>
      <c r="H906" s="898"/>
      <c r="I906" s="899"/>
      <c r="J906" s="424" t="s">
        <v>681</v>
      </c>
      <c r="K906" s="441" t="str">
        <f t="shared" si="318"/>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
      <c r="A907" s="254"/>
      <c r="B907" s="263"/>
      <c r="C907" s="256">
        <f t="shared" si="319"/>
        <v>4</v>
      </c>
      <c r="D907" s="279"/>
      <c r="E907" s="334">
        <v>5</v>
      </c>
      <c r="F907" s="328" t="b">
        <f t="shared" si="317"/>
        <v>1</v>
      </c>
      <c r="G907" s="279"/>
      <c r="H907" s="434" t="s">
        <v>690</v>
      </c>
      <c r="I907" s="434"/>
      <c r="J907" s="416" t="s">
        <v>675</v>
      </c>
      <c r="K907" s="435" t="str">
        <f t="shared" si="318"/>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
      <c r="A908" s="254"/>
      <c r="B908" s="263"/>
      <c r="C908" s="256">
        <f t="shared" si="319"/>
        <v>4</v>
      </c>
      <c r="D908" s="279"/>
      <c r="E908" s="437">
        <f>E907</f>
        <v>5</v>
      </c>
      <c r="F908" s="328" t="b">
        <f t="shared" si="317"/>
        <v>1</v>
      </c>
      <c r="G908" s="279"/>
      <c r="H908" s="894"/>
      <c r="I908" s="895"/>
      <c r="J908" s="438" t="s">
        <v>678</v>
      </c>
      <c r="K908" s="439" t="str">
        <f t="shared" si="318"/>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
      <c r="A909" s="254"/>
      <c r="B909" s="263"/>
      <c r="C909" s="256">
        <f t="shared" si="319"/>
        <v>4</v>
      </c>
      <c r="D909" s="279"/>
      <c r="E909" s="437">
        <f>E908</f>
        <v>5</v>
      </c>
      <c r="F909" s="328" t="b">
        <f t="shared" si="317"/>
        <v>1</v>
      </c>
      <c r="G909" s="279"/>
      <c r="H909" s="896"/>
      <c r="I909" s="897"/>
      <c r="J909" s="438" t="s">
        <v>679</v>
      </c>
      <c r="K909" s="439" t="str">
        <f t="shared" si="318"/>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
      <c r="A910" s="254"/>
      <c r="B910" s="263"/>
      <c r="C910" s="256">
        <f t="shared" si="319"/>
        <v>4</v>
      </c>
      <c r="D910" s="279"/>
      <c r="E910" s="437">
        <f>E909</f>
        <v>5</v>
      </c>
      <c r="F910" s="328" t="b">
        <f t="shared" si="317"/>
        <v>1</v>
      </c>
      <c r="G910" s="279"/>
      <c r="H910" s="898"/>
      <c r="I910" s="899"/>
      <c r="J910" s="424" t="s">
        <v>681</v>
      </c>
      <c r="K910" s="441" t="str">
        <f t="shared" si="318"/>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
      <c r="A911" s="254"/>
      <c r="B911" s="263"/>
      <c r="C911" s="256">
        <f t="shared" si="319"/>
        <v>4</v>
      </c>
      <c r="D911" s="279"/>
      <c r="E911" s="334">
        <v>6</v>
      </c>
      <c r="F911" s="328" t="b">
        <f t="shared" si="317"/>
        <v>1</v>
      </c>
      <c r="G911" s="279"/>
      <c r="H911" s="434" t="s">
        <v>691</v>
      </c>
      <c r="I911" s="434"/>
      <c r="J911" s="416" t="s">
        <v>675</v>
      </c>
      <c r="K911" s="435" t="str">
        <f t="shared" si="318"/>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
      <c r="A912" s="254"/>
      <c r="B912" s="263"/>
      <c r="C912" s="256">
        <f t="shared" si="319"/>
        <v>4</v>
      </c>
      <c r="D912" s="279"/>
      <c r="E912" s="437">
        <f>E911</f>
        <v>6</v>
      </c>
      <c r="F912" s="328" t="b">
        <f t="shared" si="317"/>
        <v>1</v>
      </c>
      <c r="G912" s="279"/>
      <c r="H912" s="894"/>
      <c r="I912" s="895"/>
      <c r="J912" s="438" t="s">
        <v>678</v>
      </c>
      <c r="K912" s="439" t="str">
        <f t="shared" si="318"/>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
      <c r="A913" s="254"/>
      <c r="B913" s="263"/>
      <c r="C913" s="256">
        <f t="shared" si="319"/>
        <v>4</v>
      </c>
      <c r="D913" s="279"/>
      <c r="E913" s="437">
        <f>E912</f>
        <v>6</v>
      </c>
      <c r="F913" s="328" t="b">
        <f t="shared" si="317"/>
        <v>1</v>
      </c>
      <c r="G913" s="279"/>
      <c r="H913" s="896"/>
      <c r="I913" s="897"/>
      <c r="J913" s="438" t="s">
        <v>679</v>
      </c>
      <c r="K913" s="439" t="str">
        <f t="shared" si="318"/>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
      <c r="A914" s="254"/>
      <c r="B914" s="263"/>
      <c r="C914" s="256">
        <f t="shared" si="319"/>
        <v>4</v>
      </c>
      <c r="D914" s="279"/>
      <c r="E914" s="437">
        <f>E913</f>
        <v>6</v>
      </c>
      <c r="F914" s="328" t="b">
        <f t="shared" si="317"/>
        <v>1</v>
      </c>
      <c r="G914" s="279"/>
      <c r="H914" s="898"/>
      <c r="I914" s="899"/>
      <c r="J914" s="424" t="s">
        <v>681</v>
      </c>
      <c r="K914" s="441" t="str">
        <f t="shared" si="318"/>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
      <c r="A915" s="254"/>
      <c r="B915" s="263"/>
      <c r="C915" s="256">
        <f t="shared" si="319"/>
        <v>4</v>
      </c>
      <c r="D915" s="279"/>
      <c r="E915" s="334">
        <v>7</v>
      </c>
      <c r="F915" s="328" t="b">
        <f t="shared" si="317"/>
        <v>1</v>
      </c>
      <c r="G915" s="279"/>
      <c r="H915" s="434" t="s">
        <v>692</v>
      </c>
      <c r="I915" s="434"/>
      <c r="J915" s="416" t="s">
        <v>675</v>
      </c>
      <c r="K915" s="435" t="str">
        <f t="shared" si="318"/>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
      <c r="A916" s="254"/>
      <c r="B916" s="263"/>
      <c r="C916" s="256">
        <f t="shared" si="319"/>
        <v>4</v>
      </c>
      <c r="D916" s="279"/>
      <c r="E916" s="437">
        <f>E915</f>
        <v>7</v>
      </c>
      <c r="F916" s="328" t="b">
        <f t="shared" si="317"/>
        <v>1</v>
      </c>
      <c r="G916" s="279"/>
      <c r="H916" s="894"/>
      <c r="I916" s="895"/>
      <c r="J916" s="438" t="s">
        <v>678</v>
      </c>
      <c r="K916" s="439" t="str">
        <f t="shared" si="318"/>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
      <c r="A917" s="254"/>
      <c r="B917" s="263"/>
      <c r="C917" s="256">
        <f t="shared" si="319"/>
        <v>4</v>
      </c>
      <c r="D917" s="279"/>
      <c r="E917" s="437">
        <f>E916</f>
        <v>7</v>
      </c>
      <c r="F917" s="328" t="b">
        <f t="shared" si="317"/>
        <v>1</v>
      </c>
      <c r="G917" s="279"/>
      <c r="H917" s="896"/>
      <c r="I917" s="897"/>
      <c r="J917" s="438" t="s">
        <v>679</v>
      </c>
      <c r="K917" s="439" t="str">
        <f t="shared" si="318"/>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
      <c r="A918" s="254"/>
      <c r="B918" s="263"/>
      <c r="C918" s="256">
        <f t="shared" si="319"/>
        <v>4</v>
      </c>
      <c r="D918" s="279"/>
      <c r="E918" s="437">
        <f>E917</f>
        <v>7</v>
      </c>
      <c r="F918" s="328" t="b">
        <f t="shared" si="317"/>
        <v>1</v>
      </c>
      <c r="G918" s="279"/>
      <c r="H918" s="898"/>
      <c r="I918" s="899"/>
      <c r="J918" s="424" t="s">
        <v>681</v>
      </c>
      <c r="K918" s="441" t="str">
        <f t="shared" si="318"/>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
      <c r="A919" s="254"/>
      <c r="B919" s="263"/>
      <c r="C919" s="256">
        <f t="shared" si="319"/>
        <v>4</v>
      </c>
      <c r="D919" s="279"/>
      <c r="E919" s="334">
        <v>8</v>
      </c>
      <c r="F919" s="328" t="b">
        <f t="shared" ref="F919:F950" si="320">COUNTIFS($L919:$W919,"-")&lt;&gt;COUNTA($L919:$W919)</f>
        <v>1</v>
      </c>
      <c r="G919" s="279"/>
      <c r="H919" s="434" t="s">
        <v>1066</v>
      </c>
      <c r="I919" s="434"/>
      <c r="J919" s="416" t="s">
        <v>675</v>
      </c>
      <c r="K919" s="435" t="str">
        <f t="shared" si="318"/>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
      <c r="A920" s="254"/>
      <c r="B920" s="263"/>
      <c r="C920" s="256">
        <f t="shared" si="319"/>
        <v>4</v>
      </c>
      <c r="D920" s="279"/>
      <c r="E920" s="437">
        <f>E919</f>
        <v>8</v>
      </c>
      <c r="F920" s="328" t="b">
        <f t="shared" si="320"/>
        <v>1</v>
      </c>
      <c r="G920" s="279"/>
      <c r="H920" s="894" t="s">
        <v>1067</v>
      </c>
      <c r="I920" s="895"/>
      <c r="J920" s="438" t="s">
        <v>678</v>
      </c>
      <c r="K920" s="439" t="str">
        <f t="shared" si="318"/>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
      <c r="A921" s="254"/>
      <c r="B921" s="263"/>
      <c r="C921" s="256">
        <f t="shared" si="319"/>
        <v>4</v>
      </c>
      <c r="D921" s="279"/>
      <c r="E921" s="437">
        <f>E920</f>
        <v>8</v>
      </c>
      <c r="F921" s="328" t="b">
        <f t="shared" si="320"/>
        <v>1</v>
      </c>
      <c r="G921" s="279"/>
      <c r="H921" s="896"/>
      <c r="I921" s="897"/>
      <c r="J921" s="438" t="s">
        <v>679</v>
      </c>
      <c r="K921" s="439" t="str">
        <f t="shared" si="318"/>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
      <c r="A922" s="254"/>
      <c r="B922" s="263"/>
      <c r="C922" s="256">
        <f t="shared" si="319"/>
        <v>4</v>
      </c>
      <c r="D922" s="279"/>
      <c r="E922" s="437">
        <f>E921</f>
        <v>8</v>
      </c>
      <c r="F922" s="328" t="b">
        <f t="shared" si="320"/>
        <v>1</v>
      </c>
      <c r="G922" s="279"/>
      <c r="H922" s="898"/>
      <c r="I922" s="899"/>
      <c r="J922" s="424" t="s">
        <v>681</v>
      </c>
      <c r="K922" s="441" t="str">
        <f t="shared" si="318"/>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
      <c r="A923" s="254"/>
      <c r="B923" s="263"/>
      <c r="C923" s="256">
        <f t="shared" ref="C923:C954" si="321">INT($C$875)+3</f>
        <v>4</v>
      </c>
      <c r="D923" s="279"/>
      <c r="E923" s="334">
        <v>9</v>
      </c>
      <c r="F923" s="328" t="b">
        <f t="shared" si="320"/>
        <v>1</v>
      </c>
      <c r="G923" s="279"/>
      <c r="H923" s="434" t="s">
        <v>693</v>
      </c>
      <c r="I923" s="434"/>
      <c r="J923" s="416" t="s">
        <v>675</v>
      </c>
      <c r="K923" s="435" t="str">
        <f t="shared" si="318"/>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
      <c r="A924" s="254"/>
      <c r="B924" s="263"/>
      <c r="C924" s="256">
        <f t="shared" si="321"/>
        <v>4</v>
      </c>
      <c r="D924" s="279"/>
      <c r="E924" s="437">
        <f>E923</f>
        <v>9</v>
      </c>
      <c r="F924" s="328" t="b">
        <f t="shared" si="320"/>
        <v>1</v>
      </c>
      <c r="G924" s="279"/>
      <c r="H924" s="894" t="s">
        <v>1068</v>
      </c>
      <c r="I924" s="895"/>
      <c r="J924" s="438" t="s">
        <v>678</v>
      </c>
      <c r="K924" s="439" t="str">
        <f t="shared" si="318"/>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
      <c r="A925" s="254"/>
      <c r="B925" s="263"/>
      <c r="C925" s="256">
        <f t="shared" si="321"/>
        <v>4</v>
      </c>
      <c r="D925" s="279"/>
      <c r="E925" s="437">
        <f>E924</f>
        <v>9</v>
      </c>
      <c r="F925" s="328" t="b">
        <f t="shared" si="320"/>
        <v>1</v>
      </c>
      <c r="G925" s="279"/>
      <c r="H925" s="896"/>
      <c r="I925" s="897"/>
      <c r="J925" s="438" t="s">
        <v>679</v>
      </c>
      <c r="K925" s="439" t="str">
        <f t="shared" si="318"/>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
      <c r="A926" s="254"/>
      <c r="B926" s="263"/>
      <c r="C926" s="256">
        <f t="shared" si="321"/>
        <v>4</v>
      </c>
      <c r="D926" s="279"/>
      <c r="E926" s="437">
        <f>E925</f>
        <v>9</v>
      </c>
      <c r="F926" s="328" t="b">
        <f t="shared" si="320"/>
        <v>1</v>
      </c>
      <c r="G926" s="279"/>
      <c r="H926" s="898"/>
      <c r="I926" s="899"/>
      <c r="J926" s="424" t="s">
        <v>681</v>
      </c>
      <c r="K926" s="441" t="str">
        <f t="shared" si="318"/>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
      <c r="A927" s="254"/>
      <c r="B927" s="263"/>
      <c r="C927" s="256">
        <f t="shared" si="321"/>
        <v>4</v>
      </c>
      <c r="D927" s="279"/>
      <c r="E927" s="334">
        <v>10</v>
      </c>
      <c r="F927" s="328" t="b">
        <f t="shared" si="320"/>
        <v>1</v>
      </c>
      <c r="G927" s="279"/>
      <c r="H927" s="434" t="s">
        <v>694</v>
      </c>
      <c r="I927" s="434"/>
      <c r="J927" s="416" t="s">
        <v>675</v>
      </c>
      <c r="K927" s="435" t="str">
        <f t="shared" si="318"/>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
      <c r="A928" s="254"/>
      <c r="B928" s="263"/>
      <c r="C928" s="256">
        <f t="shared" si="321"/>
        <v>4</v>
      </c>
      <c r="D928" s="279"/>
      <c r="E928" s="437">
        <f>E927</f>
        <v>10</v>
      </c>
      <c r="F928" s="328" t="b">
        <f t="shared" si="320"/>
        <v>1</v>
      </c>
      <c r="G928" s="279"/>
      <c r="H928" s="894" t="s">
        <v>1069</v>
      </c>
      <c r="I928" s="895"/>
      <c r="J928" s="438" t="s">
        <v>678</v>
      </c>
      <c r="K928" s="439" t="str">
        <f t="shared" si="318"/>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
      <c r="A929" s="254"/>
      <c r="B929" s="263"/>
      <c r="C929" s="256">
        <f t="shared" si="321"/>
        <v>4</v>
      </c>
      <c r="D929" s="279"/>
      <c r="E929" s="437">
        <f>E928</f>
        <v>10</v>
      </c>
      <c r="F929" s="328" t="b">
        <f t="shared" si="320"/>
        <v>1</v>
      </c>
      <c r="G929" s="279"/>
      <c r="H929" s="896"/>
      <c r="I929" s="897"/>
      <c r="J929" s="438" t="s">
        <v>679</v>
      </c>
      <c r="K929" s="439" t="str">
        <f t="shared" si="318"/>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
      <c r="A930" s="254"/>
      <c r="B930" s="263"/>
      <c r="C930" s="256">
        <f t="shared" si="321"/>
        <v>4</v>
      </c>
      <c r="D930" s="279"/>
      <c r="E930" s="437">
        <f>E929</f>
        <v>10</v>
      </c>
      <c r="F930" s="328" t="b">
        <f t="shared" si="320"/>
        <v>1</v>
      </c>
      <c r="G930" s="279"/>
      <c r="H930" s="898"/>
      <c r="I930" s="899"/>
      <c r="J930" s="424" t="s">
        <v>681</v>
      </c>
      <c r="K930" s="441" t="str">
        <f t="shared" si="318"/>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
      <c r="A931" s="254"/>
      <c r="B931" s="263"/>
      <c r="C931" s="256">
        <f t="shared" si="321"/>
        <v>4</v>
      </c>
      <c r="D931" s="279"/>
      <c r="E931" s="334">
        <v>11</v>
      </c>
      <c r="F931" s="328" t="b">
        <f t="shared" si="320"/>
        <v>1</v>
      </c>
      <c r="G931" s="279"/>
      <c r="H931" s="434" t="s">
        <v>695</v>
      </c>
      <c r="I931" s="434"/>
      <c r="J931" s="416" t="s">
        <v>675</v>
      </c>
      <c r="K931" s="435" t="str">
        <f t="shared" si="318"/>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
      <c r="A932" s="254"/>
      <c r="B932" s="263"/>
      <c r="C932" s="256">
        <f t="shared" si="321"/>
        <v>4</v>
      </c>
      <c r="D932" s="279"/>
      <c r="E932" s="437">
        <f>E931</f>
        <v>11</v>
      </c>
      <c r="F932" s="328" t="b">
        <f t="shared" si="320"/>
        <v>1</v>
      </c>
      <c r="G932" s="279"/>
      <c r="H932" s="894" t="s">
        <v>1069</v>
      </c>
      <c r="I932" s="895"/>
      <c r="J932" s="438" t="s">
        <v>678</v>
      </c>
      <c r="K932" s="439" t="str">
        <f t="shared" si="318"/>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
      <c r="A933" s="254"/>
      <c r="B933" s="263"/>
      <c r="C933" s="256">
        <f t="shared" si="321"/>
        <v>4</v>
      </c>
      <c r="D933" s="279"/>
      <c r="E933" s="437">
        <f>E932</f>
        <v>11</v>
      </c>
      <c r="F933" s="328" t="b">
        <f t="shared" si="320"/>
        <v>1</v>
      </c>
      <c r="G933" s="279"/>
      <c r="H933" s="896"/>
      <c r="I933" s="897"/>
      <c r="J933" s="438" t="s">
        <v>679</v>
      </c>
      <c r="K933" s="439" t="str">
        <f t="shared" si="318"/>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
      <c r="A934" s="254"/>
      <c r="B934" s="263"/>
      <c r="C934" s="256">
        <f t="shared" si="321"/>
        <v>4</v>
      </c>
      <c r="D934" s="279"/>
      <c r="E934" s="437">
        <f>E933</f>
        <v>11</v>
      </c>
      <c r="F934" s="328" t="b">
        <f t="shared" si="320"/>
        <v>1</v>
      </c>
      <c r="G934" s="279"/>
      <c r="H934" s="898"/>
      <c r="I934" s="899"/>
      <c r="J934" s="424" t="s">
        <v>681</v>
      </c>
      <c r="K934" s="441" t="str">
        <f t="shared" si="318"/>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
      <c r="A935" s="254"/>
      <c r="B935" s="263"/>
      <c r="C935" s="256">
        <f t="shared" si="321"/>
        <v>4</v>
      </c>
      <c r="D935" s="279"/>
      <c r="E935" s="334">
        <v>12</v>
      </c>
      <c r="F935" s="328" t="b">
        <f t="shared" si="320"/>
        <v>1</v>
      </c>
      <c r="G935" s="279"/>
      <c r="H935" s="434" t="s">
        <v>696</v>
      </c>
      <c r="I935" s="434"/>
      <c r="J935" s="416" t="s">
        <v>675</v>
      </c>
      <c r="K935" s="435" t="str">
        <f t="shared" si="318"/>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
      <c r="A936" s="254"/>
      <c r="B936" s="263"/>
      <c r="C936" s="256">
        <f t="shared" si="321"/>
        <v>4</v>
      </c>
      <c r="D936" s="279"/>
      <c r="E936" s="437">
        <f>E935</f>
        <v>12</v>
      </c>
      <c r="F936" s="328" t="b">
        <f t="shared" si="320"/>
        <v>1</v>
      </c>
      <c r="G936" s="279"/>
      <c r="H936" s="894" t="s">
        <v>1069</v>
      </c>
      <c r="I936" s="895"/>
      <c r="J936" s="438" t="s">
        <v>678</v>
      </c>
      <c r="K936" s="439" t="str">
        <f t="shared" si="318"/>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
      <c r="A937" s="254"/>
      <c r="B937" s="263"/>
      <c r="C937" s="256">
        <f t="shared" si="321"/>
        <v>4</v>
      </c>
      <c r="D937" s="279"/>
      <c r="E937" s="437">
        <f>E936</f>
        <v>12</v>
      </c>
      <c r="F937" s="328" t="b">
        <f t="shared" si="320"/>
        <v>1</v>
      </c>
      <c r="G937" s="279"/>
      <c r="H937" s="896"/>
      <c r="I937" s="897"/>
      <c r="J937" s="438" t="s">
        <v>679</v>
      </c>
      <c r="K937" s="439" t="str">
        <f t="shared" si="318"/>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
      <c r="A938" s="254"/>
      <c r="B938" s="263"/>
      <c r="C938" s="256">
        <f t="shared" si="321"/>
        <v>4</v>
      </c>
      <c r="D938" s="279"/>
      <c r="E938" s="437">
        <f>E937</f>
        <v>12</v>
      </c>
      <c r="F938" s="328" t="b">
        <f t="shared" si="320"/>
        <v>1</v>
      </c>
      <c r="G938" s="279"/>
      <c r="H938" s="898"/>
      <c r="I938" s="899"/>
      <c r="J938" s="424" t="s">
        <v>681</v>
      </c>
      <c r="K938" s="441" t="str">
        <f t="shared" si="318"/>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
      <c r="A939" s="254"/>
      <c r="B939" s="263"/>
      <c r="C939" s="256">
        <f t="shared" si="321"/>
        <v>4</v>
      </c>
      <c r="D939" s="279"/>
      <c r="E939" s="334">
        <v>13</v>
      </c>
      <c r="F939" s="328" t="b">
        <f t="shared" si="320"/>
        <v>1</v>
      </c>
      <c r="G939" s="279"/>
      <c r="H939" s="434" t="s">
        <v>697</v>
      </c>
      <c r="I939" s="434"/>
      <c r="J939" s="416" t="s">
        <v>675</v>
      </c>
      <c r="K939" s="435" t="str">
        <f t="shared" si="318"/>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
      <c r="A940" s="254"/>
      <c r="B940" s="263"/>
      <c r="C940" s="256">
        <f t="shared" si="321"/>
        <v>4</v>
      </c>
      <c r="D940" s="279"/>
      <c r="E940" s="437">
        <f>E939</f>
        <v>13</v>
      </c>
      <c r="F940" s="328" t="b">
        <f t="shared" si="320"/>
        <v>1</v>
      </c>
      <c r="G940" s="279"/>
      <c r="H940" s="894" t="s">
        <v>698</v>
      </c>
      <c r="I940" s="895"/>
      <c r="J940" s="438" t="s">
        <v>678</v>
      </c>
      <c r="K940" s="439" t="str">
        <f t="shared" si="318"/>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
      <c r="A941" s="254"/>
      <c r="B941" s="263"/>
      <c r="C941" s="256">
        <f t="shared" si="321"/>
        <v>4</v>
      </c>
      <c r="D941" s="279"/>
      <c r="E941" s="437">
        <f>E940</f>
        <v>13</v>
      </c>
      <c r="F941" s="328" t="b">
        <f t="shared" si="320"/>
        <v>1</v>
      </c>
      <c r="G941" s="279"/>
      <c r="H941" s="896"/>
      <c r="I941" s="897"/>
      <c r="J941" s="438" t="s">
        <v>679</v>
      </c>
      <c r="K941" s="439" t="str">
        <f t="shared" si="318"/>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
      <c r="A942" s="254"/>
      <c r="B942" s="263"/>
      <c r="C942" s="256">
        <f t="shared" si="321"/>
        <v>4</v>
      </c>
      <c r="D942" s="279"/>
      <c r="E942" s="437">
        <f>E941</f>
        <v>13</v>
      </c>
      <c r="F942" s="328" t="b">
        <f t="shared" si="320"/>
        <v>1</v>
      </c>
      <c r="G942" s="279"/>
      <c r="H942" s="898"/>
      <c r="I942" s="899"/>
      <c r="J942" s="424" t="s">
        <v>681</v>
      </c>
      <c r="K942" s="441" t="str">
        <f t="shared" si="318"/>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
      <c r="A943" s="254"/>
      <c r="B943" s="263"/>
      <c r="C943" s="256">
        <f t="shared" si="321"/>
        <v>4</v>
      </c>
      <c r="D943" s="279"/>
      <c r="E943" s="334">
        <v>14</v>
      </c>
      <c r="F943" s="328" t="b">
        <f t="shared" si="320"/>
        <v>1</v>
      </c>
      <c r="G943" s="279"/>
      <c r="H943" s="434" t="s">
        <v>699</v>
      </c>
      <c r="I943" s="434"/>
      <c r="J943" s="416" t="s">
        <v>675</v>
      </c>
      <c r="K943" s="435" t="str">
        <f t="shared" si="318"/>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
      <c r="A944" s="254"/>
      <c r="B944" s="263"/>
      <c r="C944" s="256">
        <f t="shared" si="321"/>
        <v>4</v>
      </c>
      <c r="D944" s="279"/>
      <c r="E944" s="437">
        <f>E943</f>
        <v>14</v>
      </c>
      <c r="F944" s="328" t="b">
        <f t="shared" si="320"/>
        <v>1</v>
      </c>
      <c r="G944" s="279"/>
      <c r="H944" s="894" t="s">
        <v>700</v>
      </c>
      <c r="I944" s="895"/>
      <c r="J944" s="438" t="s">
        <v>678</v>
      </c>
      <c r="K944" s="439" t="str">
        <f t="shared" si="318"/>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
      <c r="A945" s="254"/>
      <c r="B945" s="263"/>
      <c r="C945" s="256">
        <f t="shared" si="321"/>
        <v>4</v>
      </c>
      <c r="D945" s="279"/>
      <c r="E945" s="437">
        <f>E944</f>
        <v>14</v>
      </c>
      <c r="F945" s="328" t="b">
        <f t="shared" si="320"/>
        <v>1</v>
      </c>
      <c r="G945" s="279"/>
      <c r="H945" s="896"/>
      <c r="I945" s="897"/>
      <c r="J945" s="438" t="s">
        <v>679</v>
      </c>
      <c r="K945" s="439" t="str">
        <f t="shared" si="318"/>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
      <c r="A946" s="254"/>
      <c r="B946" s="263"/>
      <c r="C946" s="256">
        <f t="shared" si="321"/>
        <v>4</v>
      </c>
      <c r="D946" s="279"/>
      <c r="E946" s="437">
        <f>E945</f>
        <v>14</v>
      </c>
      <c r="F946" s="328" t="b">
        <f t="shared" si="320"/>
        <v>1</v>
      </c>
      <c r="G946" s="279"/>
      <c r="H946" s="898"/>
      <c r="I946" s="899"/>
      <c r="J946" s="424" t="s">
        <v>681</v>
      </c>
      <c r="K946" s="441" t="str">
        <f t="shared" si="318"/>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
      <c r="A947" s="254"/>
      <c r="B947" s="263"/>
      <c r="C947" s="256">
        <f t="shared" si="321"/>
        <v>4</v>
      </c>
      <c r="D947" s="279"/>
      <c r="E947" s="334">
        <v>15</v>
      </c>
      <c r="F947" s="328" t="b">
        <f t="shared" si="320"/>
        <v>1</v>
      </c>
      <c r="G947" s="279"/>
      <c r="H947" s="434" t="s">
        <v>701</v>
      </c>
      <c r="I947" s="434"/>
      <c r="J947" s="416" t="s">
        <v>675</v>
      </c>
      <c r="K947" s="435" t="str">
        <f t="shared" si="318"/>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
      <c r="A948" s="254"/>
      <c r="B948" s="263"/>
      <c r="C948" s="256">
        <f t="shared" si="321"/>
        <v>4</v>
      </c>
      <c r="D948" s="279"/>
      <c r="E948" s="437">
        <f>E947</f>
        <v>15</v>
      </c>
      <c r="F948" s="328" t="b">
        <f t="shared" si="320"/>
        <v>1</v>
      </c>
      <c r="G948" s="279"/>
      <c r="H948" s="894" t="s">
        <v>702</v>
      </c>
      <c r="I948" s="895"/>
      <c r="J948" s="438" t="s">
        <v>678</v>
      </c>
      <c r="K948" s="439" t="str">
        <f t="shared" si="318"/>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
      <c r="A949" s="254"/>
      <c r="B949" s="263"/>
      <c r="C949" s="256">
        <f t="shared" si="321"/>
        <v>4</v>
      </c>
      <c r="D949" s="279"/>
      <c r="E949" s="437">
        <f>E948</f>
        <v>15</v>
      </c>
      <c r="F949" s="328" t="b">
        <f t="shared" si="320"/>
        <v>1</v>
      </c>
      <c r="G949" s="279"/>
      <c r="H949" s="896"/>
      <c r="I949" s="897"/>
      <c r="J949" s="438" t="s">
        <v>679</v>
      </c>
      <c r="K949" s="439" t="str">
        <f t="shared" si="318"/>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
      <c r="A950" s="254"/>
      <c r="B950" s="263"/>
      <c r="C950" s="256">
        <f t="shared" si="321"/>
        <v>4</v>
      </c>
      <c r="D950" s="279"/>
      <c r="E950" s="437">
        <f>E949</f>
        <v>15</v>
      </c>
      <c r="F950" s="328" t="b">
        <f t="shared" si="320"/>
        <v>1</v>
      </c>
      <c r="G950" s="279"/>
      <c r="H950" s="898"/>
      <c r="I950" s="899"/>
      <c r="J950" s="424" t="s">
        <v>681</v>
      </c>
      <c r="K950" s="441" t="str">
        <f t="shared" si="318"/>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
      <c r="A951" s="254"/>
      <c r="B951" s="263"/>
      <c r="C951" s="256">
        <f t="shared" si="321"/>
        <v>4</v>
      </c>
      <c r="D951" s="279"/>
      <c r="E951" s="334">
        <v>16</v>
      </c>
      <c r="F951" s="328" t="b">
        <f t="shared" ref="F951:F982" si="322">COUNTIFS($L951:$W951,"-")&lt;&gt;COUNTA($L951:$W951)</f>
        <v>1</v>
      </c>
      <c r="G951" s="279"/>
      <c r="H951" s="434" t="s">
        <v>703</v>
      </c>
      <c r="I951" s="434"/>
      <c r="J951" s="416" t="s">
        <v>675</v>
      </c>
      <c r="K951" s="435" t="str">
        <f t="shared" si="318"/>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
      <c r="A952" s="254"/>
      <c r="B952" s="263"/>
      <c r="C952" s="256">
        <f t="shared" si="321"/>
        <v>4</v>
      </c>
      <c r="D952" s="279"/>
      <c r="E952" s="437">
        <f>E951</f>
        <v>16</v>
      </c>
      <c r="F952" s="328" t="b">
        <f t="shared" si="322"/>
        <v>1</v>
      </c>
      <c r="G952" s="279"/>
      <c r="H952" s="894"/>
      <c r="I952" s="895"/>
      <c r="J952" s="438" t="s">
        <v>678</v>
      </c>
      <c r="K952" s="439" t="str">
        <f t="shared" ref="K952:K994" si="323">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
      <c r="A953" s="254"/>
      <c r="B953" s="263"/>
      <c r="C953" s="256">
        <f t="shared" si="321"/>
        <v>4</v>
      </c>
      <c r="D953" s="279"/>
      <c r="E953" s="437">
        <f>E952</f>
        <v>16</v>
      </c>
      <c r="F953" s="328" t="b">
        <f t="shared" si="322"/>
        <v>1</v>
      </c>
      <c r="G953" s="279"/>
      <c r="H953" s="896"/>
      <c r="I953" s="897"/>
      <c r="J953" s="438" t="s">
        <v>679</v>
      </c>
      <c r="K953" s="439" t="str">
        <f t="shared" si="323"/>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
      <c r="A954" s="254"/>
      <c r="B954" s="263"/>
      <c r="C954" s="256">
        <f t="shared" si="321"/>
        <v>4</v>
      </c>
      <c r="D954" s="279"/>
      <c r="E954" s="437">
        <f>E953</f>
        <v>16</v>
      </c>
      <c r="F954" s="328" t="b">
        <f t="shared" si="322"/>
        <v>1</v>
      </c>
      <c r="G954" s="279"/>
      <c r="H954" s="898"/>
      <c r="I954" s="899"/>
      <c r="J954" s="424" t="s">
        <v>681</v>
      </c>
      <c r="K954" s="441" t="str">
        <f t="shared" si="323"/>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
      <c r="A955" s="254"/>
      <c r="B955" s="263"/>
      <c r="C955" s="256">
        <f t="shared" ref="C955:C986" si="324">INT($C$875)+3</f>
        <v>4</v>
      </c>
      <c r="D955" s="279"/>
      <c r="E955" s="334">
        <v>17</v>
      </c>
      <c r="F955" s="328" t="b">
        <f t="shared" si="322"/>
        <v>1</v>
      </c>
      <c r="G955" s="279"/>
      <c r="H955" s="434" t="s">
        <v>704</v>
      </c>
      <c r="I955" s="434"/>
      <c r="J955" s="416" t="s">
        <v>675</v>
      </c>
      <c r="K955" s="435" t="str">
        <f t="shared" si="323"/>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
      <c r="A956" s="254"/>
      <c r="B956" s="263"/>
      <c r="C956" s="256">
        <f t="shared" si="324"/>
        <v>4</v>
      </c>
      <c r="D956" s="279"/>
      <c r="E956" s="437">
        <f>E955</f>
        <v>17</v>
      </c>
      <c r="F956" s="328" t="b">
        <f t="shared" si="322"/>
        <v>1</v>
      </c>
      <c r="G956" s="279"/>
      <c r="H956" s="894" t="s">
        <v>705</v>
      </c>
      <c r="I956" s="895"/>
      <c r="J956" s="438" t="s">
        <v>678</v>
      </c>
      <c r="K956" s="439" t="str">
        <f t="shared" si="323"/>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
      <c r="A957" s="254"/>
      <c r="B957" s="263"/>
      <c r="C957" s="256">
        <f t="shared" si="324"/>
        <v>4</v>
      </c>
      <c r="D957" s="279"/>
      <c r="E957" s="437">
        <f>E956</f>
        <v>17</v>
      </c>
      <c r="F957" s="328" t="b">
        <f t="shared" si="322"/>
        <v>1</v>
      </c>
      <c r="G957" s="279"/>
      <c r="H957" s="896"/>
      <c r="I957" s="897"/>
      <c r="J957" s="438" t="s">
        <v>679</v>
      </c>
      <c r="K957" s="439" t="str">
        <f t="shared" si="323"/>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
      <c r="A958" s="254"/>
      <c r="B958" s="263"/>
      <c r="C958" s="256">
        <f t="shared" si="324"/>
        <v>4</v>
      </c>
      <c r="D958" s="279"/>
      <c r="E958" s="437">
        <f>E957</f>
        <v>17</v>
      </c>
      <c r="F958" s="328" t="b">
        <f t="shared" si="322"/>
        <v>1</v>
      </c>
      <c r="G958" s="279"/>
      <c r="H958" s="898"/>
      <c r="I958" s="899"/>
      <c r="J958" s="424" t="s">
        <v>681</v>
      </c>
      <c r="K958" s="441" t="str">
        <f t="shared" si="323"/>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
      <c r="A959" s="254"/>
      <c r="B959" s="263"/>
      <c r="C959" s="256">
        <f t="shared" si="324"/>
        <v>4</v>
      </c>
      <c r="D959" s="279"/>
      <c r="E959" s="334">
        <v>18</v>
      </c>
      <c r="F959" s="328" t="b">
        <f t="shared" si="322"/>
        <v>1</v>
      </c>
      <c r="G959" s="279"/>
      <c r="H959" s="434" t="s">
        <v>706</v>
      </c>
      <c r="I959" s="434"/>
      <c r="J959" s="416" t="s">
        <v>675</v>
      </c>
      <c r="K959" s="435" t="str">
        <f t="shared" si="323"/>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
      <c r="A960" s="254"/>
      <c r="B960" s="263"/>
      <c r="C960" s="256">
        <f t="shared" si="324"/>
        <v>4</v>
      </c>
      <c r="D960" s="279"/>
      <c r="E960" s="437">
        <f>E959</f>
        <v>18</v>
      </c>
      <c r="F960" s="328" t="b">
        <f t="shared" si="322"/>
        <v>1</v>
      </c>
      <c r="G960" s="279"/>
      <c r="H960" s="894" t="s">
        <v>707</v>
      </c>
      <c r="I960" s="895"/>
      <c r="J960" s="438" t="s">
        <v>678</v>
      </c>
      <c r="K960" s="439" t="str">
        <f t="shared" si="323"/>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
      <c r="A961" s="254"/>
      <c r="B961" s="263"/>
      <c r="C961" s="256">
        <f t="shared" si="324"/>
        <v>4</v>
      </c>
      <c r="D961" s="279"/>
      <c r="E961" s="437">
        <f>E960</f>
        <v>18</v>
      </c>
      <c r="F961" s="328" t="b">
        <f t="shared" si="322"/>
        <v>1</v>
      </c>
      <c r="G961" s="279"/>
      <c r="H961" s="896"/>
      <c r="I961" s="897"/>
      <c r="J961" s="438" t="s">
        <v>679</v>
      </c>
      <c r="K961" s="439" t="str">
        <f t="shared" si="323"/>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
      <c r="A962" s="254"/>
      <c r="B962" s="263"/>
      <c r="C962" s="256">
        <f t="shared" si="324"/>
        <v>4</v>
      </c>
      <c r="D962" s="279"/>
      <c r="E962" s="437">
        <f>E961</f>
        <v>18</v>
      </c>
      <c r="F962" s="328" t="b">
        <f t="shared" si="322"/>
        <v>1</v>
      </c>
      <c r="G962" s="279"/>
      <c r="H962" s="898"/>
      <c r="I962" s="899"/>
      <c r="J962" s="424" t="s">
        <v>681</v>
      </c>
      <c r="K962" s="441" t="str">
        <f t="shared" si="323"/>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
      <c r="A963" s="254"/>
      <c r="B963" s="263"/>
      <c r="C963" s="256">
        <f t="shared" si="324"/>
        <v>4</v>
      </c>
      <c r="D963" s="279"/>
      <c r="E963" s="334">
        <v>19</v>
      </c>
      <c r="F963" s="328" t="b">
        <f t="shared" si="322"/>
        <v>1</v>
      </c>
      <c r="G963" s="279"/>
      <c r="H963" s="434" t="s">
        <v>708</v>
      </c>
      <c r="I963" s="434"/>
      <c r="J963" s="416" t="s">
        <v>675</v>
      </c>
      <c r="K963" s="435" t="str">
        <f t="shared" si="323"/>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
      <c r="A964" s="254"/>
      <c r="B964" s="263"/>
      <c r="C964" s="256">
        <f t="shared" si="324"/>
        <v>4</v>
      </c>
      <c r="D964" s="279"/>
      <c r="E964" s="437">
        <f>E963</f>
        <v>19</v>
      </c>
      <c r="F964" s="328" t="b">
        <f t="shared" si="322"/>
        <v>1</v>
      </c>
      <c r="G964" s="279"/>
      <c r="H964" s="894" t="s">
        <v>709</v>
      </c>
      <c r="I964" s="895"/>
      <c r="J964" s="438" t="s">
        <v>678</v>
      </c>
      <c r="K964" s="439">
        <f t="shared" si="323"/>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
      <c r="A965" s="254"/>
      <c r="B965" s="263"/>
      <c r="C965" s="256">
        <f t="shared" si="324"/>
        <v>4</v>
      </c>
      <c r="D965" s="279"/>
      <c r="E965" s="437">
        <f>E964</f>
        <v>19</v>
      </c>
      <c r="F965" s="328" t="b">
        <f t="shared" si="322"/>
        <v>1</v>
      </c>
      <c r="G965" s="279"/>
      <c r="H965" s="896"/>
      <c r="I965" s="897"/>
      <c r="J965" s="438" t="s">
        <v>679</v>
      </c>
      <c r="K965" s="439" t="str">
        <f t="shared" si="323"/>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
      <c r="A966" s="254"/>
      <c r="B966" s="263"/>
      <c r="C966" s="256">
        <f t="shared" si="324"/>
        <v>4</v>
      </c>
      <c r="D966" s="279"/>
      <c r="E966" s="437">
        <f>E965</f>
        <v>19</v>
      </c>
      <c r="F966" s="328" t="b">
        <f t="shared" si="322"/>
        <v>1</v>
      </c>
      <c r="G966" s="279"/>
      <c r="H966" s="898"/>
      <c r="I966" s="899"/>
      <c r="J966" s="424" t="s">
        <v>681</v>
      </c>
      <c r="K966" s="441" t="str">
        <f t="shared" si="323"/>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
      <c r="A967" s="254"/>
      <c r="B967" s="263"/>
      <c r="C967" s="256">
        <f t="shared" si="324"/>
        <v>4</v>
      </c>
      <c r="D967" s="279"/>
      <c r="E967" s="334">
        <v>20</v>
      </c>
      <c r="F967" s="328" t="b">
        <f t="shared" si="322"/>
        <v>1</v>
      </c>
      <c r="G967" s="279"/>
      <c r="H967" s="434" t="s">
        <v>710</v>
      </c>
      <c r="I967" s="434"/>
      <c r="J967" s="416" t="s">
        <v>675</v>
      </c>
      <c r="K967" s="435" t="str">
        <f t="shared" si="323"/>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
      <c r="A968" s="254"/>
      <c r="B968" s="263"/>
      <c r="C968" s="256">
        <f t="shared" si="324"/>
        <v>4</v>
      </c>
      <c r="D968" s="279"/>
      <c r="E968" s="437">
        <f>E967</f>
        <v>20</v>
      </c>
      <c r="F968" s="328" t="b">
        <f t="shared" si="322"/>
        <v>1</v>
      </c>
      <c r="G968" s="279"/>
      <c r="H968" s="894" t="s">
        <v>711</v>
      </c>
      <c r="I968" s="895"/>
      <c r="J968" s="438" t="s">
        <v>678</v>
      </c>
      <c r="K968" s="439">
        <f t="shared" si="323"/>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
      <c r="A969" s="254"/>
      <c r="B969" s="263"/>
      <c r="C969" s="256">
        <f t="shared" si="324"/>
        <v>4</v>
      </c>
      <c r="D969" s="279"/>
      <c r="E969" s="437">
        <f>E968</f>
        <v>20</v>
      </c>
      <c r="F969" s="328" t="b">
        <f t="shared" si="322"/>
        <v>1</v>
      </c>
      <c r="G969" s="279"/>
      <c r="H969" s="896"/>
      <c r="I969" s="897"/>
      <c r="J969" s="438" t="s">
        <v>679</v>
      </c>
      <c r="K969" s="439" t="str">
        <f t="shared" si="323"/>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
      <c r="A970" s="254"/>
      <c r="B970" s="263"/>
      <c r="C970" s="256">
        <f t="shared" si="324"/>
        <v>4</v>
      </c>
      <c r="D970" s="279"/>
      <c r="E970" s="437">
        <f>E969</f>
        <v>20</v>
      </c>
      <c r="F970" s="328" t="b">
        <f t="shared" si="322"/>
        <v>1</v>
      </c>
      <c r="G970" s="279"/>
      <c r="H970" s="898"/>
      <c r="I970" s="899"/>
      <c r="J970" s="424" t="s">
        <v>681</v>
      </c>
      <c r="K970" s="441" t="str">
        <f t="shared" si="323"/>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
      <c r="A971" s="254"/>
      <c r="B971" s="263"/>
      <c r="C971" s="256">
        <f t="shared" si="324"/>
        <v>4</v>
      </c>
      <c r="D971" s="279"/>
      <c r="E971" s="334">
        <v>21</v>
      </c>
      <c r="F971" s="328" t="b">
        <f t="shared" si="322"/>
        <v>1</v>
      </c>
      <c r="G971" s="279"/>
      <c r="H971" s="434" t="s">
        <v>712</v>
      </c>
      <c r="I971" s="434"/>
      <c r="J971" s="416" t="s">
        <v>675</v>
      </c>
      <c r="K971" s="435" t="str">
        <f t="shared" si="323"/>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
      <c r="A972" s="254"/>
      <c r="B972" s="263"/>
      <c r="C972" s="256">
        <f t="shared" si="324"/>
        <v>4</v>
      </c>
      <c r="D972" s="279"/>
      <c r="E972" s="437">
        <f>E971</f>
        <v>21</v>
      </c>
      <c r="F972" s="328" t="b">
        <f t="shared" si="322"/>
        <v>1</v>
      </c>
      <c r="G972" s="279"/>
      <c r="H972" s="894" t="s">
        <v>713</v>
      </c>
      <c r="I972" s="895"/>
      <c r="J972" s="438" t="s">
        <v>678</v>
      </c>
      <c r="K972" s="439">
        <f t="shared" si="323"/>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
      <c r="A973" s="254"/>
      <c r="B973" s="263"/>
      <c r="C973" s="256">
        <f t="shared" si="324"/>
        <v>4</v>
      </c>
      <c r="D973" s="279"/>
      <c r="E973" s="437">
        <f>E972</f>
        <v>21</v>
      </c>
      <c r="F973" s="328" t="b">
        <f t="shared" si="322"/>
        <v>1</v>
      </c>
      <c r="G973" s="279"/>
      <c r="H973" s="896"/>
      <c r="I973" s="897"/>
      <c r="J973" s="438" t="s">
        <v>679</v>
      </c>
      <c r="K973" s="439" t="str">
        <f t="shared" si="323"/>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
      <c r="A974" s="254"/>
      <c r="B974" s="263"/>
      <c r="C974" s="256">
        <f t="shared" si="324"/>
        <v>4</v>
      </c>
      <c r="D974" s="279"/>
      <c r="E974" s="437">
        <f>E973</f>
        <v>21</v>
      </c>
      <c r="F974" s="328" t="b">
        <f t="shared" si="322"/>
        <v>1</v>
      </c>
      <c r="G974" s="279"/>
      <c r="H974" s="898"/>
      <c r="I974" s="899"/>
      <c r="J974" s="424" t="s">
        <v>681</v>
      </c>
      <c r="K974" s="441" t="str">
        <f t="shared" si="323"/>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
      <c r="A975" s="254"/>
      <c r="B975" s="263"/>
      <c r="C975" s="256">
        <f t="shared" si="324"/>
        <v>4</v>
      </c>
      <c r="D975" s="279"/>
      <c r="E975" s="334">
        <v>22</v>
      </c>
      <c r="F975" s="328" t="b">
        <f t="shared" si="322"/>
        <v>1</v>
      </c>
      <c r="G975" s="279"/>
      <c r="H975" s="434" t="s">
        <v>714</v>
      </c>
      <c r="I975" s="434"/>
      <c r="J975" s="416" t="s">
        <v>675</v>
      </c>
      <c r="K975" s="435" t="str">
        <f t="shared" si="323"/>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
      <c r="A976" s="254"/>
      <c r="B976" s="263"/>
      <c r="C976" s="256">
        <f t="shared" si="324"/>
        <v>4</v>
      </c>
      <c r="D976" s="279"/>
      <c r="E976" s="437">
        <f>E975</f>
        <v>22</v>
      </c>
      <c r="F976" s="328" t="b">
        <f t="shared" si="322"/>
        <v>1</v>
      </c>
      <c r="G976" s="279"/>
      <c r="H976" s="894" t="s">
        <v>715</v>
      </c>
      <c r="I976" s="895"/>
      <c r="J976" s="438" t="s">
        <v>678</v>
      </c>
      <c r="K976" s="439" t="str">
        <f t="shared" si="323"/>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
      <c r="A977" s="254"/>
      <c r="B977" s="263"/>
      <c r="C977" s="256">
        <f t="shared" si="324"/>
        <v>4</v>
      </c>
      <c r="D977" s="279"/>
      <c r="E977" s="437">
        <f>E976</f>
        <v>22</v>
      </c>
      <c r="F977" s="328" t="b">
        <f t="shared" si="322"/>
        <v>1</v>
      </c>
      <c r="G977" s="279"/>
      <c r="H977" s="896"/>
      <c r="I977" s="897"/>
      <c r="J977" s="438" t="s">
        <v>679</v>
      </c>
      <c r="K977" s="439" t="str">
        <f t="shared" si="323"/>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
      <c r="A978" s="254"/>
      <c r="B978" s="263"/>
      <c r="C978" s="256">
        <f t="shared" si="324"/>
        <v>4</v>
      </c>
      <c r="D978" s="279"/>
      <c r="E978" s="437">
        <f>E977</f>
        <v>22</v>
      </c>
      <c r="F978" s="328" t="b">
        <f t="shared" si="322"/>
        <v>1</v>
      </c>
      <c r="G978" s="279"/>
      <c r="H978" s="898"/>
      <c r="I978" s="899"/>
      <c r="J978" s="424" t="s">
        <v>681</v>
      </c>
      <c r="K978" s="441" t="str">
        <f t="shared" si="323"/>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
      <c r="A979" s="254"/>
      <c r="B979" s="263"/>
      <c r="C979" s="256">
        <f t="shared" si="324"/>
        <v>4</v>
      </c>
      <c r="D979" s="279"/>
      <c r="E979" s="334">
        <v>23</v>
      </c>
      <c r="F979" s="328" t="b">
        <f t="shared" si="322"/>
        <v>1</v>
      </c>
      <c r="G979" s="279"/>
      <c r="H979" s="434" t="s">
        <v>716</v>
      </c>
      <c r="I979" s="434"/>
      <c r="J979" s="416" t="s">
        <v>675</v>
      </c>
      <c r="K979" s="435" t="str">
        <f t="shared" si="323"/>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
      <c r="A980" s="254"/>
      <c r="B980" s="263"/>
      <c r="C980" s="256">
        <f t="shared" si="324"/>
        <v>4</v>
      </c>
      <c r="D980" s="279"/>
      <c r="E980" s="437">
        <f>E979</f>
        <v>23</v>
      </c>
      <c r="F980" s="328" t="b">
        <f t="shared" si="322"/>
        <v>1</v>
      </c>
      <c r="G980" s="279"/>
      <c r="H980" s="894" t="s">
        <v>717</v>
      </c>
      <c r="I980" s="895"/>
      <c r="J980" s="438" t="s">
        <v>678</v>
      </c>
      <c r="K980" s="439" t="str">
        <f t="shared" si="323"/>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
      <c r="A981" s="254"/>
      <c r="B981" s="263"/>
      <c r="C981" s="256">
        <f t="shared" si="324"/>
        <v>4</v>
      </c>
      <c r="D981" s="279"/>
      <c r="E981" s="437">
        <f>E980</f>
        <v>23</v>
      </c>
      <c r="F981" s="328" t="b">
        <f t="shared" si="322"/>
        <v>1</v>
      </c>
      <c r="G981" s="279"/>
      <c r="H981" s="896"/>
      <c r="I981" s="897"/>
      <c r="J981" s="438" t="s">
        <v>679</v>
      </c>
      <c r="K981" s="439" t="str">
        <f t="shared" si="323"/>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
      <c r="A982" s="254"/>
      <c r="B982" s="263"/>
      <c r="C982" s="256">
        <f t="shared" si="324"/>
        <v>4</v>
      </c>
      <c r="D982" s="279"/>
      <c r="E982" s="437">
        <f>E981</f>
        <v>23</v>
      </c>
      <c r="F982" s="328" t="b">
        <f t="shared" si="322"/>
        <v>1</v>
      </c>
      <c r="G982" s="279"/>
      <c r="H982" s="898"/>
      <c r="I982" s="899"/>
      <c r="J982" s="424" t="s">
        <v>681</v>
      </c>
      <c r="K982" s="441" t="str">
        <f t="shared" si="323"/>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
      <c r="A983" s="254"/>
      <c r="B983" s="263"/>
      <c r="C983" s="256">
        <f t="shared" si="324"/>
        <v>4</v>
      </c>
      <c r="D983" s="279"/>
      <c r="E983" s="334">
        <v>24</v>
      </c>
      <c r="F983" s="328" t="b">
        <f t="shared" ref="F983:F994" si="325">COUNTIFS($L983:$W983,"-")&lt;&gt;COUNTA($L983:$W983)</f>
        <v>1</v>
      </c>
      <c r="G983" s="279"/>
      <c r="H983" s="434" t="s">
        <v>718</v>
      </c>
      <c r="I983" s="434"/>
      <c r="J983" s="416" t="s">
        <v>675</v>
      </c>
      <c r="K983" s="435" t="str">
        <f t="shared" si="323"/>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
      <c r="A984" s="254"/>
      <c r="B984" s="263"/>
      <c r="C984" s="256">
        <f t="shared" si="324"/>
        <v>4</v>
      </c>
      <c r="D984" s="279"/>
      <c r="E984" s="437">
        <f>E983</f>
        <v>24</v>
      </c>
      <c r="F984" s="328" t="b">
        <f t="shared" si="325"/>
        <v>1</v>
      </c>
      <c r="G984" s="279"/>
      <c r="H984" s="894" t="s">
        <v>719</v>
      </c>
      <c r="I984" s="895"/>
      <c r="J984" s="438" t="s">
        <v>678</v>
      </c>
      <c r="K984" s="439" t="str">
        <f t="shared" si="323"/>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
      <c r="A985" s="254"/>
      <c r="B985" s="263"/>
      <c r="C985" s="256">
        <f t="shared" si="324"/>
        <v>4</v>
      </c>
      <c r="D985" s="279"/>
      <c r="E985" s="437">
        <f>E984</f>
        <v>24</v>
      </c>
      <c r="F985" s="328" t="b">
        <f t="shared" si="325"/>
        <v>1</v>
      </c>
      <c r="G985" s="279"/>
      <c r="H985" s="896"/>
      <c r="I985" s="897"/>
      <c r="J985" s="438" t="s">
        <v>679</v>
      </c>
      <c r="K985" s="439" t="str">
        <f t="shared" si="323"/>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
      <c r="A986" s="254"/>
      <c r="B986" s="263"/>
      <c r="C986" s="256">
        <f t="shared" si="324"/>
        <v>4</v>
      </c>
      <c r="D986" s="279"/>
      <c r="E986" s="437">
        <f>E985</f>
        <v>24</v>
      </c>
      <c r="F986" s="328" t="b">
        <f t="shared" si="325"/>
        <v>1</v>
      </c>
      <c r="G986" s="279"/>
      <c r="H986" s="898"/>
      <c r="I986" s="899"/>
      <c r="J986" s="424" t="s">
        <v>681</v>
      </c>
      <c r="K986" s="441" t="str">
        <f t="shared" si="323"/>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
      <c r="A987" s="254"/>
      <c r="B987" s="263"/>
      <c r="C987" s="256">
        <f t="shared" ref="C987:C994" si="326">INT($C$875)+3</f>
        <v>4</v>
      </c>
      <c r="D987" s="279"/>
      <c r="E987" s="334">
        <v>25</v>
      </c>
      <c r="F987" s="328" t="b">
        <f t="shared" si="325"/>
        <v>1</v>
      </c>
      <c r="G987" s="279"/>
      <c r="H987" s="434" t="s">
        <v>1062</v>
      </c>
      <c r="I987" s="434"/>
      <c r="J987" s="416" t="s">
        <v>675</v>
      </c>
      <c r="K987" s="435" t="str">
        <f t="shared" si="323"/>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
      <c r="A988" s="254"/>
      <c r="B988" s="263"/>
      <c r="C988" s="256">
        <f t="shared" si="326"/>
        <v>4</v>
      </c>
      <c r="D988" s="279"/>
      <c r="E988" s="437">
        <f>E987</f>
        <v>25</v>
      </c>
      <c r="F988" s="328" t="b">
        <f t="shared" si="325"/>
        <v>1</v>
      </c>
      <c r="G988" s="279"/>
      <c r="H988" s="894" t="s">
        <v>1063</v>
      </c>
      <c r="I988" s="895"/>
      <c r="J988" s="438" t="s">
        <v>678</v>
      </c>
      <c r="K988" s="439" t="str">
        <f t="shared" si="323"/>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
      <c r="A989" s="254"/>
      <c r="B989" s="263"/>
      <c r="C989" s="256">
        <f t="shared" si="326"/>
        <v>4</v>
      </c>
      <c r="D989" s="279"/>
      <c r="E989" s="437">
        <f>E988</f>
        <v>25</v>
      </c>
      <c r="F989" s="328" t="b">
        <f t="shared" si="325"/>
        <v>1</v>
      </c>
      <c r="G989" s="279"/>
      <c r="H989" s="896"/>
      <c r="I989" s="897"/>
      <c r="J989" s="438" t="s">
        <v>679</v>
      </c>
      <c r="K989" s="439" t="str">
        <f t="shared" si="323"/>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
      <c r="A990" s="254"/>
      <c r="B990" s="263"/>
      <c r="C990" s="256">
        <f t="shared" si="326"/>
        <v>4</v>
      </c>
      <c r="D990" s="279"/>
      <c r="E990" s="437">
        <f>E989</f>
        <v>25</v>
      </c>
      <c r="F990" s="328" t="b">
        <f t="shared" si="325"/>
        <v>1</v>
      </c>
      <c r="G990" s="279"/>
      <c r="H990" s="898"/>
      <c r="I990" s="899"/>
      <c r="J990" s="424" t="s">
        <v>681</v>
      </c>
      <c r="K990" s="441" t="str">
        <f t="shared" si="323"/>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
      <c r="A991" s="254"/>
      <c r="B991" s="263"/>
      <c r="C991" s="256">
        <f t="shared" si="326"/>
        <v>4</v>
      </c>
      <c r="D991" s="279"/>
      <c r="E991" s="334">
        <v>26</v>
      </c>
      <c r="F991" s="328" t="b">
        <f t="shared" si="325"/>
        <v>1</v>
      </c>
      <c r="G991" s="279"/>
      <c r="H991" s="434" t="s">
        <v>720</v>
      </c>
      <c r="I991" s="434"/>
      <c r="J991" s="416" t="s">
        <v>675</v>
      </c>
      <c r="K991" s="435" t="str">
        <f t="shared" si="323"/>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
      <c r="A992" s="254"/>
      <c r="B992" s="263"/>
      <c r="C992" s="256">
        <f t="shared" si="326"/>
        <v>4</v>
      </c>
      <c r="D992" s="279"/>
      <c r="E992" s="437">
        <f>E991</f>
        <v>26</v>
      </c>
      <c r="F992" s="328" t="b">
        <f t="shared" si="325"/>
        <v>1</v>
      </c>
      <c r="G992" s="279"/>
      <c r="H992" s="894" t="s">
        <v>721</v>
      </c>
      <c r="I992" s="895"/>
      <c r="J992" s="438" t="s">
        <v>678</v>
      </c>
      <c r="K992" s="439" t="str">
        <f t="shared" si="323"/>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
      <c r="A993" s="254"/>
      <c r="B993" s="263"/>
      <c r="C993" s="256">
        <f t="shared" si="326"/>
        <v>4</v>
      </c>
      <c r="D993" s="279"/>
      <c r="E993" s="437">
        <f>E992</f>
        <v>26</v>
      </c>
      <c r="F993" s="328" t="b">
        <f t="shared" si="325"/>
        <v>1</v>
      </c>
      <c r="G993" s="279"/>
      <c r="H993" s="896"/>
      <c r="I993" s="897"/>
      <c r="J993" s="438" t="s">
        <v>679</v>
      </c>
      <c r="K993" s="439" t="str">
        <f t="shared" si="323"/>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
      <c r="A994" s="254"/>
      <c r="B994" s="263"/>
      <c r="C994" s="256">
        <f t="shared" si="326"/>
        <v>4</v>
      </c>
      <c r="D994" s="279"/>
      <c r="E994" s="437">
        <f>E993</f>
        <v>26</v>
      </c>
      <c r="F994" s="328" t="b">
        <f t="shared" si="325"/>
        <v>1</v>
      </c>
      <c r="G994" s="279"/>
      <c r="H994" s="898"/>
      <c r="I994" s="899"/>
      <c r="J994" s="424" t="s">
        <v>681</v>
      </c>
      <c r="K994" s="441" t="str">
        <f t="shared" si="323"/>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0999999999999996" hidden="1" customHeight="1" outlineLevel="3" x14ac:dyDescent="0.3">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0999999999999996" customHeight="1" outlineLevel="2" x14ac:dyDescent="0.3">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0999999999999996" hidden="1" customHeight="1" outlineLevel="3" x14ac:dyDescent="0.3">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0999999999999996" customHeight="1" outlineLevel="2" x14ac:dyDescent="0.3">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0999999999999996" customHeight="1" outlineLevel="1" x14ac:dyDescent="0.3">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0999999999999996" customHeight="1" x14ac:dyDescent="0.3">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
      <c r="C1012" s="447"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640625" defaultRowHeight="14.4" outlineLevelRow="4" outlineLevelCol="1" x14ac:dyDescent="0.3"/>
  <cols>
    <col min="1" max="1" width="4.6640625" customWidth="1"/>
    <col min="2" max="2" width="2.6640625" customWidth="1"/>
    <col min="3" max="3" width="5.33203125" customWidth="1" outlineLevel="1"/>
    <col min="4" max="4" width="1.6640625" customWidth="1"/>
    <col min="5" max="6" width="9.33203125" customWidth="1" outlineLevel="1"/>
    <col min="7" max="7" width="1.6640625" customWidth="1" outlineLevel="1"/>
    <col min="8" max="8" width="24.44140625" customWidth="1"/>
    <col min="9" max="9" width="16.6640625" customWidth="1"/>
    <col min="10" max="10" width="11" customWidth="1"/>
    <col min="11" max="503" width="10.5546875" customWidth="1"/>
    <col min="504" max="504" width="1.6640625" customWidth="1"/>
    <col min="505" max="506" width="4.6640625" customWidth="1"/>
    <col min="508" max="508" width="46.33203125" customWidth="1"/>
  </cols>
  <sheetData>
    <row r="1" spans="1:508"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0999999999999996" customHeight="1" collapsed="1" thickBot="1" x14ac:dyDescent="0.35">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0999999999999996" hidden="1" customHeight="1" outlineLevel="1" x14ac:dyDescent="0.3">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00000000000001" customHeight="1" x14ac:dyDescent="0.3">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00000000000001" customHeight="1" outlineLevel="1" x14ac:dyDescent="0.3">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0999999999999996" customHeight="1" outlineLevel="2" x14ac:dyDescent="0.3">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0999999999999996" customHeight="1" outlineLevel="1" x14ac:dyDescent="0.3">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
      <c r="A11" s="254"/>
      <c r="B11" s="263"/>
      <c r="C11" s="448">
        <f>INT($C$6)+1.045</f>
        <v>2.0449999999999999</v>
      </c>
      <c r="D11" s="279"/>
      <c r="E11" s="334"/>
      <c r="F11" s="334"/>
      <c r="G11" s="279"/>
      <c r="H11" s="284" t="s">
        <v>419</v>
      </c>
      <c r="I11" s="284"/>
      <c r="J11" s="519">
        <v>44526.325755208301</v>
      </c>
      <c r="K11" s="938" t="s">
        <v>977</v>
      </c>
      <c r="L11" s="939"/>
      <c r="M11" s="939"/>
      <c r="N11" s="939"/>
      <c r="O11" s="939"/>
      <c r="P11" s="939"/>
      <c r="Q11" s="939"/>
      <c r="R11" s="939"/>
      <c r="S11" s="939"/>
      <c r="T11" s="939"/>
      <c r="U11" s="939"/>
      <c r="V11" s="939"/>
      <c r="W11" s="939"/>
      <c r="X11" s="939"/>
      <c r="Y11" s="939"/>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
      <c r="A12" s="254"/>
      <c r="B12" s="263"/>
      <c r="C12" s="448">
        <f>INT($C$6)+1.045</f>
        <v>2.0449999999999999</v>
      </c>
      <c r="D12" s="279"/>
      <c r="E12" s="334"/>
      <c r="F12" s="334"/>
      <c r="G12" s="279"/>
      <c r="H12" s="284" t="s">
        <v>420</v>
      </c>
      <c r="I12" s="284"/>
      <c r="J12" s="518">
        <v>45124.547994560198</v>
      </c>
      <c r="K12" s="940" t="s">
        <v>1278</v>
      </c>
      <c r="L12" s="941"/>
      <c r="M12" s="941"/>
      <c r="N12" s="941"/>
      <c r="O12" s="941"/>
      <c r="P12" s="941"/>
      <c r="Q12" s="941"/>
      <c r="R12" s="941"/>
      <c r="S12" s="941"/>
      <c r="T12" s="941"/>
      <c r="U12" s="941"/>
      <c r="V12" s="941"/>
      <c r="W12" s="941"/>
      <c r="X12" s="941"/>
      <c r="Y12" s="942"/>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0999999999999996" hidden="1" customHeight="1" outlineLevel="3" x14ac:dyDescent="0.3">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0999999999999996" hidden="1" customHeight="1" outlineLevel="3" x14ac:dyDescent="0.3">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0999999999999996" hidden="1" customHeight="1" outlineLevel="3" x14ac:dyDescent="0.3">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0999999999999996" hidden="1" customHeight="1" outlineLevel="2" x14ac:dyDescent="0.3">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0999999999999996" customHeight="1" outlineLevel="1" x14ac:dyDescent="0.3">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0999999999999996" customHeight="1" x14ac:dyDescent="0.3">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0999999999999996" customHeight="1" thickBot="1" x14ac:dyDescent="0.35">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0999999999999996" customHeight="1" outlineLevel="1" x14ac:dyDescent="0.3">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00000000000001" customHeight="1" x14ac:dyDescent="0.3">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00000000000001" customHeight="1" outlineLevel="1" x14ac:dyDescent="0.3">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0999999999999996" customHeight="1" outlineLevel="2" x14ac:dyDescent="0.3">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 customHeight="1" outlineLevel="2" collapsed="1" x14ac:dyDescent="0.3">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0999999999999996" customHeight="1" outlineLevel="3" x14ac:dyDescent="0.3">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0999999999999996" customHeight="1" outlineLevel="2" x14ac:dyDescent="0.3">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3">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0999999999999996" customHeight="1" outlineLevel="3" x14ac:dyDescent="0.3">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0999999999999996" customHeight="1" outlineLevel="2" x14ac:dyDescent="0.3">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3">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0999999999999996" customHeight="1" outlineLevel="3" x14ac:dyDescent="0.3">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
      <c r="A148" s="254"/>
      <c r="B148" s="263"/>
      <c r="C148" s="448">
        <f t="shared" si="153"/>
        <v>4</v>
      </c>
      <c r="D148" s="279"/>
      <c r="E148" s="328">
        <f t="shared" si="152"/>
        <v>7</v>
      </c>
      <c r="F148" s="334"/>
      <c r="G148" s="279"/>
      <c r="H148" s="550"/>
      <c r="I148" s="565" t="s">
        <v>912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
      <c r="A149" s="254"/>
      <c r="B149" s="263"/>
      <c r="C149" s="448">
        <f t="shared" si="153"/>
        <v>4</v>
      </c>
      <c r="D149" s="279"/>
      <c r="E149" s="328">
        <f t="shared" si="152"/>
        <v>8</v>
      </c>
      <c r="F149" s="334"/>
      <c r="G149" s="279"/>
      <c r="H149" s="550"/>
      <c r="I149" s="562" t="s">
        <v>908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
      <c r="A150" s="254"/>
      <c r="B150" s="263"/>
      <c r="C150" s="448">
        <f>INT($C$29)+3</f>
        <v>4</v>
      </c>
      <c r="D150" s="279"/>
      <c r="E150" s="328">
        <f t="shared" si="152"/>
        <v>9</v>
      </c>
      <c r="F150" s="334"/>
      <c r="G150" s="279"/>
      <c r="H150" s="550"/>
      <c r="I150" s="562" t="s">
        <v>909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
      <c r="A151" s="254"/>
      <c r="B151" s="263"/>
      <c r="C151" s="448">
        <f>INT($C$29)+3</f>
        <v>4</v>
      </c>
      <c r="D151" s="279"/>
      <c r="E151" s="328">
        <f t="shared" si="152"/>
        <v>10</v>
      </c>
      <c r="F151" s="334"/>
      <c r="G151" s="279"/>
      <c r="H151" s="550"/>
      <c r="I151" s="562" t="s">
        <v>910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
      <c r="A172" s="254"/>
      <c r="B172" s="263"/>
      <c r="C172" s="448">
        <f t="shared" si="180"/>
        <v>4</v>
      </c>
      <c r="D172" s="279"/>
      <c r="E172" s="328">
        <f t="shared" si="152"/>
        <v>31</v>
      </c>
      <c r="F172" s="334"/>
      <c r="G172" s="279"/>
      <c r="H172" s="550"/>
      <c r="I172" s="565" t="s">
        <v>912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
      <c r="A173" s="254"/>
      <c r="B173" s="263"/>
      <c r="C173" s="448">
        <f>INT($C$29)+3</f>
        <v>4</v>
      </c>
      <c r="D173" s="279"/>
      <c r="E173" s="328">
        <f t="shared" si="152"/>
        <v>32</v>
      </c>
      <c r="F173" s="334"/>
      <c r="G173" s="279"/>
      <c r="H173" s="550"/>
      <c r="I173" s="562" t="s">
        <v>908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
      <c r="A174" s="254"/>
      <c r="B174" s="263"/>
      <c r="C174" s="448">
        <f>INT($C$29)+3</f>
        <v>4</v>
      </c>
      <c r="D174" s="279"/>
      <c r="E174" s="328">
        <f t="shared" si="152"/>
        <v>33</v>
      </c>
      <c r="F174" s="334"/>
      <c r="G174" s="279"/>
      <c r="H174" s="550"/>
      <c r="I174" s="562" t="s">
        <v>909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
      <c r="A175" s="254"/>
      <c r="B175" s="263"/>
      <c r="C175" s="448">
        <f>INT($C$29)+3</f>
        <v>4</v>
      </c>
      <c r="D175" s="279"/>
      <c r="E175" s="328">
        <f t="shared" si="152"/>
        <v>34</v>
      </c>
      <c r="F175" s="334"/>
      <c r="G175" s="279"/>
      <c r="H175" s="550"/>
      <c r="I175" s="562" t="s">
        <v>910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
      <c r="A196" s="254"/>
      <c r="B196" s="263"/>
      <c r="C196" s="448">
        <f t="shared" si="699"/>
        <v>4</v>
      </c>
      <c r="D196" s="279"/>
      <c r="E196" s="328">
        <f t="shared" si="152"/>
        <v>55</v>
      </c>
      <c r="F196" s="334"/>
      <c r="G196" s="279"/>
      <c r="H196" s="550"/>
      <c r="I196" s="565" t="s">
        <v>912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
      <c r="A197" s="254"/>
      <c r="B197" s="263"/>
      <c r="C197" s="448">
        <f>INT($C$29)+3</f>
        <v>4</v>
      </c>
      <c r="D197" s="279"/>
      <c r="E197" s="328">
        <f t="shared" si="152"/>
        <v>56</v>
      </c>
      <c r="F197" s="334"/>
      <c r="G197" s="279"/>
      <c r="H197" s="550"/>
      <c r="I197" s="562" t="s">
        <v>908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
      <c r="A198" s="254"/>
      <c r="B198" s="263"/>
      <c r="C198" s="448">
        <f>INT($C$29)+3</f>
        <v>4</v>
      </c>
      <c r="D198" s="279"/>
      <c r="E198" s="328">
        <f t="shared" si="152"/>
        <v>57</v>
      </c>
      <c r="F198" s="334"/>
      <c r="G198" s="279"/>
      <c r="H198" s="550"/>
      <c r="I198" s="562" t="s">
        <v>909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
      <c r="A199" s="254"/>
      <c r="B199" s="263"/>
      <c r="C199" s="448">
        <f>INT($C$29)+3</f>
        <v>4</v>
      </c>
      <c r="D199" s="279"/>
      <c r="E199" s="328">
        <f t="shared" si="152"/>
        <v>58</v>
      </c>
      <c r="F199" s="334"/>
      <c r="G199" s="279"/>
      <c r="H199" s="550"/>
      <c r="I199" s="562" t="s">
        <v>910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
      <c r="A220" s="254"/>
      <c r="B220" s="263"/>
      <c r="C220" s="448">
        <f t="shared" si="1089"/>
        <v>4</v>
      </c>
      <c r="D220" s="279"/>
      <c r="E220" s="328">
        <f t="shared" si="1087"/>
        <v>79</v>
      </c>
      <c r="F220" s="334"/>
      <c r="G220" s="279"/>
      <c r="H220" s="550"/>
      <c r="I220" s="565" t="s">
        <v>912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
      <c r="A221" s="254"/>
      <c r="B221" s="263"/>
      <c r="C221" s="448">
        <f>INT($C$29)+3</f>
        <v>4</v>
      </c>
      <c r="D221" s="279"/>
      <c r="E221" s="328">
        <f t="shared" si="1087"/>
        <v>80</v>
      </c>
      <c r="F221" s="334"/>
      <c r="G221" s="279"/>
      <c r="H221" s="550"/>
      <c r="I221" s="562" t="s">
        <v>908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
      <c r="A222" s="254"/>
      <c r="B222" s="263"/>
      <c r="C222" s="448">
        <f>INT($C$29)+3</f>
        <v>4</v>
      </c>
      <c r="D222" s="279"/>
      <c r="E222" s="328">
        <f t="shared" si="1087"/>
        <v>81</v>
      </c>
      <c r="F222" s="334"/>
      <c r="G222" s="279"/>
      <c r="H222" s="550"/>
      <c r="I222" s="562" t="s">
        <v>909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
      <c r="A223" s="254"/>
      <c r="B223" s="263"/>
      <c r="C223" s="448">
        <f>INT($C$29)+3</f>
        <v>4</v>
      </c>
      <c r="D223" s="279"/>
      <c r="E223" s="328">
        <f t="shared" si="1087"/>
        <v>82</v>
      </c>
      <c r="F223" s="334"/>
      <c r="G223" s="279"/>
      <c r="H223" s="550"/>
      <c r="I223" s="562" t="s">
        <v>910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
      <c r="A244" s="254"/>
      <c r="B244" s="263"/>
      <c r="C244" s="448">
        <f t="shared" si="1608"/>
        <v>4</v>
      </c>
      <c r="D244" s="279"/>
      <c r="E244" s="328">
        <f t="shared" si="1087"/>
        <v>103</v>
      </c>
      <c r="F244" s="334"/>
      <c r="G244" s="279"/>
      <c r="H244" s="550"/>
      <c r="I244" s="565" t="s">
        <v>912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
      <c r="A245" s="254"/>
      <c r="B245" s="263"/>
      <c r="C245" s="448">
        <f>INT($C$29)+3</f>
        <v>4</v>
      </c>
      <c r="D245" s="279"/>
      <c r="E245" s="328">
        <f t="shared" si="1087"/>
        <v>104</v>
      </c>
      <c r="F245" s="334"/>
      <c r="G245" s="279"/>
      <c r="H245" s="550"/>
      <c r="I245" s="562" t="s">
        <v>908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
      <c r="A246" s="254"/>
      <c r="B246" s="263"/>
      <c r="C246" s="448">
        <f>INT($C$29)+3</f>
        <v>4</v>
      </c>
      <c r="D246" s="279"/>
      <c r="E246" s="328">
        <f t="shared" si="1087"/>
        <v>105</v>
      </c>
      <c r="F246" s="334"/>
      <c r="G246" s="279"/>
      <c r="H246" s="550"/>
      <c r="I246" s="562" t="s">
        <v>909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
      <c r="A247" s="254"/>
      <c r="B247" s="263"/>
      <c r="C247" s="448">
        <f>INT($C$29)+3</f>
        <v>4</v>
      </c>
      <c r="D247" s="279"/>
      <c r="E247" s="328">
        <f t="shared" si="1087"/>
        <v>106</v>
      </c>
      <c r="F247" s="334"/>
      <c r="G247" s="279"/>
      <c r="H247" s="550"/>
      <c r="I247" s="562" t="s">
        <v>910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
      <c r="A268" s="254"/>
      <c r="B268" s="263"/>
      <c r="C268" s="448">
        <f t="shared" si="2127"/>
        <v>4</v>
      </c>
      <c r="D268" s="279"/>
      <c r="E268" s="328">
        <f t="shared" si="1087"/>
        <v>127</v>
      </c>
      <c r="F268" s="334"/>
      <c r="G268" s="279"/>
      <c r="H268" s="550"/>
      <c r="I268" s="565" t="s">
        <v>912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
      <c r="A269" s="254"/>
      <c r="B269" s="263"/>
      <c r="C269" s="448">
        <f>INT($C$29)+3</f>
        <v>4</v>
      </c>
      <c r="D269" s="279"/>
      <c r="E269" s="328">
        <f t="shared" si="1087"/>
        <v>128</v>
      </c>
      <c r="F269" s="334"/>
      <c r="G269" s="279"/>
      <c r="H269" s="550"/>
      <c r="I269" s="562" t="s">
        <v>908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
      <c r="A270" s="254"/>
      <c r="B270" s="263"/>
      <c r="C270" s="448">
        <f>INT($C$29)+3</f>
        <v>4</v>
      </c>
      <c r="D270" s="279"/>
      <c r="E270" s="328">
        <f t="shared" si="1087"/>
        <v>129</v>
      </c>
      <c r="F270" s="334"/>
      <c r="G270" s="279"/>
      <c r="H270" s="550"/>
      <c r="I270" s="562" t="s">
        <v>909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
      <c r="A271" s="254"/>
      <c r="B271" s="263"/>
      <c r="C271" s="448">
        <f>INT($C$29)+3</f>
        <v>4</v>
      </c>
      <c r="D271" s="279"/>
      <c r="E271" s="328">
        <f t="shared" ref="E271:E334" si="2153">E270+1</f>
        <v>130</v>
      </c>
      <c r="F271" s="334"/>
      <c r="G271" s="279"/>
      <c r="H271" s="550"/>
      <c r="I271" s="562" t="s">
        <v>910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
      <c r="A292" s="254"/>
      <c r="B292" s="263"/>
      <c r="C292" s="448">
        <f t="shared" si="2648"/>
        <v>4</v>
      </c>
      <c r="D292" s="279"/>
      <c r="E292" s="328">
        <f t="shared" si="2153"/>
        <v>151</v>
      </c>
      <c r="F292" s="334"/>
      <c r="G292" s="279"/>
      <c r="H292" s="550"/>
      <c r="I292" s="565" t="s">
        <v>912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
      <c r="A293" s="254"/>
      <c r="B293" s="263"/>
      <c r="C293" s="448">
        <f>INT($C$29)+3</f>
        <v>4</v>
      </c>
      <c r="D293" s="279"/>
      <c r="E293" s="328">
        <f t="shared" si="2153"/>
        <v>152</v>
      </c>
      <c r="F293" s="334"/>
      <c r="G293" s="279"/>
      <c r="H293" s="550"/>
      <c r="I293" s="562" t="s">
        <v>908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
      <c r="A294" s="254"/>
      <c r="B294" s="263"/>
      <c r="C294" s="448">
        <f>INT($C$29)+3</f>
        <v>4</v>
      </c>
      <c r="D294" s="279"/>
      <c r="E294" s="328">
        <f t="shared" si="2153"/>
        <v>153</v>
      </c>
      <c r="F294" s="334"/>
      <c r="G294" s="279"/>
      <c r="H294" s="550"/>
      <c r="I294" s="562" t="s">
        <v>909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
      <c r="A295" s="254"/>
      <c r="B295" s="263"/>
      <c r="C295" s="448">
        <f>INT($C$29)+3</f>
        <v>4</v>
      </c>
      <c r="D295" s="279"/>
      <c r="E295" s="328">
        <f t="shared" si="2153"/>
        <v>154</v>
      </c>
      <c r="F295" s="334"/>
      <c r="G295" s="279"/>
      <c r="H295" s="550"/>
      <c r="I295" s="562" t="s">
        <v>910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
      <c r="A316" s="254"/>
      <c r="B316" s="263"/>
      <c r="C316" s="448">
        <f t="shared" si="3168"/>
        <v>4</v>
      </c>
      <c r="D316" s="279"/>
      <c r="E316" s="328">
        <f t="shared" si="2153"/>
        <v>175</v>
      </c>
      <c r="F316" s="334"/>
      <c r="G316" s="279"/>
      <c r="H316" s="550"/>
      <c r="I316" s="565" t="s">
        <v>912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
      <c r="A317" s="254"/>
      <c r="B317" s="263"/>
      <c r="C317" s="448">
        <f>INT($C$29)+3</f>
        <v>4</v>
      </c>
      <c r="D317" s="279"/>
      <c r="E317" s="328">
        <f t="shared" si="2153"/>
        <v>176</v>
      </c>
      <c r="F317" s="334"/>
      <c r="G317" s="279"/>
      <c r="H317" s="550"/>
      <c r="I317" s="562" t="s">
        <v>908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
      <c r="A318" s="254"/>
      <c r="B318" s="263"/>
      <c r="C318" s="448">
        <f>INT($C$29)+3</f>
        <v>4</v>
      </c>
      <c r="D318" s="279"/>
      <c r="E318" s="328">
        <f t="shared" si="2153"/>
        <v>177</v>
      </c>
      <c r="F318" s="334"/>
      <c r="G318" s="279"/>
      <c r="H318" s="550"/>
      <c r="I318" s="562" t="s">
        <v>909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
      <c r="A319" s="254"/>
      <c r="B319" s="263"/>
      <c r="C319" s="448">
        <f>INT($C$29)+3</f>
        <v>4</v>
      </c>
      <c r="D319" s="279"/>
      <c r="E319" s="328">
        <f t="shared" si="2153"/>
        <v>178</v>
      </c>
      <c r="F319" s="334"/>
      <c r="G319" s="279"/>
      <c r="H319" s="550"/>
      <c r="I319" s="562" t="s">
        <v>910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
      <c r="A340" s="254"/>
      <c r="B340" s="263"/>
      <c r="C340" s="448">
        <f t="shared" si="3689"/>
        <v>4</v>
      </c>
      <c r="D340" s="279"/>
      <c r="E340" s="328">
        <f t="shared" si="3688"/>
        <v>199</v>
      </c>
      <c r="F340" s="334"/>
      <c r="G340" s="279"/>
      <c r="H340" s="550"/>
      <c r="I340" s="565" t="s">
        <v>912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
      <c r="A341" s="254"/>
      <c r="B341" s="263"/>
      <c r="C341" s="448">
        <f>INT($C$29)+3</f>
        <v>4</v>
      </c>
      <c r="D341" s="279"/>
      <c r="E341" s="328">
        <f t="shared" si="3688"/>
        <v>200</v>
      </c>
      <c r="F341" s="334"/>
      <c r="G341" s="279"/>
      <c r="H341" s="550"/>
      <c r="I341" s="562" t="s">
        <v>908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
      <c r="A342" s="254"/>
      <c r="B342" s="263"/>
      <c r="C342" s="448">
        <f>INT($C$29)+3</f>
        <v>4</v>
      </c>
      <c r="D342" s="279"/>
      <c r="E342" s="328">
        <f t="shared" si="3688"/>
        <v>201</v>
      </c>
      <c r="F342" s="334"/>
      <c r="G342" s="279"/>
      <c r="H342" s="550"/>
      <c r="I342" s="562" t="s">
        <v>909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
      <c r="A343" s="254"/>
      <c r="B343" s="263"/>
      <c r="C343" s="448">
        <f>INT($C$29)+3</f>
        <v>4</v>
      </c>
      <c r="D343" s="279"/>
      <c r="E343" s="328">
        <f t="shared" si="3688"/>
        <v>202</v>
      </c>
      <c r="F343" s="334"/>
      <c r="G343" s="279"/>
      <c r="H343" s="550"/>
      <c r="I343" s="562" t="s">
        <v>910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0999999999999996" customHeight="1" outlineLevel="2" x14ac:dyDescent="0.3">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0999999999999996" customHeight="1" outlineLevel="2" x14ac:dyDescent="0.3">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0999999999999996" customHeight="1" outlineLevel="1" x14ac:dyDescent="0.3">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0999999999999996" customHeight="1" x14ac:dyDescent="0.3">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640625" defaultRowHeight="14.4" x14ac:dyDescent="0.3"/>
  <cols>
    <col min="1" max="1" width="20" style="66" customWidth="1"/>
    <col min="2" max="2" width="10.5546875" style="66" bestFit="1" customWidth="1"/>
    <col min="3" max="3" width="10.6640625" style="66" bestFit="1" customWidth="1"/>
    <col min="4" max="16384" width="8.6640625" style="66"/>
  </cols>
  <sheetData>
    <row r="2" spans="1:2" x14ac:dyDescent="0.3">
      <c r="A2" s="67" t="s">
        <v>84</v>
      </c>
    </row>
    <row r="3" spans="1:2" x14ac:dyDescent="0.3">
      <c r="A3" t="s">
        <v>85</v>
      </c>
      <c r="B3" s="206">
        <v>1</v>
      </c>
    </row>
    <row r="4" spans="1:2" ht="7.35" customHeight="1" x14ac:dyDescent="0.3"/>
    <row r="5" spans="1:2" x14ac:dyDescent="0.3">
      <c r="A5" t="s">
        <v>87</v>
      </c>
      <c r="B5" s="206">
        <v>1.25</v>
      </c>
    </row>
    <row r="7" spans="1:2" x14ac:dyDescent="0.3">
      <c r="A7" s="67" t="s">
        <v>86</v>
      </c>
    </row>
    <row r="8" spans="1:2" x14ac:dyDescent="0.3">
      <c r="A8" t="s">
        <v>88</v>
      </c>
      <c r="B8" s="206">
        <v>11</v>
      </c>
    </row>
    <row r="9" spans="1:2" ht="7.35" customHeight="1" x14ac:dyDescent="0.3"/>
    <row r="10" spans="1:2" x14ac:dyDescent="0.3">
      <c r="A10" t="s">
        <v>89</v>
      </c>
      <c r="B10" s="206">
        <v>10</v>
      </c>
    </row>
    <row r="12" spans="1:2" x14ac:dyDescent="0.3">
      <c r="A12" s="67" t="s">
        <v>271</v>
      </c>
    </row>
    <row r="13" spans="1:2" x14ac:dyDescent="0.3">
      <c r="A13" t="s">
        <v>1269</v>
      </c>
      <c r="B13" s="867">
        <v>7.4999999999999997E-2</v>
      </c>
    </row>
    <row r="14" spans="1:2" ht="9.75" customHeight="1" x14ac:dyDescent="0.3"/>
    <row r="15" spans="1:2" x14ac:dyDescent="0.3">
      <c r="A15" t="s">
        <v>1270</v>
      </c>
      <c r="B15" s="867">
        <v>7.4999999999999997E-2</v>
      </c>
    </row>
    <row r="17" spans="1:2" x14ac:dyDescent="0.3">
      <c r="A17" s="67" t="s">
        <v>90</v>
      </c>
    </row>
    <row r="18" spans="1:2" x14ac:dyDescent="0.3">
      <c r="A18" t="s">
        <v>1268</v>
      </c>
      <c r="B18" s="867">
        <v>0.15</v>
      </c>
    </row>
    <row r="19" spans="1:2" ht="9.75" customHeight="1" x14ac:dyDescent="0.3"/>
    <row r="20" spans="1:2" x14ac:dyDescent="0.3">
      <c r="A20" t="s">
        <v>1267</v>
      </c>
      <c r="B20" s="867">
        <v>7.4999999999999997E-2</v>
      </c>
    </row>
    <row r="22" spans="1:2" x14ac:dyDescent="0.3">
      <c r="A22" t="s">
        <v>91</v>
      </c>
      <c r="B22"/>
    </row>
    <row r="23" spans="1:2" x14ac:dyDescent="0.3">
      <c r="A23" t="s">
        <v>391</v>
      </c>
      <c r="B23" s="206">
        <v>1.3</v>
      </c>
    </row>
    <row r="24" spans="1:2" x14ac:dyDescent="0.3">
      <c r="A24" t="s">
        <v>59</v>
      </c>
      <c r="B24" s="206">
        <v>1.1000000000000001</v>
      </c>
    </row>
    <row r="25" spans="1:2" x14ac:dyDescent="0.3">
      <c r="A25" t="s">
        <v>60</v>
      </c>
      <c r="B25" s="206">
        <v>1.1000000000000001</v>
      </c>
    </row>
    <row r="26" spans="1:2" x14ac:dyDescent="0.3">
      <c r="A26" t="s">
        <v>61</v>
      </c>
      <c r="B26" s="206">
        <v>1.2</v>
      </c>
    </row>
    <row r="27" spans="1:2" x14ac:dyDescent="0.3">
      <c r="A27" t="s">
        <v>62</v>
      </c>
      <c r="B27" s="206">
        <v>1</v>
      </c>
    </row>
    <row r="28" spans="1:2" x14ac:dyDescent="0.3">
      <c r="A28" t="s">
        <v>890</v>
      </c>
      <c r="B28" s="206">
        <v>1</v>
      </c>
    </row>
    <row r="29" spans="1:2" x14ac:dyDescent="0.3">
      <c r="A29" t="s">
        <v>891</v>
      </c>
      <c r="B29" s="206">
        <v>1</v>
      </c>
    </row>
    <row r="30" spans="1:2" x14ac:dyDescent="0.3">
      <c r="A30" t="s">
        <v>892</v>
      </c>
      <c r="B30" s="206">
        <v>1</v>
      </c>
    </row>
    <row r="31" spans="1:2" x14ac:dyDescent="0.3">
      <c r="A31" t="s">
        <v>1203</v>
      </c>
      <c r="B31" s="206">
        <v>1</v>
      </c>
    </row>
    <row r="33" spans="1:2" x14ac:dyDescent="0.3">
      <c r="A33" t="s">
        <v>92</v>
      </c>
      <c r="B33"/>
    </row>
    <row r="34" spans="1:2" x14ac:dyDescent="0.3">
      <c r="A34" t="s">
        <v>391</v>
      </c>
      <c r="B34" s="206">
        <v>1.2</v>
      </c>
    </row>
    <row r="35" spans="1:2" x14ac:dyDescent="0.3">
      <c r="A35" t="s">
        <v>59</v>
      </c>
      <c r="B35" s="206">
        <v>1.1000000000000001</v>
      </c>
    </row>
    <row r="36" spans="1:2" x14ac:dyDescent="0.3">
      <c r="A36" t="s">
        <v>60</v>
      </c>
      <c r="B36" s="206">
        <v>1.1000000000000001</v>
      </c>
    </row>
    <row r="37" spans="1:2" x14ac:dyDescent="0.3">
      <c r="A37" t="s">
        <v>61</v>
      </c>
      <c r="B37" s="206">
        <v>1.2</v>
      </c>
    </row>
    <row r="38" spans="1:2" x14ac:dyDescent="0.3">
      <c r="A38" t="s">
        <v>62</v>
      </c>
      <c r="B38" s="206">
        <v>1</v>
      </c>
    </row>
    <row r="39" spans="1:2" x14ac:dyDescent="0.3">
      <c r="A39" t="s">
        <v>890</v>
      </c>
      <c r="B39" s="206">
        <v>1</v>
      </c>
    </row>
    <row r="40" spans="1:2" x14ac:dyDescent="0.3">
      <c r="A40" t="s">
        <v>891</v>
      </c>
      <c r="B40" s="206">
        <v>1</v>
      </c>
    </row>
    <row r="41" spans="1:2" x14ac:dyDescent="0.3">
      <c r="A41" t="s">
        <v>892</v>
      </c>
      <c r="B41" s="206">
        <v>1</v>
      </c>
    </row>
    <row r="42" spans="1:2" x14ac:dyDescent="0.3">
      <c r="A42" t="s">
        <v>1203</v>
      </c>
      <c r="B42" s="206">
        <v>1</v>
      </c>
    </row>
    <row r="44" spans="1:2" x14ac:dyDescent="0.3">
      <c r="A44" t="s">
        <v>96</v>
      </c>
      <c r="B44"/>
    </row>
    <row r="45" spans="1:2" x14ac:dyDescent="0.3">
      <c r="A45" t="s">
        <v>391</v>
      </c>
      <c r="B45" s="206">
        <v>1</v>
      </c>
    </row>
    <row r="46" spans="1:2" x14ac:dyDescent="0.3">
      <c r="A46" t="s">
        <v>59</v>
      </c>
      <c r="B46" s="206">
        <v>1</v>
      </c>
    </row>
    <row r="47" spans="1:2" x14ac:dyDescent="0.3">
      <c r="A47" t="s">
        <v>60</v>
      </c>
      <c r="B47" s="206">
        <v>1</v>
      </c>
    </row>
    <row r="48" spans="1:2" x14ac:dyDescent="0.3">
      <c r="A48" t="s">
        <v>61</v>
      </c>
      <c r="B48" s="206">
        <v>1</v>
      </c>
    </row>
    <row r="49" spans="1:3" x14ac:dyDescent="0.3">
      <c r="A49" t="s">
        <v>62</v>
      </c>
      <c r="B49" s="206">
        <v>1</v>
      </c>
    </row>
    <row r="50" spans="1:3" x14ac:dyDescent="0.3">
      <c r="A50" t="s">
        <v>890</v>
      </c>
      <c r="B50" s="206">
        <v>1</v>
      </c>
    </row>
    <row r="51" spans="1:3" x14ac:dyDescent="0.3">
      <c r="A51" t="s">
        <v>891</v>
      </c>
      <c r="B51" s="206">
        <v>1</v>
      </c>
    </row>
    <row r="52" spans="1:3" x14ac:dyDescent="0.3">
      <c r="A52" t="s">
        <v>892</v>
      </c>
      <c r="B52" s="206">
        <v>1</v>
      </c>
    </row>
    <row r="53" spans="1:3" x14ac:dyDescent="0.3">
      <c r="A53" t="s">
        <v>1203</v>
      </c>
      <c r="B53" s="206">
        <v>1</v>
      </c>
    </row>
    <row r="55" spans="1:3" x14ac:dyDescent="0.3">
      <c r="A55" s="67" t="s">
        <v>93</v>
      </c>
    </row>
    <row r="56" spans="1:3" x14ac:dyDescent="0.3">
      <c r="A56" t="s">
        <v>94</v>
      </c>
      <c r="B56" s="744">
        <f>MIN(364,INT((C56 - DATE(YEAR(C56),1,1))))</f>
        <v>104</v>
      </c>
      <c r="C56" s="769">
        <v>43570</v>
      </c>
    </row>
    <row r="57" spans="1:3" ht="7.35" customHeight="1" x14ac:dyDescent="0.3"/>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640625" defaultRowHeight="14.4" outlineLevelRow="1" x14ac:dyDescent="0.3"/>
  <cols>
    <col min="1" max="1" width="5.44140625" style="66" customWidth="1"/>
    <col min="2" max="2" width="4.33203125" style="66" customWidth="1"/>
    <col min="3" max="3" width="4.44140625" style="66" customWidth="1"/>
    <col min="4" max="4" width="1.5546875" style="66" customWidth="1"/>
    <col min="5" max="5" width="2.5546875" style="66" customWidth="1"/>
    <col min="6" max="6" width="2.44140625" style="66" customWidth="1"/>
    <col min="7" max="7" width="10.6640625" style="66" customWidth="1"/>
    <col min="8" max="8" width="11.5546875" style="66" customWidth="1"/>
    <col min="9" max="9" width="17.6640625" style="66" customWidth="1"/>
    <col min="10" max="10" width="14" style="66" customWidth="1"/>
    <col min="11" max="11" width="17.33203125" style="66" customWidth="1"/>
    <col min="12" max="12" width="15.44140625" style="66" customWidth="1"/>
    <col min="13" max="13" width="14.33203125" style="66" customWidth="1"/>
    <col min="14" max="15" width="14.6640625" style="66" customWidth="1"/>
    <col min="16" max="17" width="13.33203125" style="66" customWidth="1"/>
    <col min="18"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3">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3">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3">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3">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3">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3">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 customHeight="1" outlineLevel="1" x14ac:dyDescent="0.3">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5">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3">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 customHeight="1" outlineLevel="1" collapsed="1" x14ac:dyDescent="0.3">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 customHeight="1" outlineLevel="1" x14ac:dyDescent="0.3">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 customHeight="1" outlineLevel="1" x14ac:dyDescent="0.3">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 customHeight="1" outlineLevel="1" x14ac:dyDescent="0.3">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 customHeight="1" outlineLevel="1" x14ac:dyDescent="0.3">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 customHeight="1" outlineLevel="1" x14ac:dyDescent="0.3">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 customHeight="1" outlineLevel="1" x14ac:dyDescent="0.3">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 customHeight="1" outlineLevel="1" x14ac:dyDescent="0.3">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3">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3">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 customHeight="1" outlineLevel="1" x14ac:dyDescent="0.3">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 customHeight="1" outlineLevel="1" x14ac:dyDescent="0.3">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 customHeight="1" outlineLevel="1" x14ac:dyDescent="0.3">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 customHeight="1" outlineLevel="1" x14ac:dyDescent="0.3">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3">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5">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3">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3">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3">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3">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 customHeight="1" outlineLevel="1" x14ac:dyDescent="0.3">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5">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3">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8.8" outlineLevel="1" x14ac:dyDescent="0.3">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3">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 customHeight="1" outlineLevel="1" x14ac:dyDescent="0.3">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5">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3">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3">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3">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3">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3">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3">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3">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3">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3">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3">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3">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 customHeight="1" outlineLevel="1" x14ac:dyDescent="0.3">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3">
      <c r="A217" s="7"/>
      <c r="B217" s="8"/>
      <c r="C217" s="18"/>
      <c r="D217" s="18"/>
      <c r="E217" s="18"/>
      <c r="F217" s="27"/>
      <c r="G217" s="35"/>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3">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 customHeight="1" outlineLevel="1" x14ac:dyDescent="0.3">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5">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3">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3">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3">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
      <c r="A253" s="7"/>
      <c r="B253" s="8"/>
      <c r="C253" s="18"/>
      <c r="D253" s="18"/>
      <c r="E253" s="18"/>
      <c r="F253" s="27"/>
      <c r="G253" s="28"/>
      <c r="H253" s="28" t="s">
        <v>1023</v>
      </c>
      <c r="I253" s="56"/>
      <c r="J253" s="670">
        <v>0.15</v>
      </c>
      <c r="K253" s="943" t="s">
        <v>1026</v>
      </c>
      <c r="L253" s="31"/>
      <c r="M253" s="29"/>
      <c r="N253" s="29"/>
      <c r="O253" s="29"/>
      <c r="P253" s="30"/>
      <c r="Q253" s="30"/>
      <c r="R253" s="30"/>
      <c r="S253" s="30"/>
      <c r="T253" s="30"/>
      <c r="U253" s="30"/>
      <c r="V253" s="31"/>
      <c r="W253" s="17"/>
      <c r="X253" s="9"/>
      <c r="Y253" s="9"/>
      <c r="Z253" s="9"/>
    </row>
    <row r="254" spans="1:26" customFormat="1" outlineLevel="1" x14ac:dyDescent="0.3">
      <c r="A254" s="7"/>
      <c r="B254" s="8"/>
      <c r="C254" s="18"/>
      <c r="D254" s="18"/>
      <c r="E254" s="18"/>
      <c r="F254" s="27"/>
      <c r="G254" s="28"/>
      <c r="H254" s="28" t="s">
        <v>1024</v>
      </c>
      <c r="I254" s="56"/>
      <c r="J254" s="670">
        <v>0.02</v>
      </c>
      <c r="K254" s="943"/>
      <c r="L254" s="31"/>
      <c r="M254" s="29"/>
      <c r="N254" s="29"/>
      <c r="O254" s="29"/>
      <c r="P254" s="30"/>
      <c r="Q254" s="30"/>
      <c r="R254" s="30"/>
      <c r="S254" s="30"/>
      <c r="T254" s="30"/>
      <c r="U254" s="30"/>
      <c r="V254" s="31"/>
      <c r="W254" s="17"/>
      <c r="X254" s="9"/>
      <c r="Y254" s="9"/>
      <c r="Z254" s="9"/>
    </row>
    <row r="255" spans="1:26" customFormat="1" outlineLevel="1" x14ac:dyDescent="0.3">
      <c r="A255" s="7"/>
      <c r="B255" s="8"/>
      <c r="C255" s="18"/>
      <c r="D255" s="18"/>
      <c r="E255" s="18"/>
      <c r="F255" s="27"/>
      <c r="G255" s="28"/>
      <c r="H255" s="28" t="s">
        <v>1025</v>
      </c>
      <c r="I255" s="56"/>
      <c r="J255" s="671">
        <f>1-SUM(J253:J254)</f>
        <v>0.83000000000000007</v>
      </c>
      <c r="K255" s="943"/>
      <c r="L255" s="31"/>
      <c r="M255" s="29"/>
      <c r="N255" s="29"/>
      <c r="O255" s="29"/>
      <c r="P255" s="30"/>
      <c r="Q255" s="30"/>
      <c r="R255" s="30"/>
      <c r="S255" s="30"/>
      <c r="T255" s="30"/>
      <c r="U255" s="30"/>
      <c r="V255" s="31"/>
      <c r="W255" s="17"/>
      <c r="X255" s="9"/>
      <c r="Y255" s="9"/>
      <c r="Z255" s="9"/>
    </row>
    <row r="256" spans="1:26" customFormat="1" outlineLevel="1" x14ac:dyDescent="0.3">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3">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
      <c r="A273" s="7"/>
      <c r="B273" s="8"/>
      <c r="C273" s="18"/>
      <c r="D273" s="18"/>
      <c r="E273" s="18"/>
      <c r="F273" s="27"/>
      <c r="G273" s="28"/>
      <c r="H273" s="28" t="s">
        <v>1023</v>
      </c>
      <c r="I273" s="56"/>
      <c r="J273" s="670">
        <v>0.125</v>
      </c>
      <c r="K273" s="943" t="s">
        <v>1026</v>
      </c>
      <c r="L273" s="31"/>
      <c r="M273" s="29"/>
      <c r="N273" s="29"/>
      <c r="O273" s="29"/>
      <c r="P273" s="30"/>
      <c r="Q273" s="30"/>
      <c r="R273" s="30"/>
      <c r="S273" s="30"/>
      <c r="T273" s="30"/>
      <c r="U273" s="30"/>
      <c r="V273" s="31"/>
      <c r="W273" s="17"/>
      <c r="X273" s="9"/>
      <c r="Y273" s="9"/>
      <c r="Z273" s="9"/>
    </row>
    <row r="274" spans="1:26" customFormat="1" outlineLevel="1" x14ac:dyDescent="0.3">
      <c r="A274" s="7"/>
      <c r="B274" s="8"/>
      <c r="C274" s="18"/>
      <c r="D274" s="18"/>
      <c r="E274" s="18"/>
      <c r="F274" s="27"/>
      <c r="G274" s="28"/>
      <c r="H274" s="28" t="s">
        <v>1024</v>
      </c>
      <c r="I274" s="56"/>
      <c r="J274" s="670">
        <v>0.02</v>
      </c>
      <c r="K274" s="943"/>
      <c r="L274" s="31"/>
      <c r="M274" s="29"/>
      <c r="N274" s="29"/>
      <c r="O274" s="29"/>
      <c r="P274" s="30"/>
      <c r="Q274" s="30"/>
      <c r="R274" s="30"/>
      <c r="S274" s="30"/>
      <c r="T274" s="30"/>
      <c r="U274" s="30"/>
      <c r="V274" s="31"/>
      <c r="W274" s="17"/>
      <c r="X274" s="9"/>
      <c r="Y274" s="9"/>
      <c r="Z274" s="9"/>
    </row>
    <row r="275" spans="1:26" customFormat="1" outlineLevel="1" x14ac:dyDescent="0.3">
      <c r="A275" s="7"/>
      <c r="B275" s="8"/>
      <c r="C275" s="18"/>
      <c r="D275" s="18"/>
      <c r="E275" s="18"/>
      <c r="F275" s="27"/>
      <c r="G275" s="28"/>
      <c r="H275" s="28" t="s">
        <v>1025</v>
      </c>
      <c r="I275" s="56"/>
      <c r="J275" s="671">
        <f>1-SUM(J273:J274)</f>
        <v>0.85499999999999998</v>
      </c>
      <c r="K275" s="943"/>
      <c r="L275" s="31"/>
      <c r="M275" s="29"/>
      <c r="N275" s="29"/>
      <c r="O275" s="29"/>
      <c r="P275" s="30"/>
      <c r="Q275" s="30"/>
      <c r="R275" s="30"/>
      <c r="S275" s="30"/>
      <c r="T275" s="30"/>
      <c r="U275" s="30"/>
      <c r="V275" s="31"/>
      <c r="W275" s="17"/>
      <c r="X275" s="9"/>
      <c r="Y275" s="9"/>
      <c r="Z275" s="9"/>
    </row>
    <row r="276" spans="1:26" customFormat="1" outlineLevel="1" x14ac:dyDescent="0.3">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3">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3">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
      <c r="A306" s="7"/>
      <c r="B306" s="8"/>
      <c r="C306" s="18"/>
      <c r="D306" s="18"/>
      <c r="E306" s="18"/>
      <c r="F306" s="27"/>
      <c r="G306" s="647" t="s">
        <v>999</v>
      </c>
      <c r="H306" s="35"/>
      <c r="I306" s="948" t="s">
        <v>1000</v>
      </c>
      <c r="J306" s="949"/>
      <c r="K306" s="949"/>
      <c r="L306" s="949"/>
      <c r="M306" s="949"/>
      <c r="N306" s="949"/>
      <c r="O306" s="949"/>
      <c r="P306" s="949"/>
      <c r="Q306" s="950"/>
      <c r="R306" s="58"/>
      <c r="S306" s="33"/>
      <c r="T306" s="33"/>
      <c r="U306" s="58"/>
      <c r="V306" s="33"/>
      <c r="W306" s="17"/>
      <c r="X306" s="9"/>
      <c r="Y306" s="9"/>
      <c r="Z306" s="9"/>
    </row>
    <row r="307" spans="1:26" customFormat="1" ht="12" customHeight="1" outlineLevel="1" x14ac:dyDescent="0.3">
      <c r="A307" s="7"/>
      <c r="B307" s="8"/>
      <c r="C307" s="18"/>
      <c r="D307" s="18"/>
      <c r="E307" s="18"/>
      <c r="F307" s="27"/>
      <c r="G307" s="647"/>
      <c r="H307" s="35"/>
      <c r="I307" s="951" t="s">
        <v>74</v>
      </c>
      <c r="J307" s="952"/>
      <c r="K307" s="953"/>
      <c r="L307" s="954" t="s">
        <v>71</v>
      </c>
      <c r="M307" s="955"/>
      <c r="N307" s="956"/>
      <c r="O307" s="957" t="s">
        <v>329</v>
      </c>
      <c r="P307" s="958"/>
      <c r="Q307" s="959"/>
      <c r="R307" s="58"/>
      <c r="S307" s="944" t="s">
        <v>1029</v>
      </c>
      <c r="T307" s="946" t="s">
        <v>1028</v>
      </c>
      <c r="U307" s="58"/>
      <c r="V307" s="33"/>
      <c r="W307" s="17"/>
      <c r="X307" s="9"/>
      <c r="Y307" s="9"/>
      <c r="Z307" s="9"/>
    </row>
    <row r="308" spans="1:26" customFormat="1" ht="12" customHeight="1" outlineLevel="1" x14ac:dyDescent="0.3">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5"/>
      <c r="T308" s="947"/>
      <c r="U308" s="58"/>
      <c r="V308" s="33"/>
      <c r="W308" s="17"/>
      <c r="X308" s="9"/>
      <c r="Y308" s="9"/>
      <c r="Z308" s="9"/>
    </row>
    <row r="309" spans="1:26" customFormat="1" ht="12" customHeight="1" outlineLevel="1" x14ac:dyDescent="0.3">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0999999999999996" customHeight="1" outlineLevel="1" x14ac:dyDescent="0.3">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 customHeight="1" outlineLevel="1" x14ac:dyDescent="0.3">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640625" defaultRowHeight="14.4" x14ac:dyDescent="0.3"/>
  <cols>
    <col min="1" max="1" width="31.33203125" style="66" bestFit="1" customWidth="1"/>
    <col min="2" max="16384" width="8.6640625" style="66"/>
  </cols>
  <sheetData>
    <row r="2" spans="1:2" x14ac:dyDescent="0.3">
      <c r="A2" t="s">
        <v>1251</v>
      </c>
      <c r="B2" s="206">
        <v>5000000</v>
      </c>
    </row>
    <row r="4" spans="1:2" x14ac:dyDescent="0.3">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3203125" defaultRowHeight="12" customHeight="1" x14ac:dyDescent="0.3"/>
  <cols>
    <col min="1" max="1" width="4.33203125" customWidth="1"/>
    <col min="2" max="2" width="1.5546875" customWidth="1"/>
    <col min="3" max="4" width="0.5546875" customWidth="1"/>
    <col min="5" max="6" width="1.5546875" customWidth="1"/>
  </cols>
  <sheetData>
    <row r="1" spans="1:24" ht="12" customHeight="1" x14ac:dyDescent="0.3">
      <c r="A1" s="171"/>
      <c r="B1" s="8"/>
      <c r="C1" s="8"/>
      <c r="D1" s="8"/>
      <c r="E1" s="8"/>
      <c r="F1" s="8"/>
      <c r="G1" s="8"/>
      <c r="H1" s="8"/>
      <c r="I1" s="8"/>
      <c r="J1" s="8"/>
      <c r="K1" s="8"/>
      <c r="L1" s="8"/>
      <c r="M1" s="8"/>
      <c r="N1" s="8"/>
      <c r="O1" s="8"/>
      <c r="P1" s="8"/>
      <c r="Q1" s="8"/>
      <c r="R1" s="8"/>
      <c r="S1" s="8"/>
      <c r="T1" s="8"/>
      <c r="U1" s="8"/>
      <c r="V1" s="8"/>
      <c r="W1" s="8"/>
      <c r="X1" s="8"/>
    </row>
    <row r="2" spans="1:24" ht="12" customHeight="1" x14ac:dyDescent="0.3">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5">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3">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 customHeight="1" x14ac:dyDescent="0.3">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 customHeight="1" x14ac:dyDescent="0.3">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 customHeight="1" x14ac:dyDescent="0.3">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 customHeight="1" x14ac:dyDescent="0.3">
      <c r="A8" s="171"/>
      <c r="B8" s="8"/>
      <c r="C8" s="18"/>
      <c r="D8" s="13"/>
      <c r="E8" s="18"/>
      <c r="F8" s="14"/>
      <c r="G8" s="22"/>
      <c r="I8" s="14"/>
      <c r="K8" s="14"/>
      <c r="L8" s="14"/>
      <c r="M8" s="14"/>
      <c r="N8" s="14"/>
      <c r="O8" s="14"/>
      <c r="P8" s="14"/>
      <c r="Q8" s="14"/>
      <c r="R8" s="14"/>
      <c r="S8" s="16"/>
      <c r="T8" s="112"/>
      <c r="U8" s="111"/>
      <c r="V8" s="111"/>
      <c r="W8" s="17"/>
      <c r="X8" s="9"/>
    </row>
    <row r="9" spans="1:24" ht="13.2" customHeight="1" x14ac:dyDescent="0.3">
      <c r="A9" s="171"/>
      <c r="B9" s="8"/>
      <c r="C9" s="18"/>
      <c r="D9" s="18"/>
      <c r="E9" s="18"/>
      <c r="F9" s="18"/>
      <c r="G9" s="18"/>
      <c r="H9" s="18"/>
      <c r="I9" s="18"/>
      <c r="J9" s="23"/>
      <c r="K9" s="23"/>
      <c r="L9" s="23"/>
      <c r="M9" s="23"/>
      <c r="N9" s="23"/>
      <c r="O9" s="135"/>
      <c r="P9" s="23"/>
      <c r="Q9" s="23"/>
      <c r="R9" s="23"/>
      <c r="S9" s="23"/>
      <c r="T9" s="23"/>
      <c r="U9" s="23"/>
      <c r="V9" s="23"/>
      <c r="W9" s="17"/>
      <c r="X9" s="9"/>
    </row>
    <row r="10" spans="1:24" ht="13.2" customHeight="1" x14ac:dyDescent="0.4">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2" customHeight="1" x14ac:dyDescent="0.3">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 customHeight="1" x14ac:dyDescent="0.3">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3">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3">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 customHeight="1" x14ac:dyDescent="0.3">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 customHeight="1" x14ac:dyDescent="0.3">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 customHeight="1" x14ac:dyDescent="0.3">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 customHeight="1" x14ac:dyDescent="0.3">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 customHeight="1" x14ac:dyDescent="0.3">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 customHeight="1" x14ac:dyDescent="0.3">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 customHeight="1" x14ac:dyDescent="0.3">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 customHeight="1" x14ac:dyDescent="0.3">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 customHeight="1" x14ac:dyDescent="0.3">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 customHeight="1" x14ac:dyDescent="0.3">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 customHeight="1" x14ac:dyDescent="0.3">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 customHeight="1" x14ac:dyDescent="0.3">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2" customHeight="1" x14ac:dyDescent="0.3">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3">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2023-09-19T07:39:25Z</dcterms:modified>
</cp:coreProperties>
</file>