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684672CD-3FCA-464B-9A49-9FC8BF9F1401}" xr6:coauthVersionLast="47" xr6:coauthVersionMax="47" xr10:uidLastSave="{00000000-0000-0000-0000-000000000000}"/>
  <bookViews>
    <workbookView xWindow="-10935" yWindow="-16320" windowWidth="29040" windowHeight="1572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Stock!$L$269:$Q$269</definedName>
    <definedName name="i_chill_adj_b1">Stock!$L$157:$V$157</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discount_factor" localSheetId="2">StructuralSA!$M$47</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Stock!$L$203:$V$205</definedName>
    <definedName name="i_k2_pos">Stock!$I$51</definedName>
    <definedName name="i_k3_pos">Stock!$I$52</definedName>
    <definedName name="i_k5_idx_offs">Stock!$L$269:$Q$271</definedName>
    <definedName name="i_k5_pos">Stock!$I$53</definedName>
    <definedName name="i_lag_organs">Stock!$I$70</definedName>
    <definedName name="i_lag_wool">Stock!$I$69</definedName>
    <definedName name="i_landuse_is_dual" localSheetId="0">General!$Q$79:$Q$109</definedName>
    <definedName name="i_len_f">StructuralSA!$I$200</definedName>
    <definedName name="i_len_l">Stock!$M$161</definedName>
    <definedName name="i_len_m">Stock!$L$161</definedName>
    <definedName name="i_len_planning_horizon" localSheetId="2">StructuralSA!$M$46</definedName>
    <definedName name="i_len_q" localSheetId="2">StructuralSA!$M$44</definedName>
    <definedName name="i_len_s">Stock!$N$161</definedName>
    <definedName name="i_lsln_idx_dams">Stock!$L$203:$V$203</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Stock!$L$207</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StructuralSA!$J$203:$S$203</definedName>
    <definedName name="i_nv_upper_p6">StructuralSA!$J$204:$S$204</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initial_repro_b1" localSheetId="1">Stock!$L$156:$V$156</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number" localSheetId="2">StructuralSA!$I$150</definedName>
    <definedName name="i_rev_trait_name" localSheetId="2">StructuralSA!$H$162:$H$179</definedName>
    <definedName name="i_rev_trait_scenario" localSheetId="2">StructuralSA!$I$162:$I$179</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Stock!$L$162:$V$201</definedName>
    <definedName name="ia_offs_dsegroup">Stock!$L$147</definedName>
    <definedName name="ia_ppk2g1_rlsb1">Stock!$L$208:$V$267</definedName>
    <definedName name="ia_ppk5_lsb0">Stock!$L$274:$Q$293</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Stock!$J$318:$L$318</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8" i="25" l="1"/>
  <c r="P159" i="25"/>
  <c r="Q159" i="25"/>
  <c r="R159" i="25"/>
  <c r="S159" i="25"/>
  <c r="S160" i="25" s="1"/>
  <c r="Y159" i="25" s="1"/>
  <c r="T159" i="25" s="1"/>
  <c r="T160" i="25" s="1"/>
  <c r="U159" i="25" s="1"/>
  <c r="U160" i="25" s="1"/>
  <c r="V159" i="25" s="1"/>
  <c r="V160" i="25" s="1"/>
  <c r="W159" i="25" s="1"/>
  <c r="W160" i="25" s="1"/>
  <c r="X159" i="25" s="1"/>
  <c r="X160" i="25" s="1"/>
  <c r="Y160" i="25" s="1"/>
  <c r="C160" i="25"/>
  <c r="C159" i="25"/>
  <c r="C158" i="25"/>
  <c r="C157" i="25"/>
  <c r="C156" i="25"/>
  <c r="C169" i="25"/>
  <c r="M110" i="25"/>
  <c r="M107" i="25" s="1"/>
  <c r="O73" i="25"/>
  <c r="R91"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Q75" i="25"/>
  <c r="U75" i="25" s="1"/>
  <c r="Q74" i="25"/>
  <c r="U74" i="25" s="1"/>
  <c r="Q73" i="25"/>
  <c r="U73" i="25" s="1"/>
  <c r="S157" i="12" l="1"/>
  <c r="R157" i="12"/>
  <c r="V157" i="12"/>
  <c r="T157" i="12"/>
  <c r="U157" i="12"/>
  <c r="Q157"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205" i="25" l="1"/>
  <c r="C195" i="25"/>
  <c r="C112" i="25"/>
  <c r="C111" i="25"/>
  <c r="C110" i="25"/>
  <c r="C109" i="25"/>
  <c r="C108" i="25"/>
  <c r="C107" i="25"/>
  <c r="C106" i="25"/>
  <c r="C124" i="25"/>
  <c r="C123" i="25"/>
  <c r="C154" i="25"/>
  <c r="C150" i="25"/>
  <c r="C149" i="25"/>
  <c r="C148" i="25"/>
  <c r="C147" i="25"/>
  <c r="C204" i="25"/>
  <c r="C203" i="25"/>
  <c r="C202" i="25"/>
  <c r="C201" i="25"/>
  <c r="C200" i="25"/>
  <c r="C199" i="25"/>
  <c r="C211" i="25"/>
  <c r="C210" i="25"/>
  <c r="C209" i="25"/>
  <c r="C208" i="25"/>
  <c r="C207" i="25"/>
  <c r="C206" i="25"/>
  <c r="C196" i="25"/>
  <c r="C194" i="25"/>
  <c r="C193" i="25"/>
  <c r="C192" i="25"/>
  <c r="C189" i="25"/>
  <c r="C188" i="25"/>
  <c r="C187" i="25"/>
  <c r="C179" i="25"/>
  <c r="C170" i="25"/>
  <c r="C171" i="25"/>
  <c r="C186" i="25"/>
  <c r="C185" i="25"/>
  <c r="C184" i="25"/>
  <c r="C183" i="25"/>
  <c r="C182" i="25"/>
  <c r="C181" i="25"/>
  <c r="C180" i="25"/>
  <c r="C167" i="25"/>
  <c r="C166" i="25"/>
  <c r="C165" i="25"/>
  <c r="C164" i="25"/>
  <c r="C162" i="25"/>
  <c r="C161" i="25"/>
  <c r="C155" i="25"/>
  <c r="C144" i="25"/>
  <c r="C143" i="25"/>
  <c r="C142" i="25"/>
  <c r="C141" i="25"/>
  <c r="C138" i="25"/>
  <c r="C137" i="25"/>
  <c r="C136" i="25"/>
  <c r="H191" i="25"/>
  <c r="C64" i="12"/>
  <c r="C63" i="12"/>
  <c r="C62" i="12"/>
  <c r="C60" i="12"/>
  <c r="C61" i="12"/>
  <c r="C115" i="25"/>
  <c r="C37" i="12"/>
  <c r="C36" i="12"/>
  <c r="C35" i="12"/>
  <c r="C34" i="12"/>
  <c r="C74" i="25"/>
  <c r="J318" i="12"/>
  <c r="H301" i="12"/>
  <c r="C326" i="12"/>
  <c r="C325" i="12"/>
  <c r="C324" i="12"/>
  <c r="C323" i="12"/>
  <c r="C322" i="12"/>
  <c r="C321" i="12"/>
  <c r="C320" i="12"/>
  <c r="C319" i="12"/>
  <c r="C318" i="12"/>
  <c r="C317" i="12"/>
  <c r="C316" i="12"/>
  <c r="C315" i="12"/>
  <c r="C314" i="12"/>
  <c r="K318" i="12"/>
  <c r="C312" i="12"/>
  <c r="C311" i="12"/>
  <c r="C308" i="12"/>
  <c r="C307" i="12"/>
  <c r="C306" i="12"/>
  <c r="C305" i="12"/>
  <c r="C304" i="12"/>
  <c r="C303" i="12"/>
  <c r="C302" i="12"/>
  <c r="C299" i="12"/>
  <c r="C298" i="12"/>
  <c r="C139" i="25" l="1"/>
  <c r="C146" i="25" s="1"/>
  <c r="C190" i="25"/>
  <c r="C197" i="25" s="1"/>
  <c r="C145" i="25" l="1"/>
  <c r="C198"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1" i="12"/>
  <c r="P252" i="12" s="1"/>
  <c r="O251" i="12"/>
  <c r="O252" i="12" s="1"/>
  <c r="N251" i="12"/>
  <c r="N252" i="12" s="1"/>
  <c r="M251" i="12"/>
  <c r="M252" i="12" s="1"/>
  <c r="P250" i="12"/>
  <c r="O250" i="12"/>
  <c r="N250" i="12"/>
  <c r="M250" i="12"/>
  <c r="N249" i="12"/>
  <c r="M249" i="12"/>
  <c r="M248" i="12"/>
  <c r="M209" i="12"/>
  <c r="N209" i="12" s="1"/>
  <c r="O209" i="12" s="1"/>
  <c r="P209" i="12" s="1"/>
  <c r="Q209" i="12" s="1"/>
  <c r="R209" i="12" s="1"/>
  <c r="S209" i="12" s="1"/>
  <c r="T209" i="12" s="1"/>
  <c r="U209" i="12" s="1"/>
  <c r="V209" i="12" s="1"/>
  <c r="N208" i="12"/>
  <c r="O208" i="12" s="1"/>
  <c r="P208" i="12" s="1"/>
  <c r="Q208" i="12" s="1"/>
  <c r="R208" i="12" s="1"/>
  <c r="S208" i="12" s="1"/>
  <c r="T208" i="12" s="1"/>
  <c r="U208" i="12" s="1"/>
  <c r="V208" i="12" s="1"/>
  <c r="V205" i="12"/>
  <c r="U205" i="12"/>
  <c r="T205" i="12"/>
  <c r="S205" i="12"/>
  <c r="R205" i="12"/>
  <c r="Q205" i="12"/>
  <c r="P205" i="12"/>
  <c r="O205" i="12"/>
  <c r="N205" i="12"/>
  <c r="M205" i="12"/>
  <c r="L205" i="12"/>
  <c r="V204" i="12"/>
  <c r="U204" i="12"/>
  <c r="T204" i="12"/>
  <c r="S204" i="12"/>
  <c r="R204" i="12"/>
  <c r="Q204" i="12"/>
  <c r="P204" i="12"/>
  <c r="O204" i="12"/>
  <c r="N204" i="12"/>
  <c r="M204" i="12"/>
  <c r="L204" i="12"/>
  <c r="C149" i="12"/>
  <c r="M210" i="12" l="1"/>
  <c r="N210" i="12" l="1"/>
  <c r="O210" i="12" s="1"/>
  <c r="P210" i="12" s="1"/>
  <c r="Q210" i="12" s="1"/>
  <c r="R210" i="12" s="1"/>
  <c r="S210" i="12" s="1"/>
  <c r="T210" i="12" s="1"/>
  <c r="U210" i="12" s="1"/>
  <c r="V210" i="12" s="1"/>
  <c r="M211" i="12"/>
  <c r="C37" i="24"/>
  <c r="C36" i="24"/>
  <c r="C35" i="24"/>
  <c r="C34" i="24"/>
  <c r="C56" i="24"/>
  <c r="C55" i="24"/>
  <c r="C54" i="24"/>
  <c r="C53" i="24"/>
  <c r="C52" i="24"/>
  <c r="C51" i="24"/>
  <c r="C50" i="24"/>
  <c r="C49" i="24"/>
  <c r="C48" i="24"/>
  <c r="C47" i="24"/>
  <c r="C46" i="24"/>
  <c r="C45" i="24"/>
  <c r="C44" i="24"/>
  <c r="C43" i="24"/>
  <c r="C42" i="24"/>
  <c r="M212" i="12" l="1"/>
  <c r="N211" i="12"/>
  <c r="O211" i="12" s="1"/>
  <c r="P211" i="12" s="1"/>
  <c r="Q211" i="12" s="1"/>
  <c r="R211" i="12" s="1"/>
  <c r="S211" i="12" s="1"/>
  <c r="T211" i="12" s="1"/>
  <c r="U211" i="12" s="1"/>
  <c r="V211" i="12" s="1"/>
  <c r="N212" i="12" l="1"/>
  <c r="O212" i="12" s="1"/>
  <c r="P212" i="12" s="1"/>
  <c r="Q212" i="12" s="1"/>
  <c r="R212" i="12" s="1"/>
  <c r="S212" i="12" s="1"/>
  <c r="T212" i="12" s="1"/>
  <c r="U212" i="12" s="1"/>
  <c r="V212" i="12" s="1"/>
  <c r="M213"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3" i="12" l="1"/>
  <c r="O213" i="12" s="1"/>
  <c r="P213" i="12" s="1"/>
  <c r="Q213" i="12" s="1"/>
  <c r="R213" i="12" s="1"/>
  <c r="S213" i="12" s="1"/>
  <c r="T213" i="12" s="1"/>
  <c r="U213" i="12" s="1"/>
  <c r="V213" i="12" s="1"/>
  <c r="M214" i="12"/>
  <c r="C5" i="24"/>
  <c r="Q290" i="12"/>
  <c r="P290" i="12"/>
  <c r="O290" i="12"/>
  <c r="Q289" i="12"/>
  <c r="O289" i="12"/>
  <c r="P291" i="12"/>
  <c r="P289" i="12"/>
  <c r="Q287" i="12"/>
  <c r="P287" i="12"/>
  <c r="O287" i="12"/>
  <c r="Q286" i="12"/>
  <c r="P286" i="12"/>
  <c r="O286" i="12"/>
  <c r="M285" i="12"/>
  <c r="O285" i="12" s="1"/>
  <c r="M284" i="12"/>
  <c r="O284" i="12" s="1"/>
  <c r="N276" i="12"/>
  <c r="Q276" i="12" s="1"/>
  <c r="Q277" i="12"/>
  <c r="Q278" i="12" s="1"/>
  <c r="P277" i="12"/>
  <c r="P278" i="12" s="1"/>
  <c r="O277" i="12"/>
  <c r="O278" i="12" s="1"/>
  <c r="O276" i="12"/>
  <c r="Q282" i="12"/>
  <c r="P282" i="12"/>
  <c r="O282" i="12"/>
  <c r="Q281" i="12"/>
  <c r="P281" i="12"/>
  <c r="O281" i="12"/>
  <c r="M275" i="12"/>
  <c r="N275" i="12" s="1"/>
  <c r="Q275" i="12" s="1"/>
  <c r="M274" i="12"/>
  <c r="N274" i="12" s="1"/>
  <c r="Q274" i="12" s="1"/>
  <c r="N278" i="12"/>
  <c r="M278" i="12"/>
  <c r="L278" i="12"/>
  <c r="M215" i="12" l="1"/>
  <c r="N214" i="12"/>
  <c r="O214" i="12" s="1"/>
  <c r="P214" i="12" s="1"/>
  <c r="Q214" i="12" s="1"/>
  <c r="R214" i="12" s="1"/>
  <c r="S214" i="12" s="1"/>
  <c r="T214" i="12" s="1"/>
  <c r="U214" i="12" s="1"/>
  <c r="V214" i="12" s="1"/>
  <c r="O274" i="12"/>
  <c r="O275" i="12"/>
  <c r="P274" i="12"/>
  <c r="P275" i="12"/>
  <c r="N284" i="12"/>
  <c r="N285" i="12"/>
  <c r="P276" i="12"/>
  <c r="N215" i="12" l="1"/>
  <c r="O215" i="12" s="1"/>
  <c r="P215" i="12" s="1"/>
  <c r="Q215" i="12" s="1"/>
  <c r="R215" i="12" s="1"/>
  <c r="S215" i="12" s="1"/>
  <c r="T215" i="12" s="1"/>
  <c r="U215" i="12" s="1"/>
  <c r="V215" i="12" s="1"/>
  <c r="M216" i="12"/>
  <c r="Q284" i="12"/>
  <c r="P284" i="12"/>
  <c r="Q285" i="12"/>
  <c r="P285" i="12"/>
  <c r="N216" i="12" l="1"/>
  <c r="O216" i="12" s="1"/>
  <c r="P216" i="12" s="1"/>
  <c r="Q216" i="12" s="1"/>
  <c r="R216" i="12" s="1"/>
  <c r="S216" i="12" s="1"/>
  <c r="T216" i="12" s="1"/>
  <c r="U216" i="12" s="1"/>
  <c r="V216" i="12" s="1"/>
  <c r="M217" i="12"/>
  <c r="N217" i="12" l="1"/>
  <c r="O217" i="12" s="1"/>
  <c r="P217" i="12" s="1"/>
  <c r="Q217" i="12" s="1"/>
  <c r="R217" i="12" s="1"/>
  <c r="S217" i="12" s="1"/>
  <c r="T217" i="12" s="1"/>
  <c r="U217" i="12" s="1"/>
  <c r="V217" i="12" s="1"/>
  <c r="M218" i="12"/>
  <c r="C73" i="12"/>
  <c r="Q269" i="12"/>
  <c r="P269" i="12"/>
  <c r="O269" i="12"/>
  <c r="N269" i="12"/>
  <c r="M269" i="12"/>
  <c r="L269" i="12"/>
  <c r="M219" i="12" l="1"/>
  <c r="N218" i="12"/>
  <c r="O218" i="12" s="1"/>
  <c r="P218" i="12" s="1"/>
  <c r="Q218" i="12" s="1"/>
  <c r="R218" i="12" s="1"/>
  <c r="S218" i="12" s="1"/>
  <c r="T218" i="12" s="1"/>
  <c r="U218" i="12" s="1"/>
  <c r="V218" i="12" s="1"/>
  <c r="N115" i="12"/>
  <c r="N116" i="12" s="1"/>
  <c r="M220" i="12" l="1"/>
  <c r="N219" i="12"/>
  <c r="O219" i="12" s="1"/>
  <c r="P219" i="12" s="1"/>
  <c r="Q219" i="12" s="1"/>
  <c r="R219" i="12" s="1"/>
  <c r="S219" i="12" s="1"/>
  <c r="T219" i="12" s="1"/>
  <c r="U219" i="12" s="1"/>
  <c r="V219" i="12" s="1"/>
  <c r="C118" i="12"/>
  <c r="C117" i="12"/>
  <c r="C116" i="12"/>
  <c r="C115" i="12"/>
  <c r="C122" i="12"/>
  <c r="C114" i="12"/>
  <c r="C113" i="12"/>
  <c r="C121" i="12"/>
  <c r="C120" i="12"/>
  <c r="C119" i="12"/>
  <c r="C112" i="12"/>
  <c r="N220" i="12" l="1"/>
  <c r="O220" i="12" s="1"/>
  <c r="P220" i="12" s="1"/>
  <c r="Q220" i="12" s="1"/>
  <c r="R220" i="12" s="1"/>
  <c r="S220" i="12" s="1"/>
  <c r="T220" i="12" s="1"/>
  <c r="U220" i="12" s="1"/>
  <c r="V220" i="12" s="1"/>
  <c r="M221" i="12"/>
  <c r="C150" i="12"/>
  <c r="M222" i="12" l="1"/>
  <c r="N221" i="12"/>
  <c r="O221" i="12" s="1"/>
  <c r="P221" i="12" s="1"/>
  <c r="Q221" i="12" s="1"/>
  <c r="R221" i="12" s="1"/>
  <c r="S221" i="12" s="1"/>
  <c r="T221" i="12" s="1"/>
  <c r="U221" i="12" s="1"/>
  <c r="V221" i="12" s="1"/>
  <c r="C157" i="12"/>
  <c r="M223" i="12" l="1"/>
  <c r="N222" i="12"/>
  <c r="O222" i="12" s="1"/>
  <c r="P222" i="12" s="1"/>
  <c r="Q222" i="12" s="1"/>
  <c r="R222" i="12" s="1"/>
  <c r="S222" i="12" s="1"/>
  <c r="T222" i="12" s="1"/>
  <c r="U222" i="12" s="1"/>
  <c r="V222" i="12" s="1"/>
  <c r="N228" i="12"/>
  <c r="O229" i="12"/>
  <c r="Q230" i="12"/>
  <c r="Q250" i="12" s="1"/>
  <c r="R230" i="12"/>
  <c r="R250" i="12" s="1"/>
  <c r="S230" i="12"/>
  <c r="S250" i="12" s="1"/>
  <c r="T230" i="12"/>
  <c r="T250" i="12" s="1"/>
  <c r="U230" i="12"/>
  <c r="U250" i="12" s="1"/>
  <c r="V230" i="12"/>
  <c r="V250" i="12" s="1"/>
  <c r="Q231" i="12"/>
  <c r="R231" i="12"/>
  <c r="S231" i="12"/>
  <c r="T231" i="12"/>
  <c r="U231" i="12"/>
  <c r="V231" i="12"/>
  <c r="M232" i="12"/>
  <c r="N232" i="12"/>
  <c r="O232" i="12"/>
  <c r="P232" i="12"/>
  <c r="M233" i="12"/>
  <c r="M234" i="12"/>
  <c r="N234" i="12"/>
  <c r="M235" i="12"/>
  <c r="M255" i="12" s="1"/>
  <c r="N235" i="12"/>
  <c r="O235" i="12"/>
  <c r="P235" i="12"/>
  <c r="M236" i="12"/>
  <c r="N236" i="12"/>
  <c r="O236" i="12"/>
  <c r="P236" i="12"/>
  <c r="O259" i="12"/>
  <c r="P259" i="12" s="1"/>
  <c r="Q259" i="12" s="1"/>
  <c r="R259" i="12" s="1"/>
  <c r="S259" i="12" s="1"/>
  <c r="Q260" i="12"/>
  <c r="R260" i="12"/>
  <c r="S260" i="12"/>
  <c r="V260" i="12"/>
  <c r="Q261" i="12"/>
  <c r="Q262" i="12" s="1"/>
  <c r="R261" i="12"/>
  <c r="R262" i="12" s="1"/>
  <c r="S261" i="12"/>
  <c r="S262" i="12" s="1"/>
  <c r="M262" i="12"/>
  <c r="N262" i="12"/>
  <c r="O262" i="12"/>
  <c r="P262" i="12"/>
  <c r="T262" i="12"/>
  <c r="U262" i="12"/>
  <c r="V262" i="12"/>
  <c r="Q263" i="12"/>
  <c r="R263" i="12"/>
  <c r="S263" i="12"/>
  <c r="T263" i="12"/>
  <c r="U263" i="12" s="1"/>
  <c r="V263" i="12" s="1"/>
  <c r="Q264" i="12"/>
  <c r="R264" i="12"/>
  <c r="S264" i="12"/>
  <c r="U264" i="12"/>
  <c r="V264" i="12" s="1"/>
  <c r="R265" i="12"/>
  <c r="S265" i="12"/>
  <c r="V265" i="12"/>
  <c r="M267" i="12"/>
  <c r="N267" i="12"/>
  <c r="O267" i="12"/>
  <c r="P267" i="12"/>
  <c r="Q267" i="12"/>
  <c r="R267" i="12"/>
  <c r="S267" i="12"/>
  <c r="T267" i="12"/>
  <c r="U267" i="12"/>
  <c r="V267" i="12"/>
  <c r="V236" i="12" l="1"/>
  <c r="V256" i="12" s="1"/>
  <c r="V257" i="12" s="1"/>
  <c r="V251" i="12"/>
  <c r="V252" i="12" s="1"/>
  <c r="P241" i="12"/>
  <c r="P242" i="12" s="1"/>
  <c r="P256" i="12"/>
  <c r="P257" i="12" s="1"/>
  <c r="U236" i="12"/>
  <c r="U256" i="12" s="1"/>
  <c r="U257" i="12" s="1"/>
  <c r="U251" i="12"/>
  <c r="U252" i="12" s="1"/>
  <c r="O237" i="12"/>
  <c r="O256" i="12"/>
  <c r="O257" i="12" s="1"/>
  <c r="R236" i="12"/>
  <c r="R256" i="12" s="1"/>
  <c r="R257" i="12" s="1"/>
  <c r="R251" i="12"/>
  <c r="R252" i="12" s="1"/>
  <c r="N239" i="12"/>
  <c r="N244" i="12" s="1"/>
  <c r="N254" i="12"/>
  <c r="M239" i="12"/>
  <c r="M244" i="12" s="1"/>
  <c r="M254" i="12"/>
  <c r="T236" i="12"/>
  <c r="T256" i="12" s="1"/>
  <c r="T257" i="12" s="1"/>
  <c r="T251" i="12"/>
  <c r="T252" i="12" s="1"/>
  <c r="N237" i="12"/>
  <c r="N256" i="12"/>
  <c r="N257" i="12" s="1"/>
  <c r="M238" i="12"/>
  <c r="M243" i="12" s="1"/>
  <c r="M253" i="12"/>
  <c r="S236" i="12"/>
  <c r="S256" i="12" s="1"/>
  <c r="S257" i="12" s="1"/>
  <c r="S251" i="12"/>
  <c r="S252" i="12" s="1"/>
  <c r="M241" i="12"/>
  <c r="M246" i="12" s="1"/>
  <c r="M256" i="12"/>
  <c r="M257" i="12" s="1"/>
  <c r="O234" i="12"/>
  <c r="O249" i="12"/>
  <c r="P240" i="12"/>
  <c r="P245" i="12" s="1"/>
  <c r="P255" i="12"/>
  <c r="Q236" i="12"/>
  <c r="Q256" i="12" s="1"/>
  <c r="Q257" i="12" s="1"/>
  <c r="Q251" i="12"/>
  <c r="Q252" i="12" s="1"/>
  <c r="N233" i="12"/>
  <c r="N248" i="12"/>
  <c r="O240" i="12"/>
  <c r="O245" i="12" s="1"/>
  <c r="O255" i="12"/>
  <c r="N240" i="12"/>
  <c r="N245" i="12" s="1"/>
  <c r="N255" i="12"/>
  <c r="M224" i="12"/>
  <c r="N223" i="12"/>
  <c r="O223" i="12" s="1"/>
  <c r="P223" i="12" s="1"/>
  <c r="Q223" i="12" s="1"/>
  <c r="R223" i="12" s="1"/>
  <c r="S223" i="12" s="1"/>
  <c r="T223" i="12" s="1"/>
  <c r="U223" i="12" s="1"/>
  <c r="V223" i="12" s="1"/>
  <c r="V235" i="12"/>
  <c r="U235" i="12"/>
  <c r="V232" i="12"/>
  <c r="R232" i="12"/>
  <c r="M237" i="12"/>
  <c r="P229" i="12"/>
  <c r="U232" i="12"/>
  <c r="S232" i="12"/>
  <c r="P237" i="12"/>
  <c r="S235" i="12"/>
  <c r="T235" i="12"/>
  <c r="T232" i="12"/>
  <c r="N241" i="12"/>
  <c r="N242" i="12" s="1"/>
  <c r="O241" i="12"/>
  <c r="O242" i="12" s="1"/>
  <c r="Q235" i="12"/>
  <c r="R235" i="12"/>
  <c r="R241" i="12"/>
  <c r="Q232" i="12"/>
  <c r="O228" i="12"/>
  <c r="O248" i="12" s="1"/>
  <c r="M240" i="12"/>
  <c r="R237" i="12" l="1"/>
  <c r="V237" i="12"/>
  <c r="Q241" i="12"/>
  <c r="Q242" i="12" s="1"/>
  <c r="T237" i="12"/>
  <c r="M242" i="12"/>
  <c r="S237" i="12"/>
  <c r="T241" i="12"/>
  <c r="T242" i="12" s="1"/>
  <c r="V241" i="12"/>
  <c r="V242" i="12" s="1"/>
  <c r="U237" i="12"/>
  <c r="U241" i="12"/>
  <c r="U246" i="12" s="1"/>
  <c r="U247" i="12" s="1"/>
  <c r="Q237" i="12"/>
  <c r="N238" i="12"/>
  <c r="N243" i="12" s="1"/>
  <c r="N253" i="12"/>
  <c r="T240" i="12"/>
  <c r="T245" i="12" s="1"/>
  <c r="T255" i="12"/>
  <c r="S241" i="12"/>
  <c r="S242" i="12" s="1"/>
  <c r="S240" i="12"/>
  <c r="S245" i="12" s="1"/>
  <c r="S255" i="12"/>
  <c r="Q229" i="12"/>
  <c r="Q249" i="12" s="1"/>
  <c r="P249" i="12"/>
  <c r="U240" i="12"/>
  <c r="U245" i="12" s="1"/>
  <c r="U255" i="12"/>
  <c r="V240" i="12"/>
  <c r="V245" i="12" s="1"/>
  <c r="V255" i="12"/>
  <c r="R240" i="12"/>
  <c r="R245" i="12" s="1"/>
  <c r="R255" i="12"/>
  <c r="P246" i="12"/>
  <c r="P247" i="12" s="1"/>
  <c r="Q240" i="12"/>
  <c r="Q245" i="12" s="1"/>
  <c r="Q255" i="12"/>
  <c r="O239" i="12"/>
  <c r="O244" i="12" s="1"/>
  <c r="O254" i="12"/>
  <c r="M225" i="12"/>
  <c r="N224" i="12"/>
  <c r="O224" i="12" s="1"/>
  <c r="P224" i="12" s="1"/>
  <c r="Q224" i="12" s="1"/>
  <c r="R224" i="12" s="1"/>
  <c r="S224" i="12" s="1"/>
  <c r="T224" i="12" s="1"/>
  <c r="U224" i="12" s="1"/>
  <c r="V224" i="12" s="1"/>
  <c r="P234" i="12"/>
  <c r="N246" i="12"/>
  <c r="N247" i="12" s="1"/>
  <c r="O246" i="12"/>
  <c r="O247" i="12" s="1"/>
  <c r="M245" i="12"/>
  <c r="M247" i="12"/>
  <c r="O233" i="12"/>
  <c r="P228" i="12"/>
  <c r="P248" i="12" s="1"/>
  <c r="R242" i="12"/>
  <c r="R246" i="12"/>
  <c r="R247" i="12" s="1"/>
  <c r="I159" i="12"/>
  <c r="C271" i="12"/>
  <c r="C270" i="12"/>
  <c r="H31" i="12"/>
  <c r="C78" i="12"/>
  <c r="C77" i="12"/>
  <c r="C76" i="12"/>
  <c r="C75" i="12"/>
  <c r="C74" i="12"/>
  <c r="C72" i="12"/>
  <c r="C71" i="12"/>
  <c r="C70" i="12"/>
  <c r="C69" i="12"/>
  <c r="C68" i="12"/>
  <c r="C59" i="12"/>
  <c r="C58" i="12"/>
  <c r="C57" i="12"/>
  <c r="C56" i="12"/>
  <c r="C42" i="12"/>
  <c r="C41" i="12"/>
  <c r="C38" i="12"/>
  <c r="C33" i="12"/>
  <c r="C32" i="12"/>
  <c r="C29" i="12"/>
  <c r="C28" i="12"/>
  <c r="C27" i="12"/>
  <c r="C161" i="12"/>
  <c r="C205" i="12"/>
  <c r="C204" i="12"/>
  <c r="C273" i="12"/>
  <c r="C207" i="12"/>
  <c r="Q270" i="12"/>
  <c r="P270" i="12"/>
  <c r="O270" i="12"/>
  <c r="N270" i="12"/>
  <c r="M270" i="12"/>
  <c r="L270" i="12"/>
  <c r="Q271" i="12"/>
  <c r="P271" i="12"/>
  <c r="O271" i="12"/>
  <c r="N271" i="12"/>
  <c r="M271" i="12"/>
  <c r="L271" i="12"/>
  <c r="I269" i="12"/>
  <c r="Q246" i="12" l="1"/>
  <c r="Q247" i="12" s="1"/>
  <c r="T246" i="12"/>
  <c r="T247" i="12" s="1"/>
  <c r="C300" i="12"/>
  <c r="U242" i="12"/>
  <c r="V246" i="12"/>
  <c r="V247" i="12" s="1"/>
  <c r="S246" i="12"/>
  <c r="S247" i="12" s="1"/>
  <c r="R229" i="12"/>
  <c r="S229" i="12" s="1"/>
  <c r="S249" i="12" s="1"/>
  <c r="Q234" i="12"/>
  <c r="O238" i="12"/>
  <c r="O243" i="12" s="1"/>
  <c r="O253" i="12"/>
  <c r="P239" i="12"/>
  <c r="P244" i="12" s="1"/>
  <c r="P254" i="12"/>
  <c r="M226" i="12"/>
  <c r="N225" i="12"/>
  <c r="O225" i="12" s="1"/>
  <c r="P225" i="12" s="1"/>
  <c r="Q225" i="12" s="1"/>
  <c r="R225" i="12" s="1"/>
  <c r="S225" i="12" s="1"/>
  <c r="T225" i="12" s="1"/>
  <c r="U225" i="12" s="1"/>
  <c r="V225" i="12" s="1"/>
  <c r="P233" i="12"/>
  <c r="Q228" i="12"/>
  <c r="Q248" i="12" s="1"/>
  <c r="C30" i="12"/>
  <c r="R234" i="12" l="1"/>
  <c r="R239" i="12" s="1"/>
  <c r="R244" i="12" s="1"/>
  <c r="R249" i="12"/>
  <c r="C39" i="12"/>
  <c r="C310" i="12"/>
  <c r="C309" i="12"/>
  <c r="P238" i="12"/>
  <c r="P243" i="12" s="1"/>
  <c r="P253" i="12"/>
  <c r="T229" i="12"/>
  <c r="T249" i="12" s="1"/>
  <c r="S234" i="12"/>
  <c r="Q239" i="12"/>
  <c r="Q244" i="12" s="1"/>
  <c r="Q254" i="12"/>
  <c r="M227" i="12"/>
  <c r="N227" i="12" s="1"/>
  <c r="O227" i="12" s="1"/>
  <c r="P227" i="12" s="1"/>
  <c r="Q227" i="12" s="1"/>
  <c r="R227" i="12" s="1"/>
  <c r="S227" i="12" s="1"/>
  <c r="T227" i="12" s="1"/>
  <c r="U227" i="12" s="1"/>
  <c r="V227" i="12" s="1"/>
  <c r="N226" i="12"/>
  <c r="O226" i="12" s="1"/>
  <c r="P226" i="12" s="1"/>
  <c r="Q226" i="12" s="1"/>
  <c r="R226" i="12" s="1"/>
  <c r="S226" i="12" s="1"/>
  <c r="T226" i="12" s="1"/>
  <c r="U226" i="12" s="1"/>
  <c r="V226" i="12" s="1"/>
  <c r="Q233" i="12"/>
  <c r="R228" i="12"/>
  <c r="R248" i="12" s="1"/>
  <c r="C40" i="12"/>
  <c r="R254" i="12" l="1"/>
  <c r="U229" i="12"/>
  <c r="U249" i="12" s="1"/>
  <c r="T234" i="12"/>
  <c r="T239" i="12" s="1"/>
  <c r="T244" i="12" s="1"/>
  <c r="S239" i="12"/>
  <c r="S244" i="12" s="1"/>
  <c r="S254" i="12"/>
  <c r="Q238" i="12"/>
  <c r="Q243" i="12" s="1"/>
  <c r="Q253" i="12"/>
  <c r="R233" i="12"/>
  <c r="S228" i="12"/>
  <c r="S248" i="12" s="1"/>
  <c r="T254" i="12" l="1"/>
  <c r="V229" i="12"/>
  <c r="V249" i="12" s="1"/>
  <c r="U234" i="12"/>
  <c r="U239" i="12" s="1"/>
  <c r="U244" i="12" s="1"/>
  <c r="R238" i="12"/>
  <c r="R243" i="12" s="1"/>
  <c r="R253" i="12"/>
  <c r="S233" i="12"/>
  <c r="T228" i="12"/>
  <c r="T248" i="12" s="1"/>
  <c r="V234" i="12" l="1"/>
  <c r="V239" i="12" s="1"/>
  <c r="V244" i="12" s="1"/>
  <c r="U254" i="12"/>
  <c r="S238" i="12"/>
  <c r="S243" i="12" s="1"/>
  <c r="S253" i="12"/>
  <c r="T233" i="12"/>
  <c r="U228" i="12"/>
  <c r="U248" i="12" s="1"/>
  <c r="V254" i="12" l="1"/>
  <c r="T238" i="12"/>
  <c r="T243" i="12" s="1"/>
  <c r="T253" i="12"/>
  <c r="U233" i="12"/>
  <c r="V228" i="12"/>
  <c r="V248" i="12" s="1"/>
  <c r="N273" i="12"/>
  <c r="N283" i="12"/>
  <c r="M283" i="12"/>
  <c r="L283" i="12"/>
  <c r="Q283" i="12"/>
  <c r="P283" i="12"/>
  <c r="O283" i="12"/>
  <c r="M280" i="12"/>
  <c r="M279" i="12"/>
  <c r="C294" i="12"/>
  <c r="Q293" i="12"/>
  <c r="P293" i="12"/>
  <c r="O293" i="12"/>
  <c r="N293" i="12"/>
  <c r="M293" i="12"/>
  <c r="L293" i="12"/>
  <c r="Q291" i="12"/>
  <c r="N288" i="12"/>
  <c r="M288" i="12"/>
  <c r="L288" i="12"/>
  <c r="Q288" i="12"/>
  <c r="P288" i="12"/>
  <c r="O288" i="12"/>
  <c r="C293" i="12"/>
  <c r="C292" i="12"/>
  <c r="C291" i="12"/>
  <c r="C290" i="12"/>
  <c r="C289" i="12"/>
  <c r="C288" i="12"/>
  <c r="C287" i="12"/>
  <c r="C286" i="12"/>
  <c r="C285" i="12"/>
  <c r="C284" i="12"/>
  <c r="C283" i="12"/>
  <c r="C282" i="12"/>
  <c r="C281" i="12"/>
  <c r="C280" i="12"/>
  <c r="C279" i="12"/>
  <c r="C278" i="12"/>
  <c r="C277" i="12"/>
  <c r="C276" i="12"/>
  <c r="C275" i="12"/>
  <c r="C274" i="12"/>
  <c r="C272" i="12"/>
  <c r="C269" i="12"/>
  <c r="I203" i="12"/>
  <c r="C267" i="12"/>
  <c r="C266" i="12"/>
  <c r="C265" i="12"/>
  <c r="C264" i="12"/>
  <c r="C263" i="12"/>
  <c r="C262" i="12"/>
  <c r="C261" i="12"/>
  <c r="C260" i="12"/>
  <c r="C259" i="12"/>
  <c r="C258" i="12"/>
  <c r="C257" i="12"/>
  <c r="C256" i="12"/>
  <c r="C255" i="12"/>
  <c r="C254" i="12"/>
  <c r="C253" i="12"/>
  <c r="C252" i="12"/>
  <c r="C251" i="12"/>
  <c r="C250" i="12"/>
  <c r="C249" i="12"/>
  <c r="C248" i="12"/>
  <c r="C26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6" i="12"/>
  <c r="C203" i="12"/>
  <c r="U238" i="12" l="1"/>
  <c r="U243" i="12" s="1"/>
  <c r="U253" i="12"/>
  <c r="N279" i="12"/>
  <c r="O279" i="12"/>
  <c r="N280" i="12"/>
  <c r="O280" i="12"/>
  <c r="V233" i="12"/>
  <c r="V238" i="12" l="1"/>
  <c r="V243" i="12" s="1"/>
  <c r="V253" i="12"/>
  <c r="P280" i="12"/>
  <c r="Q280" i="12"/>
  <c r="Q279" i="12"/>
  <c r="P279" i="12"/>
  <c r="C202" i="12" l="1"/>
  <c r="C160" i="12"/>
  <c r="C159" i="12"/>
  <c r="C158" i="12"/>
  <c r="C152" i="12" l="1"/>
  <c r="C151" i="12" l="1"/>
  <c r="H132" i="12"/>
  <c r="L161" i="12" l="1"/>
  <c r="C201" i="12" l="1"/>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55" i="12"/>
  <c r="M207" i="12" l="1"/>
  <c r="L273" i="12"/>
  <c r="N161" i="12"/>
  <c r="L318" i="12" l="1"/>
  <c r="M273" i="12"/>
  <c r="N207" i="12"/>
  <c r="H83" i="12" l="1"/>
  <c r="C153" i="12" l="1"/>
  <c r="C327" i="12"/>
  <c r="C297" i="12"/>
  <c r="C296" i="12"/>
  <c r="C295"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Michael</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initial numbers at the start of the generator. This affects theanimals that can exist in the first dvp. 
Prog can be distributed to nm or 11 this is to allow the model to optimise a different fs for lambs that are going to be mated vs not mated.</t>
        </r>
      </text>
    </comment>
    <comment ref="H156" authorId="2" shapeId="0" xr:uid="{32B33BD1-10C3-400F-BB09-696CD6BA9667}">
      <text>
        <r>
          <rPr>
            <b/>
            <sz val="9"/>
            <color indexed="81"/>
            <rFont val="Tahoma"/>
            <charset val="1"/>
          </rPr>
          <t>Michael:</t>
        </r>
        <r>
          <rPr>
            <sz val="9"/>
            <color indexed="81"/>
            <rFont val="Tahoma"/>
            <charset val="1"/>
          </rPr>
          <t xml:space="preserve">
At prejoining all numbers get allocated to the NM slice. They then get allocated to the other b slices at mating.</t>
        </r>
      </text>
    </comment>
    <comment ref="N157"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7"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9"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1"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1"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7"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3"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4" authorId="1" shapeId="0" xr:uid="{2FA24BCC-9FCE-40F1-BD57-03CE5838E988}">
      <text>
        <r>
          <rPr>
            <b/>
            <sz val="9"/>
            <color indexed="81"/>
            <rFont val="Tahoma"/>
            <family val="2"/>
          </rPr>
          <t>John:</t>
        </r>
        <r>
          <rPr>
            <sz val="9"/>
            <color indexed="81"/>
            <rFont val="Tahoma"/>
            <family val="2"/>
          </rPr>
          <t xml:space="preserve">
These exist but are not used</t>
        </r>
      </text>
    </comment>
    <comment ref="I207"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7"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8"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8"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3"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8"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L46" authorId="0" shapeId="0" xr:uid="{45E02165-5242-4A2A-9C14-C41151748A39}">
      <text>
        <r>
          <rPr>
            <b/>
            <sz val="9"/>
            <color indexed="81"/>
            <rFont val="Tahoma"/>
            <charset val="1"/>
          </rPr>
          <t>Michael:</t>
        </r>
        <r>
          <rPr>
            <sz val="9"/>
            <color indexed="81"/>
            <rFont val="Tahoma"/>
            <charset val="1"/>
          </rPr>
          <t xml:space="preserve">
What is the planning horizon. This is used for the discount rate calculation and the MP model (q gets weighted to represent the planning horizon).</t>
        </r>
      </text>
    </comment>
    <comment ref="L47" authorId="0" shapeId="0" xr:uid="{7B3C98FF-7051-4615-984C-974C5DBF5655}">
      <text>
        <r>
          <rPr>
            <b/>
            <sz val="9"/>
            <color indexed="81"/>
            <rFont val="Tahoma"/>
            <charset val="1"/>
          </rPr>
          <t>Michael:</t>
        </r>
        <r>
          <rPr>
            <sz val="9"/>
            <color indexed="81"/>
            <rFont val="Tahoma"/>
            <charset val="1"/>
          </rPr>
          <t xml:space="preserve">
Time value of money</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79" authorId="2" shapeId="0" xr:uid="{7D72CFA0-EF47-40D9-9D6F-9FDC3F1C19F9}">
      <text>
        <r>
          <rPr>
            <b/>
            <sz val="9"/>
            <color indexed="81"/>
            <rFont val="Tahoma"/>
            <charset val="1"/>
          </rPr>
          <t>John:</t>
        </r>
        <r>
          <rPr>
            <sz val="9"/>
            <color indexed="81"/>
            <rFont val="Tahoma"/>
            <charset val="1"/>
          </rPr>
          <t xml:space="preserve">
Carcase fat depth</t>
        </r>
      </text>
    </comment>
    <comment ref="H200" authorId="2" shapeId="0" xr:uid="{B39EFDC6-7ABB-4808-93B1-2819F2755236}">
      <text>
        <r>
          <rPr>
            <b/>
            <sz val="9"/>
            <color indexed="81"/>
            <rFont val="Tahoma"/>
            <family val="2"/>
          </rPr>
          <t>John:</t>
        </r>
        <r>
          <rPr>
            <sz val="9"/>
            <color indexed="81"/>
            <rFont val="Tahoma"/>
            <family val="2"/>
          </rPr>
          <t xml:space="preserve">
</t>
        </r>
      </text>
    </comment>
    <comment ref="H203"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4"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<sst xmlns="http://schemas.openxmlformats.org/spreadsheetml/2006/main" count="854" uniqueCount="452">
  <si>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</si>
  <si>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</si>
  <si>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</si>
  <si>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</si>
  <si>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</si>
  <si>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</si>
  <si>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</si>
  <si>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</si>
  <si>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</si>
  <si>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</si>
  <si>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</si>
  <si>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</si>
  <si>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</si>
  <si>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</si>
  <si>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</si>
  <si>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</si>
  <si>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</si>
  <si>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</si>
  <si>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</si>
  <si>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</si>
  <si>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</si>
  <si>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</si>
  <si>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</si>
  <si>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</si>
  <si>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</si>
  <si>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</si>
  <si>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</si>
  <si>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</si>
  <si>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</si>
  <si>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</si>
  <si>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</si>
  <si>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</si>
  <si>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</si>
  <si>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</si>
  <si>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</si>
  <si>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</si>
  <si>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</si>
  <si>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</si>
  <si>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</si>
  <si>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</si>
  <si>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</si>
  <si>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</si>
  <si>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</si>
  <si>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</si>
  <si>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</si>
  <si>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</si>
  <si>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</si>
  <si>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</si>
  <si>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</si>
  <si>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</si>
  <si>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</si>
  <si>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</si>
  <si>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</si>
  <si>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</si>
  <si>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</si>
  <si>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</si>
  <si>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</si>
  <si>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</si>
  <si>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</si>
  <si>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</si>
  <si>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</si>
  <si>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</si>
  <si>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</si>
  <si>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</si>
  <si>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</si>
  <si>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</si>
  <si>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</si>
  <si>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</si>
  <si>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</si>
  <si>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</si>
  <si>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</si>
  <si>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</si>
  <si>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</si>
  <si>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</si>
  <si>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</si>
  <si>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</si>
  <si>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</si>
  <si>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</si>
  <si>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</si>
  <si>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</si>
  <si>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</si>
  <si>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</si>
  <si>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</si>
  <si>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</si>
  <si>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</si>
  <si>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</si>
  <si>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</si>
  <si>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</si>
  <si>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</si>
  <si>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</si>
  <si>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</si>
  <si>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</si>
  <si>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</si>
  <si>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</si>
  <si>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</si>
  <si>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</si>
  <si>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</si>
  <si>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</si>
  <si>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</si>
  <si>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</si>
  <si>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</si>
  <si>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</si>
  <si>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</si>
  <si>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</si>
  <si>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</si>
  <si>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</si>
  <si>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</si>
  <si>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</si>
  <si>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</si>
  <si>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</si>
  <si>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</si>
  <si>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</si>
  <si>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</si>
  <si>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</si>
  <si>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</si>
  <si>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</si>
  <si>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</si>
  <si>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</si>
  <si>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</si>
  <si>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</si>
  <si>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</si>
  <si>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</si>
  <si>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</si>
  <si>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</si>
  <si>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</si>
  <si>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</si>
  <si>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</si>
  <si>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</si>
  <si>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</si>
  <si>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</si>
  <si>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</si>
  <si>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</si>
  <si>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</si>
  <si>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</si>
  <si>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</si>
  <si>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</si>
  <si>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</si>
  <si>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</si>
  <si>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</si>
  <si>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</si>
  <si>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</si>
  <si>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</si>
  <si>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</si>
  <si>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</si>
  <si>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</si>
  <si>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</si>
  <si>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</si>
  <si>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</si>
  <si>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</si>
  <si>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</si>
  <si>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</si>
  <si>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</si>
  <si>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</si>
  <si>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</si>
  <si>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</si>
  <si>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</si>
  <si>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</si>
  <si>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</si>
  <si>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</si>
  <si>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</si>
  <si>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</si>
  <si>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</si>
  <si>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</si>
  <si>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</si>
  <si>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</si>
  <si>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</si>
  <si>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</si>
  <si>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</si>
  <si>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</si>
  <si>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</si>
  <si>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</si>
  <si>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</si>
  <si>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</si>
  <si>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</si>
  <si>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</si>
  <si>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</si>
  <si>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</si>
  <si>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</si>
  <si>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</si>
  <si>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</si>
  <si>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</si>
  <si>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</si>
  <si>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</si>
  <si>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</si>
  <si>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</si>
  <si>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</si>
  <si>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</si>
  <si>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</si>
  <si>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</si>
  <si>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</si>
  <si>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</si>
  <si>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</si>
  <si>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</si>
  <si>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</si>
  <si>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</si>
  <si>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</si>
  <si>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</si>
  <si>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</si>
  <si>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</si>
  <si>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</si>
  <si>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</si>
  <si>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</si>
  <si>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</si>
  <si>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</si>
  <si>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</si>
  <si>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</si>
  <si>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</si>
  <si>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</si>
  <si>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</si>
  <si>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</si>
  <si>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</si>
  <si>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</si>
  <si>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</si>
  <si>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</si>
  <si>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</si>
  <si>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</si>
  <si>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</si>
  <si>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</si>
  <si>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</si>
  <si>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</si>
  <si>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</si>
  <si>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</si>
  <si>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</si>
  <si>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</si>
  <si>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</si>
  <si>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</si>
  <si>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</si>
  <si>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</si>
  <si>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</si>
  <si>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</si>
  <si>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</si>
  <si>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</si>
  <si>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</si>
  <si>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</si>
  <si>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</si>
  <si>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</si>
  <si>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</si>
  <si>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</si>
  <si>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</si>
  <si>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</si>
  <si>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</si>
  <si>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</si>
  <si>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</si>
  <si>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</si>
  <si>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</si>
  <si>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</si>
  <si>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</si>
  <si>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</si>
  <si>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</si>
  <si>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</si>
  <si>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</si>
  <si>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</si>
  <si>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</si>
  <si>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</si>
  <si>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</si>
  <si>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</si>
  <si>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</si>
  <si>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</si>
  <si>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</si>
  <si>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</si>
  <si>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</si>
  <si>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</si>
  <si>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</si>
  <si>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</si>
  <si>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</si>
  <si>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</si>
  <si>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</si>
  <si>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</si>
  <si>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</si>
  <si>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</si>
  <si>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</si>
  <si>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</si>
  <si>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</si>
  <si>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</si>
  <si>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</si>
  <si>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</si>
  <si>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</si>
  <si>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</si>
  <si>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</si>
  <si>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</si>
  <si>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</si>
  <si>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</si>
  <si>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</si>
  <si>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</si>
  <si>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</si>
  <si>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</si>
  <si>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</si>
  <si>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</si>
  <si>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</si>
  <si>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</si>
  <si>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</si>
  <si>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</si>
  <si>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</si>
  <si>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</si>
  <si>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</si>
  <si>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</si>
  <si>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</si>
  <si>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</si>
  <si>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</si>
  <si>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</si>
  <si>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</si>
  <si>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</si>
  <si>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</si>
  <si>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</si>
  <si>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</si>
  <si>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</si>
  <si>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</si>
  <si>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</si>
  <si>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</si>
  <si>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</si>
  <si>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</si>
  <si>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</si>
  <si>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</si>
  <si>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</si>
  <si>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</si>
  <si>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</si>
  <si>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</si>
  <si>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</si>
  <si>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</si>
  <si>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</si>
  <si>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</si>
  <si>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</si>
  <si>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</si>
  <si>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</si>
  <si>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</si>
  <si>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</si>
  <si>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</si>
  <si>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</si>
  <si>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</si>
  <si>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</si>
  <si>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</si>
  <si>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</si>
  <si>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</si>
  <si>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</si>
  <si>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</si>
  <si>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</si>
  <si>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</si>
  <si>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</si>
  <si>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</si>
  <si>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</si>
  <si>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</si>
  <si>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</si>
  <si>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</si>
  <si>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</si>
  <si>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</si>
  <si>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</si>
  <si>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</si>
  <si>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</si>
  <si>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</si>
  <si>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</si>
  <si>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</si>
  <si>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</si>
  <si>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</si>
  <si>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</si>
  <si>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</si>
  <si>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</si>
  <si>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</si>
  <si>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</si>
  <si>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</si>
  <si>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</si>
  <si>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</si>
  <si>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</si>
  <si>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</si>
  <si>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</si>
  <si>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</si>
  <si>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</si>
  <si>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</si>
  <si>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</si>
  <si>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</si>
  <si>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</si>
  <si>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</si>
  <si>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</si>
  <si>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</si>
  <si>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</si>
  <si>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</si>
  <si>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</si>
  <si>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</si>
  <si>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</si>
  <si>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</si>
  <si>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</si>
  <si>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</si>
  <si>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</si>
  <si>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</si>
  <si>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</si>
  <si>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</si>
  <si>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</si>
  <si>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</si>
  <si>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</si>
  <si>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</si>
  <si>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</si>
  <si>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</si>
  <si>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</si>
  <si>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</si>
  <si>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</si>
  <si>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</si>
  <si>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</si>
  <si>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</si>
  <si>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</si>
  <si>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</si>
  <si>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</si>
  <si>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</si>
  <si>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</si>
  <si>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</si>
  <si>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</si>
  <si>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</si>
  <si>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</si>
  <si>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</si>
  <si>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</si>
  <si>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</si>
  <si>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</si>
  <si>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</si>
  <si>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</si>
  <si>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</si>
  <si>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</si>
  <si>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</si>
  <si>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</si>
  <si>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</si>
  <si>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</si>
  <si>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</si>
  <si>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</si>
  <si>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</si>
  <si>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</si>
  <si>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</si>
  <si>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</si>
  <si>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</si>
  <si>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</si>
  <si>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</si>
  <si>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</si>
  <si>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</si>
  <si>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</si>
  <si>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</si>
  <si>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</si>
  <si>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</si>
  <si>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</si>
  <si>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</si>
  <si>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1 - B</t>
  </si>
  <si>
    <t>2 - W</t>
  </si>
  <si>
    <t>3 - P</t>
  </si>
  <si>
    <t>4 - Y</t>
  </si>
  <si>
    <t>5 - H</t>
  </si>
  <si>
    <t>6 - A2</t>
  </si>
  <si>
    <t>7 - A3</t>
  </si>
  <si>
    <t>8 - A4</t>
  </si>
  <si>
    <t>9 - A5</t>
  </si>
  <si>
    <t>10 - A6</t>
  </si>
  <si>
    <t>11 - A</t>
  </si>
  <si>
    <t>22Sep24: Change the yearling End Age to 425 days (so that ewe lambs mated at 9mo can be altered by the yearling ERA)
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</si>
  <si>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cfat</t>
  </si>
  <si>
    <t>26Sep24: Add cfat (carcase fat depth) trait
6Sep24: Alter order of age stages so that whole of life is [0] - which is the default in the code.
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</si>
  <si>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Planning horizon</t>
  </si>
  <si>
    <t>Include discount factor</t>
  </si>
  <si>
    <t>Prejoining initial repro propn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</si>
</sst>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1" fontId="32" fillId="39" borderId="22" xfId="44" applyNumberFormat="1" applyBorder="1" applyAlignment="1">
      <alignment horizontal="center"/>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312</xdr:row>
      <xdr:rowOff>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23" t="s">
        <v>296</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26" t="s">
        <v>357</v>
      </c>
      <c r="K14" s="227"/>
      <c r="L14" s="227"/>
      <c r="M14" s="227"/>
      <c r="N14" s="227"/>
      <c r="O14" s="227"/>
      <c r="P14" s="227"/>
      <c r="Q14" s="227"/>
      <c r="R14" s="227"/>
      <c r="S14" s="227"/>
      <c r="T14" s="22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390</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35">
      <c r="A91" s="1"/>
      <c r="B91" s="33"/>
      <c r="C91" s="73"/>
      <c r="D91" s="4"/>
      <c r="E91" s="5"/>
      <c r="F91" s="5"/>
      <c r="G91" s="4"/>
      <c r="H91" s="148"/>
      <c r="I91" s="163" t="s">
        <v>330</v>
      </c>
      <c r="J91" s="163" t="b">
        <v>0</v>
      </c>
      <c r="K91" s="55"/>
      <c r="L91" s="163" t="s">
        <v>338</v>
      </c>
      <c r="M91" s="165"/>
      <c r="N91" s="165"/>
      <c r="O91" s="165"/>
      <c r="P91" s="163" t="s">
        <v>390</v>
      </c>
      <c r="Q91" s="163" t="b">
        <v>0</v>
      </c>
      <c r="R91" s="207" t="str">
        <f t="shared" ref="R91" si="5">P91</f>
        <v>ms</v>
      </c>
      <c r="S91" s="2"/>
      <c r="T91" s="2"/>
      <c r="U91" s="2"/>
      <c r="V91" s="2"/>
      <c r="W91" s="2"/>
      <c r="X91" s="4"/>
      <c r="Y91" s="16"/>
      <c r="Z91" s="1"/>
      <c r="AA91" s="1"/>
      <c r="AB91" s="1"/>
    </row>
    <row r="92" spans="1:28" outlineLevel="2" x14ac:dyDescent="0.3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3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3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3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3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3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3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46" activePane="bottomRight" state="frozen"/>
      <selection activeCell="A6" sqref="A6"/>
      <selection pane="topRight" activeCell="J6" sqref="J6"/>
      <selection pane="bottomLeft" activeCell="A16" sqref="A16"/>
      <selection pane="bottomRight" activeCell="H150" sqref="H150"/>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23" t="s">
        <v>374</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26" t="s">
        <v>362</v>
      </c>
      <c r="K14" s="227"/>
      <c r="L14" s="227"/>
      <c r="M14" s="227"/>
      <c r="N14" s="227"/>
      <c r="O14" s="227"/>
      <c r="P14" s="227"/>
      <c r="Q14" s="227"/>
      <c r="R14" s="227"/>
      <c r="S14" s="227"/>
      <c r="T14" s="22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INT(MAX($C$142:$C$202))+1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INT(MAX($C$142:$C$202))+1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INT(MAX($C$142:$C$202))+1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7"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0.5</v>
      </c>
      <c r="M155" s="31">
        <v>0</v>
      </c>
      <c r="N155" s="31">
        <v>0.5</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c r="D156" s="4"/>
      <c r="E156" s="5"/>
      <c r="F156" s="5"/>
      <c r="G156" s="4"/>
      <c r="H156" s="64" t="s">
        <v>451</v>
      </c>
      <c r="I156" s="2"/>
      <c r="J156" s="2"/>
      <c r="K156" s="2"/>
      <c r="L156" s="32">
        <v>1</v>
      </c>
      <c r="M156" s="32">
        <v>0</v>
      </c>
      <c r="N156" s="32">
        <v>0</v>
      </c>
      <c r="O156" s="32">
        <v>0</v>
      </c>
      <c r="P156" s="32">
        <v>0</v>
      </c>
      <c r="Q156" s="32">
        <v>0</v>
      </c>
      <c r="R156" s="32">
        <v>0</v>
      </c>
      <c r="S156" s="32">
        <v>0</v>
      </c>
      <c r="T156" s="32">
        <v>0</v>
      </c>
      <c r="U156" s="32">
        <v>0</v>
      </c>
      <c r="V156" s="32">
        <v>0</v>
      </c>
      <c r="W156" s="2"/>
      <c r="X156" s="4"/>
      <c r="Y156" s="16"/>
      <c r="Z156" s="1"/>
      <c r="AA156" s="1"/>
      <c r="AB156" s="1"/>
    </row>
    <row r="157" spans="1:28" outlineLevel="3" x14ac:dyDescent="0.35">
      <c r="A157" s="1"/>
      <c r="B157" s="33"/>
      <c r="C157" s="73">
        <f t="shared" si="4"/>
        <v>4</v>
      </c>
      <c r="D157" s="4"/>
      <c r="E157" s="5"/>
      <c r="F157" s="5"/>
      <c r="G157" s="4"/>
      <c r="H157" s="64" t="s">
        <v>359</v>
      </c>
      <c r="I157" s="2"/>
      <c r="J157" s="2"/>
      <c r="K157" s="2"/>
      <c r="L157" s="31">
        <v>0</v>
      </c>
      <c r="M157" s="31">
        <v>0</v>
      </c>
      <c r="N157" s="31">
        <v>1</v>
      </c>
      <c r="O157" s="31">
        <v>-1</v>
      </c>
      <c r="P157" s="31">
        <v>-1</v>
      </c>
      <c r="Q157" s="111">
        <f>$O157</f>
        <v>-1</v>
      </c>
      <c r="R157" s="111">
        <f t="shared" ref="R157:S157" si="5">$P157</f>
        <v>-1</v>
      </c>
      <c r="S157" s="111">
        <f t="shared" si="5"/>
        <v>-1</v>
      </c>
      <c r="T157" s="111">
        <f>$N157</f>
        <v>1</v>
      </c>
      <c r="U157" s="111">
        <f>$O157</f>
        <v>-1</v>
      </c>
      <c r="V157" s="111">
        <f>$P157</f>
        <v>-1</v>
      </c>
      <c r="W157" s="2"/>
      <c r="X157" s="4"/>
      <c r="Y157" s="16"/>
      <c r="Z157" s="1"/>
      <c r="AA157" s="1"/>
      <c r="AB157" s="1"/>
    </row>
    <row r="158" spans="1:28" ht="5.15" customHeight="1" outlineLevel="2" x14ac:dyDescent="0.35">
      <c r="A158" s="1"/>
      <c r="B158" s="33"/>
      <c r="C158" s="73">
        <f>INT(C$132)+2.005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outlineLevel="1" x14ac:dyDescent="0.35">
      <c r="A159" s="1"/>
      <c r="B159" s="33"/>
      <c r="C159" s="73">
        <f>INT(C$132)+1</f>
        <v>2</v>
      </c>
      <c r="D159" s="4"/>
      <c r="E159" s="5"/>
      <c r="F159" s="5"/>
      <c r="G159" s="4"/>
      <c r="H159" s="59" t="s">
        <v>276</v>
      </c>
      <c r="I159" s="60" t="str">
        <f>"("&amp;ROWS(ia_k2_mlsb1)-2&amp;","&amp;COLUMNS(ia_k2_mlsb1)-1&amp;"): ia_k2_mlsb1(pointers) = input"</f>
        <v>(38,10): ia_k2_mlsb1(pointers) = input</v>
      </c>
      <c r="J159" s="49"/>
      <c r="K159" s="49"/>
      <c r="L159" s="93" t="s">
        <v>47</v>
      </c>
      <c r="M159" s="93" t="s">
        <v>79</v>
      </c>
      <c r="N159" s="93">
        <v>11</v>
      </c>
      <c r="O159" s="93">
        <v>22</v>
      </c>
      <c r="P159" s="93">
        <v>33</v>
      </c>
      <c r="Q159" s="93">
        <v>21</v>
      </c>
      <c r="R159" s="93">
        <v>32</v>
      </c>
      <c r="S159" s="93">
        <v>31</v>
      </c>
      <c r="T159" s="93">
        <v>10</v>
      </c>
      <c r="U159" s="93">
        <v>20</v>
      </c>
      <c r="V159" s="93">
        <v>30</v>
      </c>
      <c r="W159" s="49"/>
      <c r="X159" s="4"/>
      <c r="Y159" s="16"/>
      <c r="Z159" s="1"/>
      <c r="AA159" s="1"/>
      <c r="AB159" s="1"/>
    </row>
    <row r="160" spans="1:28" ht="5.15" customHeight="1" outlineLevel="3" x14ac:dyDescent="0.35">
      <c r="A160" s="1"/>
      <c r="B160" s="33"/>
      <c r="C160" s="73">
        <f>INT(C$132)+3.005</f>
        <v>4.0049999999999999</v>
      </c>
      <c r="D160" s="4" t="s">
        <v>2</v>
      </c>
      <c r="E160" s="4"/>
      <c r="F160" s="4"/>
      <c r="G160" s="4"/>
      <c r="H160" s="4"/>
      <c r="I160" s="4"/>
      <c r="J160" s="4"/>
      <c r="K160" s="4"/>
      <c r="L160" s="4"/>
      <c r="M160" s="4"/>
      <c r="N160" s="4"/>
      <c r="O160" s="4"/>
      <c r="P160" s="4"/>
      <c r="Q160" s="4"/>
      <c r="R160" s="4"/>
      <c r="S160" s="4"/>
      <c r="T160" s="4"/>
      <c r="U160" s="4"/>
      <c r="V160" s="4"/>
      <c r="W160" s="4"/>
      <c r="X160" s="4"/>
      <c r="Y160" s="16"/>
      <c r="Z160" s="1"/>
      <c r="AA160" s="1"/>
      <c r="AB160" s="1"/>
    </row>
    <row r="161" spans="1:28" outlineLevel="2" x14ac:dyDescent="0.35">
      <c r="A161" s="1"/>
      <c r="B161" s="33"/>
      <c r="C161" s="73">
        <f>INT($C$132)+2</f>
        <v>3</v>
      </c>
      <c r="D161" s="4"/>
      <c r="E161" s="5"/>
      <c r="F161" s="5"/>
      <c r="G161" s="4"/>
      <c r="H161" s="108" t="s">
        <v>117</v>
      </c>
      <c r="I161" s="54" t="s">
        <v>97</v>
      </c>
      <c r="J161" s="54" t="s">
        <v>108</v>
      </c>
      <c r="K161" s="54" t="s">
        <v>96</v>
      </c>
      <c r="L161" s="31">
        <f>COUNTA($I$162:$I$202)</f>
        <v>2</v>
      </c>
      <c r="M161" s="31">
        <v>4</v>
      </c>
      <c r="N161" s="31">
        <f>COUNTA($K$162:$K$202)/(M161*L161)</f>
        <v>5</v>
      </c>
      <c r="O161" s="98" t="s">
        <v>123</v>
      </c>
      <c r="P161" s="98"/>
      <c r="Q161" s="98"/>
      <c r="R161" s="98"/>
      <c r="S161" s="98"/>
      <c r="T161" s="98"/>
      <c r="U161" s="102"/>
      <c r="V161" s="102"/>
      <c r="W161" s="2"/>
      <c r="X161" s="4"/>
      <c r="Y161" s="16"/>
      <c r="Z161" s="1"/>
      <c r="AA161" s="1"/>
      <c r="AB161" s="1"/>
    </row>
    <row r="162" spans="1:28" outlineLevel="3" x14ac:dyDescent="0.35">
      <c r="A162" s="1"/>
      <c r="B162" s="33"/>
      <c r="C162" s="73">
        <f t="shared" ref="C162:C201" si="6">INT($C$132)+3</f>
        <v>4</v>
      </c>
      <c r="D162" s="4"/>
      <c r="E162" s="5"/>
      <c r="F162" s="5"/>
      <c r="G162" s="4"/>
      <c r="H162" s="64" t="s">
        <v>112</v>
      </c>
      <c r="I162" s="57">
        <v>0</v>
      </c>
      <c r="J162" s="57">
        <v>0</v>
      </c>
      <c r="K162" s="61">
        <v>0</v>
      </c>
      <c r="L162" s="99">
        <v>1</v>
      </c>
      <c r="M162" s="99">
        <v>0</v>
      </c>
      <c r="N162" s="99">
        <v>0</v>
      </c>
      <c r="O162" s="99">
        <v>0</v>
      </c>
      <c r="P162" s="99">
        <v>0</v>
      </c>
      <c r="Q162" s="99">
        <v>0</v>
      </c>
      <c r="R162" s="99">
        <v>0</v>
      </c>
      <c r="S162" s="99">
        <v>0</v>
      </c>
      <c r="T162" s="99">
        <v>0</v>
      </c>
      <c r="U162" s="99">
        <v>0</v>
      </c>
      <c r="V162" s="99">
        <v>0</v>
      </c>
      <c r="W162" s="55"/>
      <c r="X162" s="4"/>
      <c r="Y162" s="16"/>
      <c r="Z162" s="1"/>
      <c r="AA162" s="1"/>
      <c r="AB162" s="1"/>
    </row>
    <row r="163" spans="1:28" outlineLevel="3" x14ac:dyDescent="0.35">
      <c r="A163" s="1"/>
      <c r="B163" s="33"/>
      <c r="C163" s="73">
        <f t="shared" si="6"/>
        <v>4</v>
      </c>
      <c r="D163" s="4"/>
      <c r="E163" s="5"/>
      <c r="F163" s="5"/>
      <c r="G163" s="4"/>
      <c r="H163" s="64" t="s">
        <v>113</v>
      </c>
      <c r="I163" s="36"/>
      <c r="J163" s="36" t="s">
        <v>160</v>
      </c>
      <c r="K163" s="56">
        <v>1</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98</v>
      </c>
      <c r="I164" s="36"/>
      <c r="J164" s="36"/>
      <c r="K164" s="56">
        <v>2</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99</v>
      </c>
      <c r="I165" s="36"/>
      <c r="J165" s="36"/>
      <c r="K165" s="56">
        <v>3</v>
      </c>
      <c r="L165" s="100">
        <v>1</v>
      </c>
      <c r="M165" s="100">
        <v>0</v>
      </c>
      <c r="N165" s="100">
        <v>0</v>
      </c>
      <c r="O165" s="100">
        <v>0</v>
      </c>
      <c r="P165" s="100">
        <v>0</v>
      </c>
      <c r="Q165" s="100">
        <v>0</v>
      </c>
      <c r="R165" s="100">
        <v>0</v>
      </c>
      <c r="S165" s="100">
        <v>0</v>
      </c>
      <c r="T165" s="100">
        <v>0</v>
      </c>
      <c r="U165" s="100">
        <v>0</v>
      </c>
      <c r="V165" s="100">
        <v>0</v>
      </c>
      <c r="W165" s="55"/>
      <c r="X165" s="4"/>
      <c r="Y165" s="16"/>
      <c r="Z165" s="1"/>
      <c r="AA165" s="1"/>
      <c r="AB165" s="1"/>
    </row>
    <row r="166" spans="1:28" outlineLevel="3" x14ac:dyDescent="0.35">
      <c r="A166" s="1"/>
      <c r="B166" s="33"/>
      <c r="C166" s="73">
        <f t="shared" si="6"/>
        <v>4</v>
      </c>
      <c r="D166" s="4"/>
      <c r="E166" s="5"/>
      <c r="F166" s="5"/>
      <c r="G166" s="4"/>
      <c r="H166" s="64" t="s">
        <v>115</v>
      </c>
      <c r="I166" s="36"/>
      <c r="J166" s="36"/>
      <c r="K166" s="63">
        <v>4</v>
      </c>
      <c r="L166" s="101">
        <v>1</v>
      </c>
      <c r="M166" s="101">
        <v>0</v>
      </c>
      <c r="N166" s="101">
        <v>0</v>
      </c>
      <c r="O166" s="101">
        <v>0</v>
      </c>
      <c r="P166" s="101">
        <v>0</v>
      </c>
      <c r="Q166" s="101">
        <v>0</v>
      </c>
      <c r="R166" s="101">
        <v>0</v>
      </c>
      <c r="S166" s="101">
        <v>0</v>
      </c>
      <c r="T166" s="101">
        <v>0</v>
      </c>
      <c r="U166" s="101">
        <v>0</v>
      </c>
      <c r="V166" s="101">
        <v>0</v>
      </c>
      <c r="W166" s="55"/>
      <c r="X166" s="4"/>
      <c r="Y166" s="16"/>
      <c r="Z166" s="1"/>
      <c r="AA166" s="1"/>
      <c r="AB166" s="1"/>
    </row>
    <row r="167" spans="1:28" outlineLevel="3" x14ac:dyDescent="0.35">
      <c r="A167" s="1"/>
      <c r="B167" s="33"/>
      <c r="C167" s="73">
        <f t="shared" si="6"/>
        <v>4</v>
      </c>
      <c r="D167" s="4"/>
      <c r="E167" s="5"/>
      <c r="F167" s="5"/>
      <c r="G167" s="4"/>
      <c r="H167" s="105" t="s">
        <v>100</v>
      </c>
      <c r="I167" s="2"/>
      <c r="J167" s="61">
        <v>1</v>
      </c>
      <c r="K167" s="61">
        <v>0</v>
      </c>
      <c r="L167" s="99">
        <v>1</v>
      </c>
      <c r="M167" s="99">
        <v>0</v>
      </c>
      <c r="N167" s="99">
        <v>0</v>
      </c>
      <c r="O167" s="99">
        <v>0</v>
      </c>
      <c r="P167" s="99">
        <v>0</v>
      </c>
      <c r="Q167" s="99">
        <v>0</v>
      </c>
      <c r="R167" s="99">
        <v>0</v>
      </c>
      <c r="S167" s="99">
        <v>0</v>
      </c>
      <c r="T167" s="99">
        <v>0</v>
      </c>
      <c r="U167" s="99">
        <v>0</v>
      </c>
      <c r="V167" s="99">
        <v>0</v>
      </c>
      <c r="W167" s="2"/>
      <c r="X167" s="4"/>
      <c r="Y167" s="16"/>
      <c r="Z167" s="1"/>
      <c r="AA167" s="1"/>
      <c r="AB167" s="1"/>
    </row>
    <row r="168" spans="1:28" outlineLevel="3" x14ac:dyDescent="0.35">
      <c r="A168" s="1"/>
      <c r="B168" s="33"/>
      <c r="C168" s="73">
        <f t="shared" si="6"/>
        <v>4</v>
      </c>
      <c r="D168" s="4"/>
      <c r="E168" s="5"/>
      <c r="F168" s="5"/>
      <c r="G168" s="4"/>
      <c r="H168" s="105" t="s">
        <v>114</v>
      </c>
      <c r="I168" s="2"/>
      <c r="J168" s="56" t="s">
        <v>161</v>
      </c>
      <c r="K168" s="56">
        <v>1</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105" t="s">
        <v>101</v>
      </c>
      <c r="I169" s="2"/>
      <c r="J169" s="56"/>
      <c r="K169" s="56">
        <v>2</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64" t="s">
        <v>118</v>
      </c>
      <c r="I170" s="2"/>
      <c r="J170" s="56"/>
      <c r="K170" s="56">
        <v>3</v>
      </c>
      <c r="L170" s="100">
        <v>1</v>
      </c>
      <c r="M170" s="100">
        <v>0</v>
      </c>
      <c r="N170" s="100">
        <v>0</v>
      </c>
      <c r="O170" s="100">
        <v>0</v>
      </c>
      <c r="P170" s="100">
        <v>0</v>
      </c>
      <c r="Q170" s="100">
        <v>0</v>
      </c>
      <c r="R170" s="100">
        <v>0</v>
      </c>
      <c r="S170" s="100">
        <v>0</v>
      </c>
      <c r="T170" s="100">
        <v>0</v>
      </c>
      <c r="U170" s="100">
        <v>0</v>
      </c>
      <c r="V170" s="100">
        <v>0</v>
      </c>
      <c r="W170" s="2"/>
      <c r="X170" s="4"/>
      <c r="Y170" s="16"/>
      <c r="Z170" s="1"/>
      <c r="AA170" s="1"/>
      <c r="AB170" s="1"/>
    </row>
    <row r="171" spans="1:28" outlineLevel="3" x14ac:dyDescent="0.35">
      <c r="A171" s="1"/>
      <c r="B171" s="33"/>
      <c r="C171" s="73">
        <f t="shared" si="6"/>
        <v>4</v>
      </c>
      <c r="D171" s="4"/>
      <c r="E171" s="5"/>
      <c r="F171" s="5"/>
      <c r="G171" s="4"/>
      <c r="H171" s="105" t="s">
        <v>119</v>
      </c>
      <c r="I171" s="2"/>
      <c r="J171" s="63"/>
      <c r="K171" s="63">
        <v>4</v>
      </c>
      <c r="L171" s="101">
        <v>1</v>
      </c>
      <c r="M171" s="101">
        <v>0</v>
      </c>
      <c r="N171" s="101">
        <v>0</v>
      </c>
      <c r="O171" s="101">
        <v>0</v>
      </c>
      <c r="P171" s="101">
        <v>0</v>
      </c>
      <c r="Q171" s="101">
        <v>0</v>
      </c>
      <c r="R171" s="101">
        <v>0</v>
      </c>
      <c r="S171" s="101">
        <v>0</v>
      </c>
      <c r="T171" s="101">
        <v>0</v>
      </c>
      <c r="U171" s="101">
        <v>0</v>
      </c>
      <c r="V171" s="101">
        <v>0</v>
      </c>
      <c r="W171" s="2"/>
      <c r="X171" s="4"/>
      <c r="Y171" s="16"/>
      <c r="Z171" s="1"/>
      <c r="AA171" s="1"/>
      <c r="AB171" s="1"/>
    </row>
    <row r="172" spans="1:28" outlineLevel="3" x14ac:dyDescent="0.35">
      <c r="A172" s="1"/>
      <c r="B172" s="33"/>
      <c r="C172" s="73">
        <f t="shared" si="6"/>
        <v>4</v>
      </c>
      <c r="D172" s="4"/>
      <c r="E172" s="5"/>
      <c r="F172" s="5"/>
      <c r="G172" s="4"/>
      <c r="H172" s="105" t="s">
        <v>120</v>
      </c>
      <c r="I172" s="36"/>
      <c r="J172" s="61">
        <v>2</v>
      </c>
      <c r="K172" s="61">
        <v>0</v>
      </c>
      <c r="L172" s="99">
        <v>1</v>
      </c>
      <c r="M172" s="99">
        <v>0</v>
      </c>
      <c r="N172" s="99">
        <v>0</v>
      </c>
      <c r="O172" s="99">
        <v>0</v>
      </c>
      <c r="P172" s="99">
        <v>0</v>
      </c>
      <c r="Q172" s="99">
        <v>0</v>
      </c>
      <c r="R172" s="99">
        <v>0</v>
      </c>
      <c r="S172" s="99">
        <v>0</v>
      </c>
      <c r="T172" s="99">
        <v>0</v>
      </c>
      <c r="U172" s="99">
        <v>0</v>
      </c>
      <c r="V172" s="99">
        <v>0</v>
      </c>
      <c r="W172" s="55"/>
      <c r="X172" s="4"/>
      <c r="Y172" s="16"/>
      <c r="Z172" s="1"/>
      <c r="AA172" s="1"/>
      <c r="AB172" s="1"/>
    </row>
    <row r="173" spans="1:28" outlineLevel="3" x14ac:dyDescent="0.35">
      <c r="A173" s="1"/>
      <c r="B173" s="33"/>
      <c r="C173" s="73">
        <f t="shared" si="6"/>
        <v>4</v>
      </c>
      <c r="D173" s="4"/>
      <c r="E173" s="5"/>
      <c r="F173" s="5"/>
      <c r="G173" s="4"/>
      <c r="H173" s="105" t="s">
        <v>121</v>
      </c>
      <c r="I173" s="36"/>
      <c r="J173" s="56" t="s">
        <v>46</v>
      </c>
      <c r="K173" s="56">
        <v>1</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105" t="s">
        <v>122</v>
      </c>
      <c r="I174" s="36"/>
      <c r="J174" s="56"/>
      <c r="K174" s="56">
        <v>2</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c r="I175" s="36"/>
      <c r="J175" s="56"/>
      <c r="K175" s="56">
        <v>3</v>
      </c>
      <c r="L175" s="100">
        <v>1</v>
      </c>
      <c r="M175" s="100">
        <v>0</v>
      </c>
      <c r="N175" s="100">
        <v>0</v>
      </c>
      <c r="O175" s="100">
        <v>0</v>
      </c>
      <c r="P175" s="100">
        <v>0</v>
      </c>
      <c r="Q175" s="100">
        <v>0</v>
      </c>
      <c r="R175" s="100">
        <v>0</v>
      </c>
      <c r="S175" s="100">
        <v>0</v>
      </c>
      <c r="T175" s="100">
        <v>0</v>
      </c>
      <c r="U175" s="100">
        <v>0</v>
      </c>
      <c r="V175" s="100">
        <v>0</v>
      </c>
      <c r="W175" s="55"/>
      <c r="X175" s="4"/>
      <c r="Y175" s="16"/>
      <c r="Z175" s="1"/>
      <c r="AA175" s="1"/>
      <c r="AB175" s="1"/>
    </row>
    <row r="176" spans="1:28" outlineLevel="3" x14ac:dyDescent="0.35">
      <c r="A176" s="1"/>
      <c r="B176" s="33"/>
      <c r="C176" s="73">
        <f t="shared" si="6"/>
        <v>4</v>
      </c>
      <c r="D176" s="4"/>
      <c r="E176" s="5"/>
      <c r="F176" s="5"/>
      <c r="G176" s="4"/>
      <c r="H176" s="64" t="s">
        <v>278</v>
      </c>
      <c r="I176" s="36"/>
      <c r="J176" s="63"/>
      <c r="K176" s="63">
        <v>4</v>
      </c>
      <c r="L176" s="101">
        <v>1</v>
      </c>
      <c r="M176" s="101">
        <v>0</v>
      </c>
      <c r="N176" s="101">
        <v>0</v>
      </c>
      <c r="O176" s="101">
        <v>0</v>
      </c>
      <c r="P176" s="101">
        <v>0</v>
      </c>
      <c r="Q176" s="101">
        <v>0</v>
      </c>
      <c r="R176" s="101">
        <v>0</v>
      </c>
      <c r="S176" s="101">
        <v>0</v>
      </c>
      <c r="T176" s="101">
        <v>0</v>
      </c>
      <c r="U176" s="101">
        <v>0</v>
      </c>
      <c r="V176" s="101">
        <v>0</v>
      </c>
      <c r="W176" s="55"/>
      <c r="X176" s="4"/>
      <c r="Y176" s="16"/>
      <c r="Z176" s="1"/>
      <c r="AA176" s="1"/>
      <c r="AB176" s="1"/>
    </row>
    <row r="177" spans="1:28" outlineLevel="3" x14ac:dyDescent="0.35">
      <c r="A177" s="1"/>
      <c r="B177" s="33"/>
      <c r="C177" s="73">
        <f t="shared" si="6"/>
        <v>4</v>
      </c>
      <c r="D177" s="4"/>
      <c r="E177" s="5"/>
      <c r="F177" s="5"/>
      <c r="G177" s="4"/>
      <c r="H177" s="105" t="s">
        <v>280</v>
      </c>
      <c r="I177" s="2"/>
      <c r="J177" s="61">
        <v>3</v>
      </c>
      <c r="K177" s="61">
        <v>0</v>
      </c>
      <c r="L177" s="99">
        <v>1</v>
      </c>
      <c r="M177" s="99">
        <v>0</v>
      </c>
      <c r="N177" s="99">
        <v>0</v>
      </c>
      <c r="O177" s="99">
        <v>0</v>
      </c>
      <c r="P177" s="99">
        <v>0</v>
      </c>
      <c r="Q177" s="99">
        <v>0</v>
      </c>
      <c r="R177" s="99">
        <v>0</v>
      </c>
      <c r="S177" s="99">
        <v>0</v>
      </c>
      <c r="T177" s="99">
        <v>0</v>
      </c>
      <c r="U177" s="99">
        <v>0</v>
      </c>
      <c r="V177" s="99">
        <v>0</v>
      </c>
      <c r="W177" s="2"/>
      <c r="X177" s="4"/>
      <c r="Y177" s="16"/>
      <c r="Z177" s="1"/>
      <c r="AA177" s="1"/>
      <c r="AB177" s="1"/>
    </row>
    <row r="178" spans="1:28" outlineLevel="3" x14ac:dyDescent="0.35">
      <c r="A178" s="1"/>
      <c r="B178" s="33"/>
      <c r="C178" s="73">
        <f t="shared" si="6"/>
        <v>4</v>
      </c>
      <c r="D178" s="4"/>
      <c r="E178" s="5"/>
      <c r="F178" s="5"/>
      <c r="G178" s="4"/>
      <c r="H178" s="105" t="s">
        <v>279</v>
      </c>
      <c r="I178" s="2"/>
      <c r="J178" s="56" t="s">
        <v>162</v>
      </c>
      <c r="K178" s="56">
        <v>1</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281</v>
      </c>
      <c r="I179" s="2"/>
      <c r="J179" s="56"/>
      <c r="K179" s="56">
        <v>2</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282</v>
      </c>
      <c r="I180" s="2"/>
      <c r="J180" s="56"/>
      <c r="K180" s="56">
        <v>3</v>
      </c>
      <c r="L180" s="100">
        <v>1</v>
      </c>
      <c r="M180" s="100">
        <v>0</v>
      </c>
      <c r="N180" s="100">
        <v>0</v>
      </c>
      <c r="O180" s="100">
        <v>0</v>
      </c>
      <c r="P180" s="100">
        <v>0</v>
      </c>
      <c r="Q180" s="100">
        <v>0</v>
      </c>
      <c r="R180" s="100">
        <v>0</v>
      </c>
      <c r="S180" s="100">
        <v>0</v>
      </c>
      <c r="T180" s="100">
        <v>0</v>
      </c>
      <c r="U180" s="100">
        <v>0</v>
      </c>
      <c r="V180" s="100">
        <v>0</v>
      </c>
      <c r="W180" s="2"/>
      <c r="X180" s="4"/>
      <c r="Y180" s="16"/>
      <c r="Z180" s="1"/>
      <c r="AA180" s="1"/>
      <c r="AB180" s="1"/>
    </row>
    <row r="181" spans="1:28" outlineLevel="3" x14ac:dyDescent="0.35">
      <c r="A181" s="1"/>
      <c r="B181" s="33"/>
      <c r="C181" s="73">
        <f t="shared" si="6"/>
        <v>4</v>
      </c>
      <c r="D181" s="4"/>
      <c r="E181" s="5"/>
      <c r="F181" s="5"/>
      <c r="G181" s="4"/>
      <c r="H181" s="105" t="s">
        <v>283</v>
      </c>
      <c r="I181" s="62"/>
      <c r="J181" s="63"/>
      <c r="K181" s="63">
        <v>4</v>
      </c>
      <c r="L181" s="101">
        <v>1</v>
      </c>
      <c r="M181" s="101">
        <v>0</v>
      </c>
      <c r="N181" s="101">
        <v>0</v>
      </c>
      <c r="O181" s="101">
        <v>0</v>
      </c>
      <c r="P181" s="101">
        <v>0</v>
      </c>
      <c r="Q181" s="101">
        <v>0</v>
      </c>
      <c r="R181" s="101">
        <v>0</v>
      </c>
      <c r="S181" s="101">
        <v>0</v>
      </c>
      <c r="T181" s="101">
        <v>0</v>
      </c>
      <c r="U181" s="101">
        <v>0</v>
      </c>
      <c r="V181" s="101">
        <v>0</v>
      </c>
      <c r="W181" s="2"/>
      <c r="X181" s="4"/>
      <c r="Y181" s="16"/>
      <c r="Z181" s="1"/>
      <c r="AA181" s="1"/>
      <c r="AB181" s="1"/>
    </row>
    <row r="182" spans="1:28" outlineLevel="3" x14ac:dyDescent="0.35">
      <c r="A182" s="1"/>
      <c r="B182" s="33"/>
      <c r="C182" s="73">
        <f t="shared" si="6"/>
        <v>4</v>
      </c>
      <c r="D182" s="4"/>
      <c r="E182" s="5"/>
      <c r="F182" s="5"/>
      <c r="G182" s="4"/>
      <c r="H182" s="105" t="s">
        <v>284</v>
      </c>
      <c r="I182" s="104">
        <v>1</v>
      </c>
      <c r="J182" s="57">
        <v>0</v>
      </c>
      <c r="K182" s="61">
        <v>0</v>
      </c>
      <c r="L182" s="99">
        <v>1</v>
      </c>
      <c r="M182" s="99">
        <v>0</v>
      </c>
      <c r="N182" s="99">
        <v>0</v>
      </c>
      <c r="O182" s="99">
        <v>0</v>
      </c>
      <c r="P182" s="99">
        <v>0</v>
      </c>
      <c r="Q182" s="99">
        <v>0</v>
      </c>
      <c r="R182" s="99">
        <v>0</v>
      </c>
      <c r="S182" s="99">
        <v>0</v>
      </c>
      <c r="T182" s="99">
        <v>0</v>
      </c>
      <c r="U182" s="99">
        <v>0</v>
      </c>
      <c r="V182" s="99">
        <v>0</v>
      </c>
      <c r="W182" s="55"/>
      <c r="X182" s="4"/>
      <c r="Y182" s="16"/>
      <c r="Z182" s="1"/>
      <c r="AA182" s="1"/>
      <c r="AB182" s="1"/>
    </row>
    <row r="183" spans="1:28" outlineLevel="3" x14ac:dyDescent="0.35">
      <c r="A183" s="1"/>
      <c r="B183" s="33"/>
      <c r="C183" s="73">
        <f t="shared" si="6"/>
        <v>4</v>
      </c>
      <c r="D183" s="4"/>
      <c r="E183" s="5"/>
      <c r="F183" s="5"/>
      <c r="G183" s="4"/>
      <c r="H183" s="105" t="s">
        <v>285</v>
      </c>
      <c r="I183" s="36"/>
      <c r="J183" s="36"/>
      <c r="K183" s="56">
        <v>1</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105" t="s">
        <v>286</v>
      </c>
      <c r="I184" s="36"/>
      <c r="J184" s="36"/>
      <c r="K184" s="56">
        <v>2</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56">
        <v>3</v>
      </c>
      <c r="L185" s="100">
        <v>1</v>
      </c>
      <c r="M185" s="100">
        <v>0</v>
      </c>
      <c r="N185" s="100">
        <v>0</v>
      </c>
      <c r="O185" s="100">
        <v>0</v>
      </c>
      <c r="P185" s="100">
        <v>0</v>
      </c>
      <c r="Q185" s="100">
        <v>0</v>
      </c>
      <c r="R185" s="100">
        <v>0</v>
      </c>
      <c r="S185" s="100">
        <v>0</v>
      </c>
      <c r="T185" s="100">
        <v>0</v>
      </c>
      <c r="U185" s="100">
        <v>0</v>
      </c>
      <c r="V185" s="100">
        <v>0</v>
      </c>
      <c r="W185" s="55"/>
      <c r="X185" s="4"/>
      <c r="Y185" s="16"/>
      <c r="Z185" s="1"/>
      <c r="AA185" s="1"/>
      <c r="AB185" s="1"/>
    </row>
    <row r="186" spans="1:28" outlineLevel="3" x14ac:dyDescent="0.35">
      <c r="A186" s="1"/>
      <c r="B186" s="33"/>
      <c r="C186" s="73">
        <f t="shared" si="6"/>
        <v>4</v>
      </c>
      <c r="D186" s="4"/>
      <c r="E186" s="5"/>
      <c r="F186" s="5"/>
      <c r="G186" s="4"/>
      <c r="H186" s="26"/>
      <c r="I186" s="36"/>
      <c r="J186" s="36"/>
      <c r="K186" s="63">
        <v>4</v>
      </c>
      <c r="L186" s="101">
        <v>1</v>
      </c>
      <c r="M186" s="101">
        <v>0</v>
      </c>
      <c r="N186" s="101">
        <v>0</v>
      </c>
      <c r="O186" s="101">
        <v>0</v>
      </c>
      <c r="P186" s="101">
        <v>0</v>
      </c>
      <c r="Q186" s="101">
        <v>0</v>
      </c>
      <c r="R186" s="101">
        <v>0</v>
      </c>
      <c r="S186" s="101">
        <v>0</v>
      </c>
      <c r="T186" s="101">
        <v>0</v>
      </c>
      <c r="U186" s="101">
        <v>0</v>
      </c>
      <c r="V186" s="101">
        <v>0</v>
      </c>
      <c r="W186" s="55"/>
      <c r="X186" s="4"/>
      <c r="Y186" s="16"/>
      <c r="Z186" s="1"/>
      <c r="AA186" s="1"/>
      <c r="AB186" s="1"/>
    </row>
    <row r="187" spans="1:28" outlineLevel="3" x14ac:dyDescent="0.35">
      <c r="A187" s="1"/>
      <c r="B187" s="33"/>
      <c r="C187" s="73">
        <f t="shared" si="6"/>
        <v>4</v>
      </c>
      <c r="D187" s="4"/>
      <c r="E187" s="5"/>
      <c r="F187" s="5"/>
      <c r="G187" s="4"/>
      <c r="H187" s="26"/>
      <c r="I187" s="2"/>
      <c r="J187" s="103">
        <v>1</v>
      </c>
      <c r="K187" s="103">
        <v>0</v>
      </c>
      <c r="L187" s="99">
        <v>1</v>
      </c>
      <c r="M187" s="99">
        <v>0</v>
      </c>
      <c r="N187" s="99">
        <v>0</v>
      </c>
      <c r="O187" s="99">
        <v>0</v>
      </c>
      <c r="P187" s="99">
        <v>0</v>
      </c>
      <c r="Q187" s="99">
        <v>0</v>
      </c>
      <c r="R187" s="99">
        <v>0</v>
      </c>
      <c r="S187" s="99">
        <v>0</v>
      </c>
      <c r="T187" s="99">
        <v>0</v>
      </c>
      <c r="U187" s="99">
        <v>0</v>
      </c>
      <c r="V187" s="99">
        <v>0</v>
      </c>
      <c r="W187" s="2"/>
      <c r="X187" s="4"/>
      <c r="Y187" s="16"/>
      <c r="Z187" s="1"/>
      <c r="AA187" s="1"/>
      <c r="AB187" s="1"/>
    </row>
    <row r="188" spans="1:28" outlineLevel="3" x14ac:dyDescent="0.35">
      <c r="A188" s="1"/>
      <c r="B188" s="33"/>
      <c r="C188" s="73">
        <f t="shared" si="6"/>
        <v>4</v>
      </c>
      <c r="D188" s="4"/>
      <c r="E188" s="5"/>
      <c r="F188" s="5"/>
      <c r="G188" s="4"/>
      <c r="H188" s="26"/>
      <c r="I188" s="2"/>
      <c r="J188" s="56"/>
      <c r="K188" s="56">
        <v>1</v>
      </c>
      <c r="L188" s="100">
        <v>1</v>
      </c>
      <c r="M188" s="100">
        <v>2</v>
      </c>
      <c r="N188" s="100">
        <v>3</v>
      </c>
      <c r="O188" s="100">
        <v>3</v>
      </c>
      <c r="P188" s="100">
        <v>3</v>
      </c>
      <c r="Q188" s="100">
        <v>3</v>
      </c>
      <c r="R188" s="100">
        <v>3</v>
      </c>
      <c r="S188" s="100">
        <v>3</v>
      </c>
      <c r="T188" s="100">
        <v>3</v>
      </c>
      <c r="U188" s="100">
        <v>3</v>
      </c>
      <c r="V188" s="100">
        <v>3</v>
      </c>
      <c r="W188" s="2"/>
      <c r="X188" s="4"/>
      <c r="Y188" s="16"/>
      <c r="Z188" s="1"/>
      <c r="AA188" s="1"/>
      <c r="AB188" s="1"/>
    </row>
    <row r="189" spans="1:28" outlineLevel="3" x14ac:dyDescent="0.35">
      <c r="A189" s="1"/>
      <c r="B189" s="33"/>
      <c r="C189" s="73">
        <f t="shared" si="6"/>
        <v>4</v>
      </c>
      <c r="D189" s="4"/>
      <c r="E189" s="5"/>
      <c r="F189" s="5"/>
      <c r="G189" s="4"/>
      <c r="H189" s="26"/>
      <c r="I189" s="2"/>
      <c r="J189" s="56"/>
      <c r="K189" s="56">
        <v>2</v>
      </c>
      <c r="L189" s="100">
        <v>1</v>
      </c>
      <c r="M189" s="100">
        <v>2</v>
      </c>
      <c r="N189" s="100">
        <v>4</v>
      </c>
      <c r="O189" s="100">
        <v>5</v>
      </c>
      <c r="P189" s="100">
        <v>5</v>
      </c>
      <c r="Q189" s="100">
        <v>5</v>
      </c>
      <c r="R189" s="100">
        <v>5</v>
      </c>
      <c r="S189" s="100">
        <v>5</v>
      </c>
      <c r="T189" s="100">
        <v>4</v>
      </c>
      <c r="U189" s="100">
        <v>5</v>
      </c>
      <c r="V189" s="100">
        <v>5</v>
      </c>
      <c r="W189" s="2"/>
      <c r="X189" s="4"/>
      <c r="Y189" s="16"/>
      <c r="Z189" s="1"/>
      <c r="AA189" s="1"/>
      <c r="AB189" s="1"/>
    </row>
    <row r="190" spans="1:28" outlineLevel="3" x14ac:dyDescent="0.35">
      <c r="A190" s="1"/>
      <c r="B190" s="33"/>
      <c r="C190" s="73">
        <f t="shared" si="6"/>
        <v>4</v>
      </c>
      <c r="D190" s="4"/>
      <c r="E190" s="5"/>
      <c r="F190" s="5"/>
      <c r="G190" s="4"/>
      <c r="H190" s="26"/>
      <c r="I190" s="2"/>
      <c r="J190" s="56"/>
      <c r="K190" s="56">
        <v>3</v>
      </c>
      <c r="L190" s="100">
        <v>1</v>
      </c>
      <c r="M190" s="100">
        <v>2</v>
      </c>
      <c r="N190" s="100">
        <v>4</v>
      </c>
      <c r="O190" s="100">
        <v>6</v>
      </c>
      <c r="P190" s="100">
        <v>7</v>
      </c>
      <c r="Q190" s="100">
        <v>6</v>
      </c>
      <c r="R190" s="100">
        <v>7</v>
      </c>
      <c r="S190" s="100">
        <v>7</v>
      </c>
      <c r="T190" s="100">
        <v>4</v>
      </c>
      <c r="U190" s="100">
        <v>6</v>
      </c>
      <c r="V190" s="100">
        <v>7</v>
      </c>
      <c r="W190" s="2"/>
      <c r="X190" s="4"/>
      <c r="Y190" s="16"/>
      <c r="Z190" s="1"/>
      <c r="AA190" s="1"/>
      <c r="AB190" s="1"/>
    </row>
    <row r="191" spans="1:28" outlineLevel="3" x14ac:dyDescent="0.35">
      <c r="A191" s="1"/>
      <c r="B191" s="33"/>
      <c r="C191" s="73">
        <f t="shared" si="6"/>
        <v>4</v>
      </c>
      <c r="D191" s="4"/>
      <c r="E191" s="5"/>
      <c r="F191" s="5"/>
      <c r="G191" s="4"/>
      <c r="H191" s="26"/>
      <c r="I191" s="2"/>
      <c r="J191" s="63"/>
      <c r="K191" s="63">
        <v>4</v>
      </c>
      <c r="L191" s="101">
        <v>1</v>
      </c>
      <c r="M191" s="101">
        <v>2</v>
      </c>
      <c r="N191" s="101">
        <v>4</v>
      </c>
      <c r="O191" s="101">
        <v>6</v>
      </c>
      <c r="P191" s="101">
        <v>7</v>
      </c>
      <c r="Q191" s="101">
        <v>6</v>
      </c>
      <c r="R191" s="101">
        <v>7</v>
      </c>
      <c r="S191" s="101">
        <v>7</v>
      </c>
      <c r="T191" s="101">
        <v>4</v>
      </c>
      <c r="U191" s="101">
        <v>6</v>
      </c>
      <c r="V191" s="101">
        <v>7</v>
      </c>
      <c r="W191" s="2"/>
      <c r="X191" s="4"/>
      <c r="Y191" s="16"/>
      <c r="Z191" s="1"/>
      <c r="AA191" s="1"/>
      <c r="AB191" s="1"/>
    </row>
    <row r="192" spans="1:28" outlineLevel="3" x14ac:dyDescent="0.35">
      <c r="A192" s="1"/>
      <c r="B192" s="33"/>
      <c r="C192" s="73">
        <f t="shared" si="6"/>
        <v>4</v>
      </c>
      <c r="D192" s="4"/>
      <c r="E192" s="5"/>
      <c r="F192" s="5"/>
      <c r="G192" s="4"/>
      <c r="H192" s="26"/>
      <c r="I192" s="36"/>
      <c r="J192" s="61">
        <v>2</v>
      </c>
      <c r="K192" s="61">
        <v>0</v>
      </c>
      <c r="L192" s="99">
        <v>1</v>
      </c>
      <c r="M192" s="99">
        <v>0</v>
      </c>
      <c r="N192" s="99">
        <v>0</v>
      </c>
      <c r="O192" s="99">
        <v>0</v>
      </c>
      <c r="P192" s="99">
        <v>0</v>
      </c>
      <c r="Q192" s="99">
        <v>0</v>
      </c>
      <c r="R192" s="99">
        <v>0</v>
      </c>
      <c r="S192" s="99">
        <v>0</v>
      </c>
      <c r="T192" s="99">
        <v>0</v>
      </c>
      <c r="U192" s="99">
        <v>0</v>
      </c>
      <c r="V192" s="99">
        <v>0</v>
      </c>
      <c r="W192" s="55"/>
      <c r="X192" s="4"/>
      <c r="Y192" s="16"/>
      <c r="Z192" s="1"/>
      <c r="AA192" s="1"/>
      <c r="AB192" s="1"/>
    </row>
    <row r="193" spans="1:28" outlineLevel="3" x14ac:dyDescent="0.35">
      <c r="A193" s="1"/>
      <c r="B193" s="33"/>
      <c r="C193" s="73">
        <f t="shared" si="6"/>
        <v>4</v>
      </c>
      <c r="D193" s="4"/>
      <c r="E193" s="5"/>
      <c r="F193" s="5"/>
      <c r="G193" s="4"/>
      <c r="H193" s="26"/>
      <c r="I193" s="36"/>
      <c r="J193" s="56"/>
      <c r="K193" s="56">
        <v>1</v>
      </c>
      <c r="L193" s="100">
        <v>1</v>
      </c>
      <c r="M193" s="100">
        <v>2</v>
      </c>
      <c r="N193" s="100">
        <v>3</v>
      </c>
      <c r="O193" s="100">
        <v>3</v>
      </c>
      <c r="P193" s="100">
        <v>3</v>
      </c>
      <c r="Q193" s="100">
        <v>3</v>
      </c>
      <c r="R193" s="100">
        <v>3</v>
      </c>
      <c r="S193" s="100">
        <v>3</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2</v>
      </c>
      <c r="L194" s="100">
        <v>1</v>
      </c>
      <c r="M194" s="100">
        <v>2</v>
      </c>
      <c r="N194" s="100">
        <v>4</v>
      </c>
      <c r="O194" s="100">
        <v>5</v>
      </c>
      <c r="P194" s="100">
        <v>5</v>
      </c>
      <c r="Q194" s="100">
        <v>5</v>
      </c>
      <c r="R194" s="100">
        <v>5</v>
      </c>
      <c r="S194" s="100">
        <v>5</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56"/>
      <c r="K195" s="56">
        <v>3</v>
      </c>
      <c r="L195" s="100">
        <v>1</v>
      </c>
      <c r="M195" s="100">
        <v>2</v>
      </c>
      <c r="N195" s="100">
        <v>4</v>
      </c>
      <c r="O195" s="100">
        <v>6</v>
      </c>
      <c r="P195" s="100">
        <v>7</v>
      </c>
      <c r="Q195" s="100">
        <v>6</v>
      </c>
      <c r="R195" s="100">
        <v>7</v>
      </c>
      <c r="S195" s="100">
        <v>7</v>
      </c>
      <c r="T195" s="100">
        <v>2</v>
      </c>
      <c r="U195" s="100">
        <v>2</v>
      </c>
      <c r="V195" s="100">
        <v>2</v>
      </c>
      <c r="W195" s="55"/>
      <c r="X195" s="4"/>
      <c r="Y195" s="16"/>
      <c r="Z195" s="1"/>
      <c r="AA195" s="1"/>
      <c r="AB195" s="1"/>
    </row>
    <row r="196" spans="1:28" outlineLevel="3" x14ac:dyDescent="0.35">
      <c r="A196" s="1"/>
      <c r="B196" s="33"/>
      <c r="C196" s="73">
        <f t="shared" si="6"/>
        <v>4</v>
      </c>
      <c r="D196" s="4"/>
      <c r="E196" s="5"/>
      <c r="F196" s="5"/>
      <c r="G196" s="4"/>
      <c r="H196" s="26"/>
      <c r="I196" s="36"/>
      <c r="J196" s="63"/>
      <c r="K196" s="63">
        <v>4</v>
      </c>
      <c r="L196" s="101">
        <v>1</v>
      </c>
      <c r="M196" s="101">
        <v>2</v>
      </c>
      <c r="N196" s="101">
        <v>4</v>
      </c>
      <c r="O196" s="101">
        <v>6</v>
      </c>
      <c r="P196" s="101">
        <v>7</v>
      </c>
      <c r="Q196" s="101">
        <v>6</v>
      </c>
      <c r="R196" s="101">
        <v>7</v>
      </c>
      <c r="S196" s="101">
        <v>7</v>
      </c>
      <c r="T196" s="101">
        <v>2</v>
      </c>
      <c r="U196" s="101">
        <v>2</v>
      </c>
      <c r="V196" s="101">
        <v>2</v>
      </c>
      <c r="W196" s="55"/>
      <c r="X196" s="4"/>
      <c r="Y196" s="16"/>
      <c r="Z196" s="1"/>
      <c r="AA196" s="1"/>
      <c r="AB196" s="1"/>
    </row>
    <row r="197" spans="1:28" outlineLevel="3" x14ac:dyDescent="0.35">
      <c r="A197" s="1"/>
      <c r="B197" s="33"/>
      <c r="C197" s="73">
        <f t="shared" si="6"/>
        <v>4</v>
      </c>
      <c r="D197" s="4"/>
      <c r="E197" s="5"/>
      <c r="F197" s="5"/>
      <c r="G197" s="4"/>
      <c r="H197" s="26"/>
      <c r="I197" s="2"/>
      <c r="J197" s="61">
        <v>3</v>
      </c>
      <c r="K197" s="61">
        <v>0</v>
      </c>
      <c r="L197" s="99">
        <v>1</v>
      </c>
      <c r="M197" s="99">
        <v>0</v>
      </c>
      <c r="N197" s="99">
        <v>0</v>
      </c>
      <c r="O197" s="99">
        <v>0</v>
      </c>
      <c r="P197" s="99">
        <v>0</v>
      </c>
      <c r="Q197" s="99">
        <v>0</v>
      </c>
      <c r="R197" s="99">
        <v>0</v>
      </c>
      <c r="S197" s="99">
        <v>0</v>
      </c>
      <c r="T197" s="99">
        <v>0</v>
      </c>
      <c r="U197" s="99">
        <v>0</v>
      </c>
      <c r="V197" s="99">
        <v>0</v>
      </c>
      <c r="W197" s="2"/>
      <c r="X197" s="4"/>
      <c r="Y197" s="16"/>
      <c r="Z197" s="1"/>
      <c r="AA197" s="1"/>
      <c r="AB197" s="1"/>
    </row>
    <row r="198" spans="1:28" outlineLevel="3" x14ac:dyDescent="0.35">
      <c r="A198" s="1"/>
      <c r="B198" s="33"/>
      <c r="C198" s="73">
        <f t="shared" si="6"/>
        <v>4</v>
      </c>
      <c r="D198" s="4"/>
      <c r="E198" s="5"/>
      <c r="F198" s="5"/>
      <c r="G198" s="4"/>
      <c r="H198" s="26"/>
      <c r="I198" s="2"/>
      <c r="J198" s="56"/>
      <c r="K198" s="56">
        <v>1</v>
      </c>
      <c r="L198" s="100">
        <v>1</v>
      </c>
      <c r="M198" s="100">
        <v>2</v>
      </c>
      <c r="N198" s="100">
        <v>3</v>
      </c>
      <c r="O198" s="100">
        <v>3</v>
      </c>
      <c r="P198" s="100">
        <v>3</v>
      </c>
      <c r="Q198" s="100">
        <v>3</v>
      </c>
      <c r="R198" s="100">
        <v>3</v>
      </c>
      <c r="S198" s="100">
        <v>3</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2</v>
      </c>
      <c r="L199" s="100">
        <v>1</v>
      </c>
      <c r="M199" s="100">
        <v>2</v>
      </c>
      <c r="N199" s="100">
        <v>4</v>
      </c>
      <c r="O199" s="100">
        <v>5</v>
      </c>
      <c r="P199" s="100">
        <v>5</v>
      </c>
      <c r="Q199" s="100">
        <v>4</v>
      </c>
      <c r="R199" s="100">
        <v>5</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2"/>
      <c r="J200" s="56"/>
      <c r="K200" s="56">
        <v>3</v>
      </c>
      <c r="L200" s="100">
        <v>1</v>
      </c>
      <c r="M200" s="100">
        <v>2</v>
      </c>
      <c r="N200" s="100">
        <v>4</v>
      </c>
      <c r="O200" s="100">
        <v>6</v>
      </c>
      <c r="P200" s="100">
        <v>7</v>
      </c>
      <c r="Q200" s="100">
        <v>4</v>
      </c>
      <c r="R200" s="100">
        <v>6</v>
      </c>
      <c r="S200" s="100">
        <v>4</v>
      </c>
      <c r="T200" s="100">
        <v>2</v>
      </c>
      <c r="U200" s="100">
        <v>2</v>
      </c>
      <c r="V200" s="100">
        <v>2</v>
      </c>
      <c r="W200" s="2"/>
      <c r="X200" s="4"/>
      <c r="Y200" s="16"/>
      <c r="Z200" s="1"/>
      <c r="AA200" s="1"/>
      <c r="AB200" s="1"/>
    </row>
    <row r="201" spans="1:28" outlineLevel="3" x14ac:dyDescent="0.35">
      <c r="A201" s="1"/>
      <c r="B201" s="33"/>
      <c r="C201" s="73">
        <f t="shared" si="6"/>
        <v>4</v>
      </c>
      <c r="D201" s="4"/>
      <c r="E201" s="5"/>
      <c r="F201" s="5"/>
      <c r="G201" s="4"/>
      <c r="H201" s="26"/>
      <c r="I201" s="62"/>
      <c r="J201" s="63"/>
      <c r="K201" s="63">
        <v>4</v>
      </c>
      <c r="L201" s="101">
        <v>1</v>
      </c>
      <c r="M201" s="101">
        <v>2</v>
      </c>
      <c r="N201" s="101">
        <v>4</v>
      </c>
      <c r="O201" s="101">
        <v>6</v>
      </c>
      <c r="P201" s="101">
        <v>7</v>
      </c>
      <c r="Q201" s="101">
        <v>4</v>
      </c>
      <c r="R201" s="101">
        <v>6</v>
      </c>
      <c r="S201" s="101">
        <v>4</v>
      </c>
      <c r="T201" s="101">
        <v>2</v>
      </c>
      <c r="U201" s="101">
        <v>2</v>
      </c>
      <c r="V201" s="101">
        <v>2</v>
      </c>
      <c r="W201" s="2"/>
      <c r="X201" s="4"/>
      <c r="Y201" s="16"/>
      <c r="Z201" s="1"/>
      <c r="AA201" s="1"/>
      <c r="AB201" s="1"/>
    </row>
    <row r="202" spans="1:28" ht="5.15" customHeight="1" outlineLevel="2" x14ac:dyDescent="0.35">
      <c r="A202" s="1"/>
      <c r="B202" s="33"/>
      <c r="C202" s="73">
        <f>INT(C$132)+2.005</f>
        <v>3.0049999999999999</v>
      </c>
      <c r="D202" s="4"/>
      <c r="E202" s="4"/>
      <c r="F202" s="4"/>
      <c r="G202" s="4"/>
      <c r="H202" s="4"/>
      <c r="I202" s="4"/>
      <c r="J202" s="4"/>
      <c r="K202" s="4"/>
      <c r="L202" s="4"/>
      <c r="M202" s="4"/>
      <c r="N202" s="4"/>
      <c r="O202" s="4"/>
      <c r="P202" s="4"/>
      <c r="Q202" s="4"/>
      <c r="R202" s="4"/>
      <c r="S202" s="4"/>
      <c r="T202" s="4"/>
      <c r="U202" s="4"/>
      <c r="V202" s="4"/>
      <c r="W202" s="4"/>
      <c r="X202" s="4"/>
      <c r="Y202" s="16"/>
      <c r="Z202" s="1"/>
      <c r="AA202" s="1"/>
      <c r="AB202" s="1"/>
    </row>
    <row r="203" spans="1:28" outlineLevel="1" x14ac:dyDescent="0.35">
      <c r="A203" s="1"/>
      <c r="B203" s="33"/>
      <c r="C203" s="73">
        <f>INT(C$132)+1</f>
        <v>2</v>
      </c>
      <c r="D203" s="4"/>
      <c r="E203" s="5"/>
      <c r="F203" s="5"/>
      <c r="G203" s="4"/>
      <c r="H203" s="59" t="s">
        <v>277</v>
      </c>
      <c r="I203" s="60" t="str">
        <f>"("&amp;ROWS(ia_ppk2g1_rlsb1)-2&amp;","&amp;COLUMNS(ia_ppk2g1_rlsb1)-1&amp;"): ia_ppk2_vlsb1(pointers) = input"</f>
        <v>(58,10): ia_ppk2_vlsb1(pointers) = input</v>
      </c>
      <c r="J203" s="49"/>
      <c r="K203" s="49"/>
      <c r="L203" s="127" t="s">
        <v>225</v>
      </c>
      <c r="M203" s="128" t="s">
        <v>226</v>
      </c>
      <c r="N203" s="128" t="s">
        <v>227</v>
      </c>
      <c r="O203" s="128" t="s">
        <v>228</v>
      </c>
      <c r="P203" s="128" t="s">
        <v>229</v>
      </c>
      <c r="Q203" s="128" t="s">
        <v>230</v>
      </c>
      <c r="R203" s="128" t="s">
        <v>231</v>
      </c>
      <c r="S203" s="128" t="s">
        <v>232</v>
      </c>
      <c r="T203" s="128" t="s">
        <v>233</v>
      </c>
      <c r="U203" s="128" t="s">
        <v>234</v>
      </c>
      <c r="V203" s="129" t="s">
        <v>235</v>
      </c>
      <c r="W203" s="93"/>
      <c r="X203" s="4"/>
      <c r="Y203" s="16"/>
      <c r="Z203" s="1"/>
      <c r="AA203" s="1"/>
      <c r="AB203" s="1"/>
    </row>
    <row r="204" spans="1:28" outlineLevel="2" x14ac:dyDescent="0.35">
      <c r="A204" s="1"/>
      <c r="B204" s="33"/>
      <c r="C204" s="73">
        <f>INT($C$132)+2</f>
        <v>3</v>
      </c>
      <c r="D204" s="4"/>
      <c r="E204" s="5"/>
      <c r="F204" s="5"/>
      <c r="G204" s="4"/>
      <c r="H204" s="119"/>
      <c r="I204" s="60"/>
      <c r="J204" s="49"/>
      <c r="K204" s="49">
        <v>1</v>
      </c>
      <c r="L204" s="130" t="str">
        <f t="shared" ref="L204:V205" si="7">LEFT(L$203,LEN(L$203)-1)&amp;$K204</f>
        <v>NM-1</v>
      </c>
      <c r="M204" s="131" t="str">
        <f t="shared" si="7"/>
        <v>00-1</v>
      </c>
      <c r="N204" s="93" t="str">
        <f t="shared" si="7"/>
        <v>11-1</v>
      </c>
      <c r="O204" s="93" t="str">
        <f t="shared" si="7"/>
        <v>22-1</v>
      </c>
      <c r="P204" s="93" t="str">
        <f t="shared" si="7"/>
        <v>33-1</v>
      </c>
      <c r="Q204" s="93" t="str">
        <f t="shared" si="7"/>
        <v>21-1</v>
      </c>
      <c r="R204" s="93" t="str">
        <f t="shared" si="7"/>
        <v>32-1</v>
      </c>
      <c r="S204" s="93" t="str">
        <f t="shared" si="7"/>
        <v>31-1</v>
      </c>
      <c r="T204" s="93" t="str">
        <f t="shared" si="7"/>
        <v>10-1</v>
      </c>
      <c r="U204" s="93" t="str">
        <f t="shared" si="7"/>
        <v>20-1</v>
      </c>
      <c r="V204" s="132" t="str">
        <f t="shared" si="7"/>
        <v>30-1</v>
      </c>
      <c r="W204" s="93"/>
      <c r="X204" s="4"/>
      <c r="Y204" s="16"/>
      <c r="Z204" s="1"/>
      <c r="AA204" s="1"/>
      <c r="AB204" s="1"/>
    </row>
    <row r="205" spans="1:28" outlineLevel="2" x14ac:dyDescent="0.35">
      <c r="A205" s="1"/>
      <c r="B205" s="33"/>
      <c r="C205" s="73">
        <f>INT($C$132)+2</f>
        <v>3</v>
      </c>
      <c r="D205" s="4"/>
      <c r="E205" s="5"/>
      <c r="F205" s="5"/>
      <c r="G205" s="4"/>
      <c r="H205" s="119"/>
      <c r="I205" s="60"/>
      <c r="J205" s="49"/>
      <c r="K205" s="49">
        <v>2</v>
      </c>
      <c r="L205" s="133" t="str">
        <f t="shared" si="7"/>
        <v>NM-2</v>
      </c>
      <c r="M205" s="134" t="str">
        <f t="shared" si="7"/>
        <v>00-2</v>
      </c>
      <c r="N205" s="135" t="str">
        <f t="shared" si="7"/>
        <v>11-2</v>
      </c>
      <c r="O205" s="135" t="str">
        <f t="shared" si="7"/>
        <v>22-2</v>
      </c>
      <c r="P205" s="135" t="str">
        <f t="shared" si="7"/>
        <v>33-2</v>
      </c>
      <c r="Q205" s="135" t="str">
        <f t="shared" si="7"/>
        <v>21-2</v>
      </c>
      <c r="R205" s="135" t="str">
        <f t="shared" si="7"/>
        <v>32-2</v>
      </c>
      <c r="S205" s="135" t="str">
        <f t="shared" si="7"/>
        <v>31-2</v>
      </c>
      <c r="T205" s="135" t="str">
        <f t="shared" si="7"/>
        <v>10-2</v>
      </c>
      <c r="U205" s="135" t="str">
        <f t="shared" si="7"/>
        <v>20-2</v>
      </c>
      <c r="V205" s="136" t="str">
        <f t="shared" si="7"/>
        <v>30-2</v>
      </c>
      <c r="W205" s="93"/>
      <c r="X205" s="4"/>
      <c r="Y205" s="16"/>
      <c r="Z205" s="1"/>
      <c r="AA205" s="1"/>
      <c r="AB205" s="1"/>
    </row>
    <row r="206" spans="1:28" ht="5.15" customHeight="1" outlineLevel="3" x14ac:dyDescent="0.35">
      <c r="A206" s="1"/>
      <c r="B206" s="33"/>
      <c r="C206" s="73">
        <f>INT(C$132)+3.005</f>
        <v>4.0049999999999999</v>
      </c>
      <c r="D206" s="4" t="s">
        <v>2</v>
      </c>
      <c r="E206" s="4"/>
      <c r="F206" s="4"/>
      <c r="G206" s="4"/>
      <c r="H206" s="4"/>
      <c r="I206" s="4"/>
      <c r="J206" s="4"/>
      <c r="K206" s="4"/>
      <c r="L206" s="4"/>
      <c r="M206" s="4"/>
      <c r="N206" s="4"/>
      <c r="O206" s="4"/>
      <c r="P206" s="4"/>
      <c r="Q206" s="4"/>
      <c r="R206" s="4"/>
      <c r="S206" s="4"/>
      <c r="T206" s="4"/>
      <c r="U206" s="4"/>
      <c r="V206" s="4"/>
      <c r="W206" s="4"/>
      <c r="X206" s="4"/>
      <c r="Y206" s="16"/>
      <c r="Z206" s="1"/>
      <c r="AA206" s="1"/>
      <c r="AB206" s="1"/>
    </row>
    <row r="207" spans="1:28" outlineLevel="2" x14ac:dyDescent="0.35">
      <c r="A207" s="1"/>
      <c r="B207" s="33"/>
      <c r="C207" s="73">
        <f>INT($C$132)+2</f>
        <v>3</v>
      </c>
      <c r="D207" s="4"/>
      <c r="E207" s="5"/>
      <c r="F207" s="5"/>
      <c r="G207" s="4"/>
      <c r="H207" s="108" t="s">
        <v>117</v>
      </c>
      <c r="I207" s="54" t="s">
        <v>212</v>
      </c>
      <c r="J207" s="54" t="s">
        <v>108</v>
      </c>
      <c r="K207" s="54" t="s">
        <v>96</v>
      </c>
      <c r="L207" s="31">
        <v>3</v>
      </c>
      <c r="M207" s="31">
        <f>i_len_l</f>
        <v>4</v>
      </c>
      <c r="N207" s="137">
        <f>i_len_s</f>
        <v>5</v>
      </c>
      <c r="O207" s="98" t="s">
        <v>139</v>
      </c>
      <c r="P207" s="98"/>
      <c r="Q207" s="98"/>
      <c r="R207" s="98"/>
      <c r="S207" s="98"/>
      <c r="T207" s="98"/>
      <c r="U207" s="102"/>
      <c r="V207" s="102"/>
      <c r="W207" s="2"/>
      <c r="X207" s="4"/>
      <c r="Y207" s="16"/>
      <c r="Z207" s="1"/>
      <c r="AA207" s="1"/>
      <c r="AB207" s="1"/>
    </row>
    <row r="208" spans="1:28" outlineLevel="3" x14ac:dyDescent="0.35">
      <c r="A208" s="1"/>
      <c r="B208" s="33"/>
      <c r="C208" s="73">
        <f t="shared" ref="C208:C239" si="8">INT($C$132)+3</f>
        <v>4</v>
      </c>
      <c r="D208" s="4"/>
      <c r="E208" s="5"/>
      <c r="F208" s="5"/>
      <c r="G208" s="4"/>
      <c r="H208" s="64" t="s">
        <v>129</v>
      </c>
      <c r="I208" s="57">
        <v>0</v>
      </c>
      <c r="J208" s="57">
        <v>0</v>
      </c>
      <c r="K208" s="61">
        <v>0</v>
      </c>
      <c r="L208" s="61">
        <v>0</v>
      </c>
      <c r="M208" s="31">
        <v>2</v>
      </c>
      <c r="N208" s="139">
        <f t="shared" ref="N208:V208" si="9">M208</f>
        <v>2</v>
      </c>
      <c r="O208" s="139">
        <f t="shared" si="9"/>
        <v>2</v>
      </c>
      <c r="P208" s="139">
        <f t="shared" si="9"/>
        <v>2</v>
      </c>
      <c r="Q208" s="139">
        <f t="shared" si="9"/>
        <v>2</v>
      </c>
      <c r="R208" s="139">
        <f t="shared" si="9"/>
        <v>2</v>
      </c>
      <c r="S208" s="139">
        <f t="shared" si="9"/>
        <v>2</v>
      </c>
      <c r="T208" s="139">
        <f t="shared" si="9"/>
        <v>2</v>
      </c>
      <c r="U208" s="139">
        <f t="shared" si="9"/>
        <v>2</v>
      </c>
      <c r="V208" s="139">
        <f t="shared" si="9"/>
        <v>2</v>
      </c>
      <c r="W208" s="2"/>
      <c r="X208" s="4"/>
      <c r="Y208" s="16"/>
      <c r="Z208" s="1"/>
      <c r="AA208" s="1"/>
      <c r="AB208" s="1"/>
    </row>
    <row r="209" spans="1:28" outlineLevel="3" x14ac:dyDescent="0.35">
      <c r="A209" s="1"/>
      <c r="B209" s="33"/>
      <c r="C209" s="73">
        <f t="shared" si="8"/>
        <v>4</v>
      </c>
      <c r="D209" s="4"/>
      <c r="E209" s="5"/>
      <c r="F209" s="5"/>
      <c r="G209" s="4"/>
      <c r="H209" s="64" t="s">
        <v>130</v>
      </c>
      <c r="I209" s="36" t="s">
        <v>157</v>
      </c>
      <c r="J209" s="36" t="s">
        <v>160</v>
      </c>
      <c r="K209" s="56">
        <v>1</v>
      </c>
      <c r="L209" s="56">
        <v>0</v>
      </c>
      <c r="M209" s="142">
        <f t="shared" ref="M209:M227" si="10">M208</f>
        <v>2</v>
      </c>
      <c r="N209" s="140">
        <f t="shared" ref="N209:V209" si="11">M209</f>
        <v>2</v>
      </c>
      <c r="O209" s="140">
        <f t="shared" si="11"/>
        <v>2</v>
      </c>
      <c r="P209" s="140">
        <f t="shared" si="11"/>
        <v>2</v>
      </c>
      <c r="Q209" s="140">
        <f t="shared" si="11"/>
        <v>2</v>
      </c>
      <c r="R209" s="140">
        <f t="shared" si="11"/>
        <v>2</v>
      </c>
      <c r="S209" s="140">
        <f t="shared" si="11"/>
        <v>2</v>
      </c>
      <c r="T209" s="140">
        <f t="shared" si="11"/>
        <v>2</v>
      </c>
      <c r="U209" s="140">
        <f t="shared" si="11"/>
        <v>2</v>
      </c>
      <c r="V209" s="140">
        <f t="shared" si="11"/>
        <v>2</v>
      </c>
      <c r="W209" s="2"/>
      <c r="X209" s="4"/>
      <c r="Y209" s="16"/>
      <c r="Z209" s="1"/>
      <c r="AA209" s="1"/>
      <c r="AB209" s="1"/>
    </row>
    <row r="210" spans="1:28" outlineLevel="3" x14ac:dyDescent="0.35">
      <c r="A210" s="1"/>
      <c r="B210" s="33"/>
      <c r="C210" s="73">
        <f t="shared" si="8"/>
        <v>4</v>
      </c>
      <c r="D210" s="4"/>
      <c r="E210" s="5"/>
      <c r="F210" s="5"/>
      <c r="G210" s="4"/>
      <c r="H210" s="64"/>
      <c r="I210" s="36"/>
      <c r="J210" s="36"/>
      <c r="K210" s="56">
        <v>2</v>
      </c>
      <c r="L210" s="56">
        <v>0</v>
      </c>
      <c r="M210" s="142">
        <f t="shared" si="10"/>
        <v>2</v>
      </c>
      <c r="N210" s="140">
        <f t="shared" ref="N210:V210" si="12">M210</f>
        <v>2</v>
      </c>
      <c r="O210" s="140">
        <f t="shared" si="12"/>
        <v>2</v>
      </c>
      <c r="P210" s="140">
        <f t="shared" si="12"/>
        <v>2</v>
      </c>
      <c r="Q210" s="140">
        <f t="shared" si="12"/>
        <v>2</v>
      </c>
      <c r="R210" s="140">
        <f t="shared" si="12"/>
        <v>2</v>
      </c>
      <c r="S210" s="140">
        <f t="shared" si="12"/>
        <v>2</v>
      </c>
      <c r="T210" s="140">
        <f t="shared" si="12"/>
        <v>2</v>
      </c>
      <c r="U210" s="140">
        <f t="shared" si="12"/>
        <v>2</v>
      </c>
      <c r="V210" s="140">
        <f t="shared" si="12"/>
        <v>2</v>
      </c>
      <c r="W210" s="2"/>
      <c r="X210" s="4"/>
      <c r="Y210" s="16"/>
      <c r="Z210" s="1"/>
      <c r="AA210" s="1"/>
      <c r="AB210" s="1"/>
    </row>
    <row r="211" spans="1:28" outlineLevel="3" x14ac:dyDescent="0.35">
      <c r="A211" s="1"/>
      <c r="B211" s="33"/>
      <c r="C211" s="73">
        <f t="shared" si="8"/>
        <v>4</v>
      </c>
      <c r="D211" s="4"/>
      <c r="E211" s="5"/>
      <c r="F211" s="5"/>
      <c r="G211" s="4"/>
      <c r="H211" s="64" t="s">
        <v>135</v>
      </c>
      <c r="I211" s="36"/>
      <c r="J211" s="36"/>
      <c r="K211" s="56">
        <v>3</v>
      </c>
      <c r="L211" s="56">
        <v>0</v>
      </c>
      <c r="M211" s="142">
        <f t="shared" si="10"/>
        <v>2</v>
      </c>
      <c r="N211" s="140">
        <f t="shared" ref="N211:V211" si="13">M211</f>
        <v>2</v>
      </c>
      <c r="O211" s="140">
        <f t="shared" si="13"/>
        <v>2</v>
      </c>
      <c r="P211" s="140">
        <f t="shared" si="13"/>
        <v>2</v>
      </c>
      <c r="Q211" s="140">
        <f t="shared" si="13"/>
        <v>2</v>
      </c>
      <c r="R211" s="140">
        <f t="shared" si="13"/>
        <v>2</v>
      </c>
      <c r="S211" s="140">
        <f t="shared" si="13"/>
        <v>2</v>
      </c>
      <c r="T211" s="140">
        <f t="shared" si="13"/>
        <v>2</v>
      </c>
      <c r="U211" s="140">
        <f t="shared" si="13"/>
        <v>2</v>
      </c>
      <c r="V211" s="140">
        <f t="shared" si="13"/>
        <v>2</v>
      </c>
      <c r="W211" s="2"/>
      <c r="X211" s="4"/>
      <c r="Y211" s="16"/>
      <c r="Z211" s="1"/>
      <c r="AA211" s="1"/>
      <c r="AB211" s="1"/>
    </row>
    <row r="212" spans="1:28" outlineLevel="3" x14ac:dyDescent="0.35">
      <c r="A212" s="1"/>
      <c r="B212" s="33"/>
      <c r="C212" s="73">
        <f t="shared" si="8"/>
        <v>4</v>
      </c>
      <c r="D212" s="4"/>
      <c r="E212" s="5"/>
      <c r="F212" s="5"/>
      <c r="G212" s="4"/>
      <c r="H212" s="105" t="s">
        <v>137</v>
      </c>
      <c r="I212" s="36"/>
      <c r="J212" s="36"/>
      <c r="K212" s="63">
        <v>4</v>
      </c>
      <c r="L212" s="63">
        <v>0</v>
      </c>
      <c r="M212" s="143">
        <f t="shared" si="10"/>
        <v>2</v>
      </c>
      <c r="N212" s="141">
        <f t="shared" ref="N212:V212" si="14">M212</f>
        <v>2</v>
      </c>
      <c r="O212" s="141">
        <f t="shared" si="14"/>
        <v>2</v>
      </c>
      <c r="P212" s="141">
        <f t="shared" si="14"/>
        <v>2</v>
      </c>
      <c r="Q212" s="141">
        <f t="shared" si="14"/>
        <v>2</v>
      </c>
      <c r="R212" s="141">
        <f t="shared" si="14"/>
        <v>2</v>
      </c>
      <c r="S212" s="141">
        <f t="shared" si="14"/>
        <v>2</v>
      </c>
      <c r="T212" s="141">
        <f t="shared" si="14"/>
        <v>2</v>
      </c>
      <c r="U212" s="141">
        <f t="shared" si="14"/>
        <v>2</v>
      </c>
      <c r="V212" s="141">
        <f t="shared" si="14"/>
        <v>2</v>
      </c>
      <c r="W212" s="2"/>
      <c r="X212" s="4"/>
      <c r="Y212" s="16"/>
      <c r="Z212" s="1"/>
      <c r="AA212" s="1"/>
      <c r="AB212" s="1"/>
    </row>
    <row r="213" spans="1:28" outlineLevel="3" x14ac:dyDescent="0.35">
      <c r="A213" s="1"/>
      <c r="B213" s="33"/>
      <c r="C213" s="73">
        <f t="shared" si="8"/>
        <v>4</v>
      </c>
      <c r="D213" s="4"/>
      <c r="E213" s="5"/>
      <c r="F213" s="5"/>
      <c r="G213" s="4"/>
      <c r="H213" s="105" t="s">
        <v>136</v>
      </c>
      <c r="I213" s="2"/>
      <c r="J213" s="61">
        <v>1</v>
      </c>
      <c r="K213" s="61">
        <v>0</v>
      </c>
      <c r="L213" s="61">
        <v>0</v>
      </c>
      <c r="M213" s="144">
        <f t="shared" si="10"/>
        <v>2</v>
      </c>
      <c r="N213" s="139">
        <f t="shared" ref="N213:V213" si="15">M213</f>
        <v>2</v>
      </c>
      <c r="O213" s="139">
        <f t="shared" si="15"/>
        <v>2</v>
      </c>
      <c r="P213" s="139">
        <f t="shared" si="15"/>
        <v>2</v>
      </c>
      <c r="Q213" s="139">
        <f t="shared" si="15"/>
        <v>2</v>
      </c>
      <c r="R213" s="139">
        <f t="shared" si="15"/>
        <v>2</v>
      </c>
      <c r="S213" s="139">
        <f t="shared" si="15"/>
        <v>2</v>
      </c>
      <c r="T213" s="139">
        <f t="shared" si="15"/>
        <v>2</v>
      </c>
      <c r="U213" s="139">
        <f t="shared" si="15"/>
        <v>2</v>
      </c>
      <c r="V213" s="139">
        <f t="shared" si="15"/>
        <v>2</v>
      </c>
      <c r="W213" s="2"/>
      <c r="X213" s="4"/>
      <c r="Y213" s="16"/>
      <c r="Z213" s="1"/>
      <c r="AA213" s="1"/>
      <c r="AB213" s="1"/>
    </row>
    <row r="214" spans="1:28" outlineLevel="3" x14ac:dyDescent="0.35">
      <c r="A214" s="1"/>
      <c r="B214" s="33"/>
      <c r="C214" s="73">
        <f t="shared" si="8"/>
        <v>4</v>
      </c>
      <c r="D214" s="4"/>
      <c r="E214" s="5"/>
      <c r="F214" s="5"/>
      <c r="G214" s="4"/>
      <c r="H214" s="105" t="s">
        <v>138</v>
      </c>
      <c r="I214" s="2"/>
      <c r="J214" s="56" t="s">
        <v>161</v>
      </c>
      <c r="K214" s="56">
        <v>1</v>
      </c>
      <c r="L214" s="56">
        <v>0</v>
      </c>
      <c r="M214" s="142">
        <f t="shared" si="10"/>
        <v>2</v>
      </c>
      <c r="N214" s="140">
        <f t="shared" ref="N214:V214" si="16">M214</f>
        <v>2</v>
      </c>
      <c r="O214" s="140">
        <f t="shared" si="16"/>
        <v>2</v>
      </c>
      <c r="P214" s="140">
        <f t="shared" si="16"/>
        <v>2</v>
      </c>
      <c r="Q214" s="140">
        <f t="shared" si="16"/>
        <v>2</v>
      </c>
      <c r="R214" s="140">
        <f t="shared" si="16"/>
        <v>2</v>
      </c>
      <c r="S214" s="140">
        <f t="shared" si="16"/>
        <v>2</v>
      </c>
      <c r="T214" s="140">
        <f t="shared" si="16"/>
        <v>2</v>
      </c>
      <c r="U214" s="140">
        <f t="shared" si="16"/>
        <v>2</v>
      </c>
      <c r="V214" s="140">
        <f t="shared" si="16"/>
        <v>2</v>
      </c>
      <c r="W214" s="2"/>
      <c r="X214" s="4"/>
      <c r="Y214" s="16"/>
      <c r="Z214" s="1"/>
      <c r="AA214" s="1"/>
      <c r="AB214" s="1"/>
    </row>
    <row r="215" spans="1:28" outlineLevel="3" x14ac:dyDescent="0.35">
      <c r="A215" s="1"/>
      <c r="B215" s="33"/>
      <c r="C215" s="73">
        <f t="shared" si="8"/>
        <v>4</v>
      </c>
      <c r="D215" s="4"/>
      <c r="E215" s="5"/>
      <c r="F215" s="5"/>
      <c r="G215" s="4"/>
      <c r="H215" s="26"/>
      <c r="I215" s="2"/>
      <c r="J215" s="56"/>
      <c r="K215" s="56">
        <v>2</v>
      </c>
      <c r="L215" s="56">
        <v>0</v>
      </c>
      <c r="M215" s="142">
        <f t="shared" si="10"/>
        <v>2</v>
      </c>
      <c r="N215" s="140">
        <f t="shared" ref="N215:V215" si="17">M215</f>
        <v>2</v>
      </c>
      <c r="O215" s="140">
        <f t="shared" si="17"/>
        <v>2</v>
      </c>
      <c r="P215" s="140">
        <f t="shared" si="17"/>
        <v>2</v>
      </c>
      <c r="Q215" s="140">
        <f t="shared" si="17"/>
        <v>2</v>
      </c>
      <c r="R215" s="140">
        <f t="shared" si="17"/>
        <v>2</v>
      </c>
      <c r="S215" s="140">
        <f t="shared" si="17"/>
        <v>2</v>
      </c>
      <c r="T215" s="140">
        <f t="shared" si="17"/>
        <v>2</v>
      </c>
      <c r="U215" s="140">
        <f t="shared" si="17"/>
        <v>2</v>
      </c>
      <c r="V215" s="140">
        <f t="shared" si="17"/>
        <v>2</v>
      </c>
      <c r="W215" s="2"/>
      <c r="X215" s="4"/>
      <c r="Y215" s="16"/>
      <c r="Z215" s="1"/>
      <c r="AA215" s="1"/>
      <c r="AB215" s="1"/>
    </row>
    <row r="216" spans="1:28" outlineLevel="3" x14ac:dyDescent="0.35">
      <c r="A216" s="1"/>
      <c r="B216" s="33"/>
      <c r="C216" s="73">
        <f t="shared" si="8"/>
        <v>4</v>
      </c>
      <c r="D216" s="4"/>
      <c r="E216" s="5"/>
      <c r="F216" s="5"/>
      <c r="G216" s="4"/>
      <c r="H216" s="26"/>
      <c r="I216" s="2"/>
      <c r="J216" s="56"/>
      <c r="K216" s="56">
        <v>3</v>
      </c>
      <c r="L216" s="56">
        <v>0</v>
      </c>
      <c r="M216" s="142">
        <f t="shared" si="10"/>
        <v>2</v>
      </c>
      <c r="N216" s="140">
        <f t="shared" ref="N216:V216" si="18">M216</f>
        <v>2</v>
      </c>
      <c r="O216" s="140">
        <f t="shared" si="18"/>
        <v>2</v>
      </c>
      <c r="P216" s="140">
        <f t="shared" si="18"/>
        <v>2</v>
      </c>
      <c r="Q216" s="140">
        <f t="shared" si="18"/>
        <v>2</v>
      </c>
      <c r="R216" s="140">
        <f t="shared" si="18"/>
        <v>2</v>
      </c>
      <c r="S216" s="140">
        <f t="shared" si="18"/>
        <v>2</v>
      </c>
      <c r="T216" s="140">
        <f t="shared" si="18"/>
        <v>2</v>
      </c>
      <c r="U216" s="140">
        <f t="shared" si="18"/>
        <v>2</v>
      </c>
      <c r="V216" s="140">
        <f t="shared" si="18"/>
        <v>2</v>
      </c>
      <c r="W216" s="2"/>
      <c r="X216" s="4"/>
      <c r="Y216" s="16"/>
      <c r="Z216" s="1"/>
      <c r="AA216" s="1"/>
      <c r="AB216" s="1"/>
    </row>
    <row r="217" spans="1:28" outlineLevel="3" x14ac:dyDescent="0.35">
      <c r="A217" s="1"/>
      <c r="B217" s="33"/>
      <c r="C217" s="73">
        <f t="shared" si="8"/>
        <v>4</v>
      </c>
      <c r="D217" s="4"/>
      <c r="E217" s="5"/>
      <c r="F217" s="5"/>
      <c r="G217" s="4"/>
      <c r="H217" s="26"/>
      <c r="I217" s="2"/>
      <c r="J217" s="63"/>
      <c r="K217" s="63">
        <v>4</v>
      </c>
      <c r="L217" s="63">
        <v>0</v>
      </c>
      <c r="M217" s="143">
        <f t="shared" si="10"/>
        <v>2</v>
      </c>
      <c r="N217" s="141">
        <f t="shared" ref="N217:V217" si="19">M217</f>
        <v>2</v>
      </c>
      <c r="O217" s="141">
        <f t="shared" si="19"/>
        <v>2</v>
      </c>
      <c r="P217" s="141">
        <f t="shared" si="19"/>
        <v>2</v>
      </c>
      <c r="Q217" s="141">
        <f t="shared" si="19"/>
        <v>2</v>
      </c>
      <c r="R217" s="141">
        <f t="shared" si="19"/>
        <v>2</v>
      </c>
      <c r="S217" s="141">
        <f t="shared" si="19"/>
        <v>2</v>
      </c>
      <c r="T217" s="141">
        <f t="shared" si="19"/>
        <v>2</v>
      </c>
      <c r="U217" s="141">
        <f t="shared" si="19"/>
        <v>2</v>
      </c>
      <c r="V217" s="141">
        <f t="shared" si="19"/>
        <v>2</v>
      </c>
      <c r="W217" s="2"/>
      <c r="X217" s="4"/>
      <c r="Y217" s="16"/>
      <c r="Z217" s="1"/>
      <c r="AA217" s="1"/>
      <c r="AB217" s="1"/>
    </row>
    <row r="218" spans="1:28" outlineLevel="3" x14ac:dyDescent="0.35">
      <c r="A218" s="1"/>
      <c r="B218" s="33"/>
      <c r="C218" s="73">
        <f t="shared" si="8"/>
        <v>4</v>
      </c>
      <c r="D218" s="4"/>
      <c r="E218" s="5"/>
      <c r="F218" s="5"/>
      <c r="G218" s="4"/>
      <c r="H218" s="26"/>
      <c r="I218" s="36"/>
      <c r="J218" s="61">
        <v>2</v>
      </c>
      <c r="K218" s="61">
        <v>0</v>
      </c>
      <c r="L218" s="61">
        <v>0</v>
      </c>
      <c r="M218" s="144">
        <f t="shared" si="10"/>
        <v>2</v>
      </c>
      <c r="N218" s="139">
        <f t="shared" ref="N218:V218" si="20">M218</f>
        <v>2</v>
      </c>
      <c r="O218" s="139">
        <f t="shared" si="20"/>
        <v>2</v>
      </c>
      <c r="P218" s="139">
        <f t="shared" si="20"/>
        <v>2</v>
      </c>
      <c r="Q218" s="139">
        <f t="shared" si="20"/>
        <v>2</v>
      </c>
      <c r="R218" s="139">
        <f t="shared" si="20"/>
        <v>2</v>
      </c>
      <c r="S218" s="139">
        <f t="shared" si="20"/>
        <v>2</v>
      </c>
      <c r="T218" s="139">
        <f t="shared" si="20"/>
        <v>2</v>
      </c>
      <c r="U218" s="139">
        <f t="shared" si="20"/>
        <v>2</v>
      </c>
      <c r="V218" s="139">
        <f t="shared" si="20"/>
        <v>2</v>
      </c>
      <c r="W218" s="2"/>
      <c r="X218" s="4"/>
      <c r="Y218" s="16"/>
      <c r="Z218" s="1"/>
      <c r="AA218" s="1"/>
      <c r="AB218" s="1"/>
    </row>
    <row r="219" spans="1:28" outlineLevel="3" x14ac:dyDescent="0.35">
      <c r="A219" s="1"/>
      <c r="B219" s="33"/>
      <c r="C219" s="73">
        <f t="shared" si="8"/>
        <v>4</v>
      </c>
      <c r="D219" s="4"/>
      <c r="E219" s="5"/>
      <c r="F219" s="5"/>
      <c r="G219" s="4"/>
      <c r="H219" s="26"/>
      <c r="I219" s="36"/>
      <c r="J219" s="56" t="s">
        <v>46</v>
      </c>
      <c r="K219" s="56">
        <v>1</v>
      </c>
      <c r="L219" s="56">
        <v>0</v>
      </c>
      <c r="M219" s="142">
        <f t="shared" si="10"/>
        <v>2</v>
      </c>
      <c r="N219" s="140">
        <f t="shared" ref="N219:V219" si="21">M219</f>
        <v>2</v>
      </c>
      <c r="O219" s="140">
        <f t="shared" si="21"/>
        <v>2</v>
      </c>
      <c r="P219" s="140">
        <f t="shared" si="21"/>
        <v>2</v>
      </c>
      <c r="Q219" s="140">
        <f t="shared" si="21"/>
        <v>2</v>
      </c>
      <c r="R219" s="140">
        <f t="shared" si="21"/>
        <v>2</v>
      </c>
      <c r="S219" s="140">
        <f t="shared" si="21"/>
        <v>2</v>
      </c>
      <c r="T219" s="140">
        <f t="shared" si="21"/>
        <v>2</v>
      </c>
      <c r="U219" s="140">
        <f t="shared" si="21"/>
        <v>2</v>
      </c>
      <c r="V219" s="140">
        <f t="shared" si="21"/>
        <v>2</v>
      </c>
      <c r="W219" s="2"/>
      <c r="X219" s="4"/>
      <c r="Y219" s="16"/>
      <c r="Z219" s="1"/>
      <c r="AA219" s="1"/>
      <c r="AB219" s="1"/>
    </row>
    <row r="220" spans="1:28" outlineLevel="3" x14ac:dyDescent="0.35">
      <c r="A220" s="1"/>
      <c r="B220" s="33"/>
      <c r="C220" s="73">
        <f t="shared" si="8"/>
        <v>4</v>
      </c>
      <c r="D220" s="4"/>
      <c r="E220" s="5"/>
      <c r="F220" s="5"/>
      <c r="G220" s="4"/>
      <c r="H220" s="26"/>
      <c r="I220" s="36"/>
      <c r="J220" s="56"/>
      <c r="K220" s="56">
        <v>2</v>
      </c>
      <c r="L220" s="56">
        <v>0</v>
      </c>
      <c r="M220" s="142">
        <f t="shared" si="10"/>
        <v>2</v>
      </c>
      <c r="N220" s="140">
        <f t="shared" ref="N220:V220" si="22">M220</f>
        <v>2</v>
      </c>
      <c r="O220" s="140">
        <f t="shared" si="22"/>
        <v>2</v>
      </c>
      <c r="P220" s="140">
        <f t="shared" si="22"/>
        <v>2</v>
      </c>
      <c r="Q220" s="140">
        <f t="shared" si="22"/>
        <v>2</v>
      </c>
      <c r="R220" s="140">
        <f t="shared" si="22"/>
        <v>2</v>
      </c>
      <c r="S220" s="140">
        <f t="shared" si="22"/>
        <v>2</v>
      </c>
      <c r="T220" s="140">
        <f t="shared" si="22"/>
        <v>2</v>
      </c>
      <c r="U220" s="140">
        <f t="shared" si="22"/>
        <v>2</v>
      </c>
      <c r="V220" s="140">
        <f t="shared" si="22"/>
        <v>2</v>
      </c>
      <c r="W220" s="2"/>
      <c r="X220" s="4"/>
      <c r="Y220" s="16"/>
      <c r="Z220" s="1"/>
      <c r="AA220" s="1"/>
      <c r="AB220" s="1"/>
    </row>
    <row r="221" spans="1:28" outlineLevel="3" x14ac:dyDescent="0.35">
      <c r="A221" s="1"/>
      <c r="B221" s="33"/>
      <c r="C221" s="73">
        <f t="shared" si="8"/>
        <v>4</v>
      </c>
      <c r="D221" s="4"/>
      <c r="E221" s="5"/>
      <c r="F221" s="5"/>
      <c r="G221" s="4"/>
      <c r="H221" s="26"/>
      <c r="I221" s="36"/>
      <c r="J221" s="56"/>
      <c r="K221" s="56">
        <v>3</v>
      </c>
      <c r="L221" s="56">
        <v>0</v>
      </c>
      <c r="M221" s="142">
        <f t="shared" si="10"/>
        <v>2</v>
      </c>
      <c r="N221" s="140">
        <f t="shared" ref="N221:V221" si="23">M221</f>
        <v>2</v>
      </c>
      <c r="O221" s="140">
        <f t="shared" si="23"/>
        <v>2</v>
      </c>
      <c r="P221" s="140">
        <f t="shared" si="23"/>
        <v>2</v>
      </c>
      <c r="Q221" s="140">
        <f t="shared" si="23"/>
        <v>2</v>
      </c>
      <c r="R221" s="140">
        <f t="shared" si="23"/>
        <v>2</v>
      </c>
      <c r="S221" s="140">
        <f t="shared" si="23"/>
        <v>2</v>
      </c>
      <c r="T221" s="140">
        <f t="shared" si="23"/>
        <v>2</v>
      </c>
      <c r="U221" s="140">
        <f t="shared" si="23"/>
        <v>2</v>
      </c>
      <c r="V221" s="140">
        <f t="shared" si="23"/>
        <v>2</v>
      </c>
      <c r="W221" s="2"/>
      <c r="X221" s="4"/>
      <c r="Y221" s="16"/>
      <c r="Z221" s="1"/>
      <c r="AA221" s="1"/>
      <c r="AB221" s="1"/>
    </row>
    <row r="222" spans="1:28" outlineLevel="3" x14ac:dyDescent="0.35">
      <c r="A222" s="1"/>
      <c r="B222" s="33"/>
      <c r="C222" s="73">
        <f t="shared" si="8"/>
        <v>4</v>
      </c>
      <c r="D222" s="4"/>
      <c r="E222" s="5"/>
      <c r="F222" s="5"/>
      <c r="G222" s="4"/>
      <c r="H222" s="26"/>
      <c r="I222" s="36"/>
      <c r="J222" s="63"/>
      <c r="K222" s="63">
        <v>4</v>
      </c>
      <c r="L222" s="63">
        <v>0</v>
      </c>
      <c r="M222" s="143">
        <f t="shared" si="10"/>
        <v>2</v>
      </c>
      <c r="N222" s="141">
        <f t="shared" ref="N222:V222" si="24">M222</f>
        <v>2</v>
      </c>
      <c r="O222" s="141">
        <f t="shared" si="24"/>
        <v>2</v>
      </c>
      <c r="P222" s="141">
        <f t="shared" si="24"/>
        <v>2</v>
      </c>
      <c r="Q222" s="141">
        <f t="shared" si="24"/>
        <v>2</v>
      </c>
      <c r="R222" s="141">
        <f t="shared" si="24"/>
        <v>2</v>
      </c>
      <c r="S222" s="141">
        <f t="shared" si="24"/>
        <v>2</v>
      </c>
      <c r="T222" s="141">
        <f t="shared" si="24"/>
        <v>2</v>
      </c>
      <c r="U222" s="141">
        <f t="shared" si="24"/>
        <v>2</v>
      </c>
      <c r="V222" s="141">
        <f t="shared" si="24"/>
        <v>2</v>
      </c>
      <c r="W222" s="2"/>
      <c r="X222" s="4"/>
      <c r="Y222" s="16"/>
      <c r="Z222" s="1"/>
      <c r="AA222" s="1"/>
      <c r="AB222" s="1"/>
    </row>
    <row r="223" spans="1:28" outlineLevel="3" x14ac:dyDescent="0.35">
      <c r="A223" s="1"/>
      <c r="B223" s="33"/>
      <c r="C223" s="73">
        <f t="shared" si="8"/>
        <v>4</v>
      </c>
      <c r="D223" s="4"/>
      <c r="E223" s="5"/>
      <c r="F223" s="5"/>
      <c r="G223" s="4"/>
      <c r="H223" s="26"/>
      <c r="I223" s="2"/>
      <c r="J223" s="61">
        <v>3</v>
      </c>
      <c r="K223" s="61">
        <v>0</v>
      </c>
      <c r="L223" s="61">
        <v>0</v>
      </c>
      <c r="M223" s="144">
        <f t="shared" si="10"/>
        <v>2</v>
      </c>
      <c r="N223" s="139">
        <f t="shared" ref="N223:V223" si="25">M223</f>
        <v>2</v>
      </c>
      <c r="O223" s="139">
        <f t="shared" si="25"/>
        <v>2</v>
      </c>
      <c r="P223" s="139">
        <f t="shared" si="25"/>
        <v>2</v>
      </c>
      <c r="Q223" s="139">
        <f t="shared" si="25"/>
        <v>2</v>
      </c>
      <c r="R223" s="139">
        <f t="shared" si="25"/>
        <v>2</v>
      </c>
      <c r="S223" s="139">
        <f t="shared" si="25"/>
        <v>2</v>
      </c>
      <c r="T223" s="139">
        <f t="shared" si="25"/>
        <v>2</v>
      </c>
      <c r="U223" s="139">
        <f t="shared" si="25"/>
        <v>2</v>
      </c>
      <c r="V223" s="139">
        <f t="shared" si="25"/>
        <v>2</v>
      </c>
      <c r="W223" s="2"/>
      <c r="X223" s="4"/>
      <c r="Y223" s="16"/>
      <c r="Z223" s="1"/>
      <c r="AA223" s="1"/>
      <c r="AB223" s="1"/>
    </row>
    <row r="224" spans="1:28" outlineLevel="3" x14ac:dyDescent="0.35">
      <c r="A224" s="1"/>
      <c r="B224" s="33"/>
      <c r="C224" s="73">
        <f t="shared" si="8"/>
        <v>4</v>
      </c>
      <c r="D224" s="4"/>
      <c r="E224" s="5"/>
      <c r="F224" s="5"/>
      <c r="G224" s="4"/>
      <c r="H224" s="26"/>
      <c r="I224" s="2"/>
      <c r="J224" s="56" t="s">
        <v>162</v>
      </c>
      <c r="K224" s="56">
        <v>1</v>
      </c>
      <c r="L224" s="56">
        <v>0</v>
      </c>
      <c r="M224" s="142">
        <f t="shared" si="10"/>
        <v>2</v>
      </c>
      <c r="N224" s="140">
        <f t="shared" ref="N224:V224" si="26">M224</f>
        <v>2</v>
      </c>
      <c r="O224" s="140">
        <f t="shared" si="26"/>
        <v>2</v>
      </c>
      <c r="P224" s="140">
        <f t="shared" si="26"/>
        <v>2</v>
      </c>
      <c r="Q224" s="140">
        <f t="shared" si="26"/>
        <v>2</v>
      </c>
      <c r="R224" s="140">
        <f t="shared" si="26"/>
        <v>2</v>
      </c>
      <c r="S224" s="140">
        <f t="shared" si="26"/>
        <v>2</v>
      </c>
      <c r="T224" s="140">
        <f t="shared" si="26"/>
        <v>2</v>
      </c>
      <c r="U224" s="140">
        <f t="shared" si="26"/>
        <v>2</v>
      </c>
      <c r="V224" s="140">
        <f t="shared" si="26"/>
        <v>2</v>
      </c>
      <c r="W224" s="2"/>
      <c r="X224" s="4"/>
      <c r="Y224" s="16"/>
      <c r="Z224" s="1"/>
      <c r="AA224" s="1"/>
      <c r="AB224" s="1"/>
    </row>
    <row r="225" spans="1:28" outlineLevel="3" x14ac:dyDescent="0.35">
      <c r="A225" s="1"/>
      <c r="B225" s="33"/>
      <c r="C225" s="73">
        <f t="shared" si="8"/>
        <v>4</v>
      </c>
      <c r="D225" s="4"/>
      <c r="E225" s="5"/>
      <c r="F225" s="5"/>
      <c r="G225" s="4"/>
      <c r="H225" s="26"/>
      <c r="I225" s="2"/>
      <c r="J225" s="56"/>
      <c r="K225" s="56">
        <v>2</v>
      </c>
      <c r="L225" s="56">
        <v>0</v>
      </c>
      <c r="M225" s="142">
        <f t="shared" si="10"/>
        <v>2</v>
      </c>
      <c r="N225" s="140">
        <f t="shared" ref="N225:V225" si="27">M225</f>
        <v>2</v>
      </c>
      <c r="O225" s="140">
        <f t="shared" si="27"/>
        <v>2</v>
      </c>
      <c r="P225" s="140">
        <f t="shared" si="27"/>
        <v>2</v>
      </c>
      <c r="Q225" s="140">
        <f t="shared" si="27"/>
        <v>2</v>
      </c>
      <c r="R225" s="140">
        <f t="shared" si="27"/>
        <v>2</v>
      </c>
      <c r="S225" s="140">
        <f t="shared" si="27"/>
        <v>2</v>
      </c>
      <c r="T225" s="140">
        <f t="shared" si="27"/>
        <v>2</v>
      </c>
      <c r="U225" s="140">
        <f t="shared" si="27"/>
        <v>2</v>
      </c>
      <c r="V225" s="140">
        <f t="shared" si="27"/>
        <v>2</v>
      </c>
      <c r="W225" s="2"/>
      <c r="X225" s="4"/>
      <c r="Y225" s="16"/>
      <c r="Z225" s="1"/>
      <c r="AA225" s="1"/>
      <c r="AB225" s="1"/>
    </row>
    <row r="226" spans="1:28" outlineLevel="3" x14ac:dyDescent="0.35">
      <c r="A226" s="1"/>
      <c r="B226" s="33"/>
      <c r="C226" s="73">
        <f t="shared" si="8"/>
        <v>4</v>
      </c>
      <c r="D226" s="4"/>
      <c r="E226" s="5"/>
      <c r="F226" s="5"/>
      <c r="G226" s="4"/>
      <c r="H226" s="26"/>
      <c r="I226" s="2"/>
      <c r="J226" s="56"/>
      <c r="K226" s="56">
        <v>3</v>
      </c>
      <c r="L226" s="56">
        <v>0</v>
      </c>
      <c r="M226" s="142">
        <f t="shared" si="10"/>
        <v>2</v>
      </c>
      <c r="N226" s="140">
        <f t="shared" ref="N226:V226" si="28">M226</f>
        <v>2</v>
      </c>
      <c r="O226" s="140">
        <f t="shared" si="28"/>
        <v>2</v>
      </c>
      <c r="P226" s="140">
        <f t="shared" si="28"/>
        <v>2</v>
      </c>
      <c r="Q226" s="140">
        <f t="shared" si="28"/>
        <v>2</v>
      </c>
      <c r="R226" s="140">
        <f t="shared" si="28"/>
        <v>2</v>
      </c>
      <c r="S226" s="140">
        <f t="shared" si="28"/>
        <v>2</v>
      </c>
      <c r="T226" s="140">
        <f t="shared" si="28"/>
        <v>2</v>
      </c>
      <c r="U226" s="140">
        <f t="shared" si="28"/>
        <v>2</v>
      </c>
      <c r="V226" s="140">
        <f t="shared" si="28"/>
        <v>2</v>
      </c>
      <c r="W226" s="2"/>
      <c r="X226" s="4"/>
      <c r="Y226" s="16"/>
      <c r="Z226" s="1"/>
      <c r="AA226" s="1"/>
      <c r="AB226" s="1"/>
    </row>
    <row r="227" spans="1:28" outlineLevel="3" x14ac:dyDescent="0.35">
      <c r="A227" s="1"/>
      <c r="B227" s="33"/>
      <c r="C227" s="73">
        <f t="shared" si="8"/>
        <v>4</v>
      </c>
      <c r="D227" s="4"/>
      <c r="E227" s="5"/>
      <c r="F227" s="5"/>
      <c r="G227" s="4"/>
      <c r="H227" s="26"/>
      <c r="I227" s="62"/>
      <c r="J227" s="63"/>
      <c r="K227" s="63">
        <v>4</v>
      </c>
      <c r="L227" s="63">
        <v>0</v>
      </c>
      <c r="M227" s="143">
        <f t="shared" si="10"/>
        <v>2</v>
      </c>
      <c r="N227" s="141">
        <f t="shared" ref="N227:V227" si="29">M227</f>
        <v>2</v>
      </c>
      <c r="O227" s="141">
        <f t="shared" si="29"/>
        <v>2</v>
      </c>
      <c r="P227" s="141">
        <f t="shared" si="29"/>
        <v>2</v>
      </c>
      <c r="Q227" s="141">
        <f t="shared" si="29"/>
        <v>2</v>
      </c>
      <c r="R227" s="141">
        <f t="shared" si="29"/>
        <v>2</v>
      </c>
      <c r="S227" s="141">
        <f t="shared" si="29"/>
        <v>2</v>
      </c>
      <c r="T227" s="141">
        <f t="shared" si="29"/>
        <v>2</v>
      </c>
      <c r="U227" s="141">
        <f t="shared" si="29"/>
        <v>2</v>
      </c>
      <c r="V227" s="141">
        <f t="shared" si="29"/>
        <v>2</v>
      </c>
      <c r="W227" s="2"/>
      <c r="X227" s="4"/>
      <c r="Y227" s="16"/>
      <c r="Z227" s="1"/>
      <c r="AA227" s="1"/>
      <c r="AB227" s="1"/>
    </row>
    <row r="228" spans="1:28" outlineLevel="3" x14ac:dyDescent="0.35">
      <c r="A228" s="1"/>
      <c r="B228" s="33"/>
      <c r="C228" s="73">
        <f t="shared" si="8"/>
        <v>4</v>
      </c>
      <c r="D228" s="4"/>
      <c r="E228" s="5"/>
      <c r="F228" s="5"/>
      <c r="G228" s="4"/>
      <c r="H228" s="26"/>
      <c r="I228" s="104">
        <v>1</v>
      </c>
      <c r="J228" s="57">
        <v>0</v>
      </c>
      <c r="K228" s="61">
        <v>0</v>
      </c>
      <c r="L228" s="61">
        <v>0</v>
      </c>
      <c r="M228" s="31">
        <v>2</v>
      </c>
      <c r="N228" s="138">
        <f t="shared" ref="N228:V228" si="30">M228</f>
        <v>2</v>
      </c>
      <c r="O228" s="138">
        <f t="shared" si="30"/>
        <v>2</v>
      </c>
      <c r="P228" s="138">
        <f t="shared" si="30"/>
        <v>2</v>
      </c>
      <c r="Q228" s="138">
        <f t="shared" si="30"/>
        <v>2</v>
      </c>
      <c r="R228" s="138">
        <f t="shared" si="30"/>
        <v>2</v>
      </c>
      <c r="S228" s="138">
        <f t="shared" si="30"/>
        <v>2</v>
      </c>
      <c r="T228" s="138">
        <f t="shared" si="30"/>
        <v>2</v>
      </c>
      <c r="U228" s="138">
        <f t="shared" si="30"/>
        <v>2</v>
      </c>
      <c r="V228" s="138">
        <f t="shared" si="30"/>
        <v>2</v>
      </c>
      <c r="W228" s="2"/>
      <c r="X228" s="4"/>
      <c r="Y228" s="16"/>
      <c r="Z228" s="1"/>
      <c r="AA228" s="1"/>
      <c r="AB228" s="1"/>
    </row>
    <row r="229" spans="1:28" outlineLevel="3" x14ac:dyDescent="0.35">
      <c r="A229" s="1"/>
      <c r="B229" s="33"/>
      <c r="C229" s="73">
        <f t="shared" si="8"/>
        <v>4</v>
      </c>
      <c r="D229" s="4"/>
      <c r="E229" s="5"/>
      <c r="F229" s="5"/>
      <c r="G229" s="4"/>
      <c r="H229" s="26"/>
      <c r="I229" s="36" t="s">
        <v>158</v>
      </c>
      <c r="J229" s="36"/>
      <c r="K229" s="56">
        <v>1</v>
      </c>
      <c r="L229" s="56">
        <v>0</v>
      </c>
      <c r="M229" s="100">
        <v>1</v>
      </c>
      <c r="N229" s="100">
        <v>2</v>
      </c>
      <c r="O229" s="111">
        <f t="shared" ref="O229:V229" si="31">N229</f>
        <v>2</v>
      </c>
      <c r="P229" s="111">
        <f t="shared" si="31"/>
        <v>2</v>
      </c>
      <c r="Q229" s="111">
        <f t="shared" si="31"/>
        <v>2</v>
      </c>
      <c r="R229" s="111">
        <f t="shared" si="31"/>
        <v>2</v>
      </c>
      <c r="S229" s="111">
        <f t="shared" si="31"/>
        <v>2</v>
      </c>
      <c r="T229" s="111">
        <f t="shared" si="31"/>
        <v>2</v>
      </c>
      <c r="U229" s="111">
        <f t="shared" si="31"/>
        <v>2</v>
      </c>
      <c r="V229" s="111">
        <f t="shared" si="31"/>
        <v>2</v>
      </c>
      <c r="W229" s="2"/>
      <c r="X229" s="4"/>
      <c r="Y229" s="16"/>
      <c r="Z229" s="1"/>
      <c r="AA229" s="1"/>
      <c r="AB229" s="1"/>
    </row>
    <row r="230" spans="1:28" outlineLevel="3" x14ac:dyDescent="0.35">
      <c r="A230" s="1"/>
      <c r="B230" s="33"/>
      <c r="C230" s="73">
        <f t="shared" si="8"/>
        <v>4</v>
      </c>
      <c r="D230" s="4"/>
      <c r="E230" s="5"/>
      <c r="F230" s="5"/>
      <c r="G230" s="4"/>
      <c r="H230" s="26"/>
      <c r="I230" s="36"/>
      <c r="J230" s="36"/>
      <c r="K230" s="56">
        <v>2</v>
      </c>
      <c r="L230" s="56">
        <v>0</v>
      </c>
      <c r="M230" s="100">
        <v>1</v>
      </c>
      <c r="N230" s="100">
        <v>2</v>
      </c>
      <c r="O230" s="100">
        <v>3</v>
      </c>
      <c r="P230" s="100">
        <v>3</v>
      </c>
      <c r="Q230" s="112">
        <f>O230</f>
        <v>3</v>
      </c>
      <c r="R230" s="112">
        <f>P230</f>
        <v>3</v>
      </c>
      <c r="S230" s="113">
        <f>P230</f>
        <v>3</v>
      </c>
      <c r="T230" s="114">
        <f t="shared" ref="T230:V231" si="32">N230</f>
        <v>2</v>
      </c>
      <c r="U230" s="114">
        <f t="shared" si="32"/>
        <v>3</v>
      </c>
      <c r="V230" s="114">
        <f t="shared" si="32"/>
        <v>3</v>
      </c>
      <c r="W230" s="2"/>
      <c r="X230" s="4"/>
      <c r="Y230" s="16"/>
      <c r="Z230" s="1"/>
      <c r="AA230" s="1"/>
      <c r="AB230" s="1"/>
    </row>
    <row r="231" spans="1:28" outlineLevel="3" x14ac:dyDescent="0.35">
      <c r="A231" s="1"/>
      <c r="B231" s="33"/>
      <c r="C231" s="73">
        <f t="shared" si="8"/>
        <v>4</v>
      </c>
      <c r="D231" s="4"/>
      <c r="E231" s="5"/>
      <c r="F231" s="5"/>
      <c r="G231" s="4"/>
      <c r="H231" s="26"/>
      <c r="I231" s="36"/>
      <c r="J231" s="36"/>
      <c r="K231" s="56">
        <v>3</v>
      </c>
      <c r="L231" s="56">
        <v>0</v>
      </c>
      <c r="M231" s="100">
        <v>1</v>
      </c>
      <c r="N231" s="100">
        <v>2</v>
      </c>
      <c r="O231" s="100">
        <v>3</v>
      </c>
      <c r="P231" s="100">
        <v>4</v>
      </c>
      <c r="Q231" s="112">
        <f>O231</f>
        <v>3</v>
      </c>
      <c r="R231" s="112">
        <f>P231</f>
        <v>4</v>
      </c>
      <c r="S231" s="113">
        <f>P231</f>
        <v>4</v>
      </c>
      <c r="T231" s="114">
        <f t="shared" si="32"/>
        <v>2</v>
      </c>
      <c r="U231" s="114">
        <f t="shared" si="32"/>
        <v>3</v>
      </c>
      <c r="V231" s="114">
        <f t="shared" si="32"/>
        <v>4</v>
      </c>
      <c r="W231" s="2"/>
      <c r="X231" s="4"/>
      <c r="Y231" s="16"/>
      <c r="Z231" s="1"/>
      <c r="AA231" s="1"/>
      <c r="AB231" s="1"/>
    </row>
    <row r="232" spans="1:28" outlineLevel="3" x14ac:dyDescent="0.35">
      <c r="A232" s="1"/>
      <c r="B232" s="33"/>
      <c r="C232" s="73">
        <f t="shared" si="8"/>
        <v>4</v>
      </c>
      <c r="D232" s="4"/>
      <c r="E232" s="5"/>
      <c r="F232" s="5"/>
      <c r="G232" s="4"/>
      <c r="H232" s="26"/>
      <c r="I232" s="36"/>
      <c r="J232" s="36"/>
      <c r="K232" s="63">
        <v>4</v>
      </c>
      <c r="L232" s="63">
        <v>0</v>
      </c>
      <c r="M232" s="118">
        <f t="shared" ref="M232:V232" si="33">M231</f>
        <v>1</v>
      </c>
      <c r="N232" s="118">
        <f t="shared" si="33"/>
        <v>2</v>
      </c>
      <c r="O232" s="118">
        <f t="shared" si="33"/>
        <v>3</v>
      </c>
      <c r="P232" s="118">
        <f t="shared" si="33"/>
        <v>4</v>
      </c>
      <c r="Q232" s="118">
        <f t="shared" si="33"/>
        <v>3</v>
      </c>
      <c r="R232" s="118">
        <f t="shared" si="33"/>
        <v>4</v>
      </c>
      <c r="S232" s="118">
        <f t="shared" si="33"/>
        <v>4</v>
      </c>
      <c r="T232" s="118">
        <f t="shared" si="33"/>
        <v>2</v>
      </c>
      <c r="U232" s="118">
        <f t="shared" si="33"/>
        <v>3</v>
      </c>
      <c r="V232" s="118">
        <f t="shared" si="33"/>
        <v>4</v>
      </c>
      <c r="W232" s="2"/>
      <c r="X232" s="4"/>
      <c r="Y232" s="16"/>
      <c r="Z232" s="1"/>
      <c r="AA232" s="1"/>
      <c r="AB232" s="1"/>
    </row>
    <row r="233" spans="1:28" outlineLevel="3" x14ac:dyDescent="0.35">
      <c r="A233" s="1"/>
      <c r="B233" s="33"/>
      <c r="C233" s="73">
        <f t="shared" si="8"/>
        <v>4</v>
      </c>
      <c r="D233" s="4"/>
      <c r="E233" s="5"/>
      <c r="F233" s="5"/>
      <c r="G233" s="4"/>
      <c r="H233" s="26"/>
      <c r="I233" s="2"/>
      <c r="J233" s="103">
        <v>1</v>
      </c>
      <c r="K233" s="103">
        <v>0</v>
      </c>
      <c r="L233" s="103">
        <v>0</v>
      </c>
      <c r="M233" s="115">
        <f t="shared" ref="M233:V233" si="34">M228</f>
        <v>2</v>
      </c>
      <c r="N233" s="115">
        <f t="shared" si="34"/>
        <v>2</v>
      </c>
      <c r="O233" s="115">
        <f t="shared" si="34"/>
        <v>2</v>
      </c>
      <c r="P233" s="115">
        <f t="shared" si="34"/>
        <v>2</v>
      </c>
      <c r="Q233" s="115">
        <f t="shared" si="34"/>
        <v>2</v>
      </c>
      <c r="R233" s="115">
        <f t="shared" si="34"/>
        <v>2</v>
      </c>
      <c r="S233" s="115">
        <f t="shared" si="34"/>
        <v>2</v>
      </c>
      <c r="T233" s="115">
        <f t="shared" si="34"/>
        <v>2</v>
      </c>
      <c r="U233" s="115">
        <f t="shared" si="34"/>
        <v>2</v>
      </c>
      <c r="V233" s="115">
        <f t="shared" si="34"/>
        <v>2</v>
      </c>
      <c r="W233" s="2"/>
      <c r="X233" s="4"/>
      <c r="Y233" s="16"/>
      <c r="Z233" s="1"/>
      <c r="AA233" s="1"/>
      <c r="AB233" s="1"/>
    </row>
    <row r="234" spans="1:28" outlineLevel="3" x14ac:dyDescent="0.35">
      <c r="A234" s="1"/>
      <c r="B234" s="33"/>
      <c r="C234" s="73">
        <f t="shared" si="8"/>
        <v>4</v>
      </c>
      <c r="D234" s="4"/>
      <c r="E234" s="5"/>
      <c r="F234" s="5"/>
      <c r="G234" s="4"/>
      <c r="H234" s="26"/>
      <c r="I234" s="2"/>
      <c r="J234" s="56"/>
      <c r="K234" s="56">
        <v>1</v>
      </c>
      <c r="L234" s="56">
        <v>0</v>
      </c>
      <c r="M234" s="115">
        <f t="shared" ref="M234:V234" si="35">M229</f>
        <v>1</v>
      </c>
      <c r="N234" s="115">
        <f t="shared" si="35"/>
        <v>2</v>
      </c>
      <c r="O234" s="115">
        <f t="shared" si="35"/>
        <v>2</v>
      </c>
      <c r="P234" s="115">
        <f t="shared" si="35"/>
        <v>2</v>
      </c>
      <c r="Q234" s="115">
        <f t="shared" si="35"/>
        <v>2</v>
      </c>
      <c r="R234" s="115">
        <f t="shared" si="35"/>
        <v>2</v>
      </c>
      <c r="S234" s="115">
        <f t="shared" si="35"/>
        <v>2</v>
      </c>
      <c r="T234" s="115">
        <f t="shared" si="35"/>
        <v>2</v>
      </c>
      <c r="U234" s="115">
        <f t="shared" si="35"/>
        <v>2</v>
      </c>
      <c r="V234" s="115">
        <f t="shared" si="35"/>
        <v>2</v>
      </c>
      <c r="W234" s="2"/>
      <c r="X234" s="4"/>
      <c r="Y234" s="16"/>
      <c r="Z234" s="1"/>
      <c r="AA234" s="1"/>
      <c r="AB234" s="1"/>
    </row>
    <row r="235" spans="1:28" outlineLevel="3" x14ac:dyDescent="0.35">
      <c r="A235" s="1"/>
      <c r="B235" s="33"/>
      <c r="C235" s="73">
        <f t="shared" si="8"/>
        <v>4</v>
      </c>
      <c r="D235" s="4"/>
      <c r="E235" s="5"/>
      <c r="F235" s="5"/>
      <c r="G235" s="4"/>
      <c r="H235" s="26"/>
      <c r="I235" s="2"/>
      <c r="J235" s="56"/>
      <c r="K235" s="56">
        <v>2</v>
      </c>
      <c r="L235" s="56">
        <v>0</v>
      </c>
      <c r="M235" s="115">
        <f t="shared" ref="M235:V235" si="36">M230</f>
        <v>1</v>
      </c>
      <c r="N235" s="115">
        <f t="shared" si="36"/>
        <v>2</v>
      </c>
      <c r="O235" s="115">
        <f t="shared" si="36"/>
        <v>3</v>
      </c>
      <c r="P235" s="115">
        <f t="shared" si="36"/>
        <v>3</v>
      </c>
      <c r="Q235" s="115">
        <f t="shared" si="36"/>
        <v>3</v>
      </c>
      <c r="R235" s="115">
        <f t="shared" si="36"/>
        <v>3</v>
      </c>
      <c r="S235" s="115">
        <f t="shared" si="36"/>
        <v>3</v>
      </c>
      <c r="T235" s="115">
        <f t="shared" si="36"/>
        <v>2</v>
      </c>
      <c r="U235" s="115">
        <f t="shared" si="36"/>
        <v>3</v>
      </c>
      <c r="V235" s="115">
        <f t="shared" si="36"/>
        <v>3</v>
      </c>
      <c r="W235" s="2"/>
      <c r="X235" s="4"/>
      <c r="Y235" s="16"/>
      <c r="Z235" s="1"/>
      <c r="AA235" s="1"/>
      <c r="AB235" s="1"/>
    </row>
    <row r="236" spans="1:28" outlineLevel="3" x14ac:dyDescent="0.35">
      <c r="A236" s="1"/>
      <c r="B236" s="33"/>
      <c r="C236" s="73">
        <f t="shared" si="8"/>
        <v>4</v>
      </c>
      <c r="D236" s="4"/>
      <c r="E236" s="5"/>
      <c r="F236" s="5"/>
      <c r="G236" s="4"/>
      <c r="H236" s="26"/>
      <c r="I236" s="2"/>
      <c r="J236" s="56"/>
      <c r="K236" s="56">
        <v>3</v>
      </c>
      <c r="L236" s="56">
        <v>0</v>
      </c>
      <c r="M236" s="115">
        <f t="shared" ref="M236:V236" si="37">M231</f>
        <v>1</v>
      </c>
      <c r="N236" s="115">
        <f t="shared" si="37"/>
        <v>2</v>
      </c>
      <c r="O236" s="115">
        <f t="shared" si="37"/>
        <v>3</v>
      </c>
      <c r="P236" s="115">
        <f t="shared" si="37"/>
        <v>4</v>
      </c>
      <c r="Q236" s="115">
        <f t="shared" si="37"/>
        <v>3</v>
      </c>
      <c r="R236" s="115">
        <f t="shared" si="37"/>
        <v>4</v>
      </c>
      <c r="S236" s="115">
        <f t="shared" si="37"/>
        <v>4</v>
      </c>
      <c r="T236" s="115">
        <f t="shared" si="37"/>
        <v>2</v>
      </c>
      <c r="U236" s="115">
        <f t="shared" si="37"/>
        <v>3</v>
      </c>
      <c r="V236" s="115">
        <f t="shared" si="37"/>
        <v>4</v>
      </c>
      <c r="W236" s="2"/>
      <c r="X236" s="4"/>
      <c r="Y236" s="16"/>
      <c r="Z236" s="1"/>
      <c r="AA236" s="1"/>
      <c r="AB236" s="1"/>
    </row>
    <row r="237" spans="1:28" outlineLevel="3" x14ac:dyDescent="0.35">
      <c r="A237" s="1"/>
      <c r="B237" s="33"/>
      <c r="C237" s="73">
        <f t="shared" si="8"/>
        <v>4</v>
      </c>
      <c r="D237" s="4"/>
      <c r="E237" s="5"/>
      <c r="F237" s="5"/>
      <c r="G237" s="4"/>
      <c r="H237" s="26"/>
      <c r="I237" s="2"/>
      <c r="J237" s="63"/>
      <c r="K237" s="63">
        <v>4</v>
      </c>
      <c r="L237" s="63">
        <v>0</v>
      </c>
      <c r="M237" s="118">
        <f t="shared" ref="M237:V237" si="38">M236</f>
        <v>1</v>
      </c>
      <c r="N237" s="118">
        <f t="shared" si="38"/>
        <v>2</v>
      </c>
      <c r="O237" s="118">
        <f t="shared" si="38"/>
        <v>3</v>
      </c>
      <c r="P237" s="118">
        <f t="shared" si="38"/>
        <v>4</v>
      </c>
      <c r="Q237" s="118">
        <f t="shared" si="38"/>
        <v>3</v>
      </c>
      <c r="R237" s="118">
        <f t="shared" si="38"/>
        <v>4</v>
      </c>
      <c r="S237" s="118">
        <f t="shared" si="38"/>
        <v>4</v>
      </c>
      <c r="T237" s="118">
        <f t="shared" si="38"/>
        <v>2</v>
      </c>
      <c r="U237" s="118">
        <f t="shared" si="38"/>
        <v>3</v>
      </c>
      <c r="V237" s="118">
        <f t="shared" si="38"/>
        <v>4</v>
      </c>
      <c r="W237" s="2"/>
      <c r="X237" s="4"/>
      <c r="Y237" s="16"/>
      <c r="Z237" s="1"/>
      <c r="AA237" s="1"/>
      <c r="AB237" s="1"/>
    </row>
    <row r="238" spans="1:28" outlineLevel="3" x14ac:dyDescent="0.35">
      <c r="A238" s="1"/>
      <c r="B238" s="33"/>
      <c r="C238" s="73">
        <f t="shared" si="8"/>
        <v>4</v>
      </c>
      <c r="D238" s="4"/>
      <c r="E238" s="5"/>
      <c r="F238" s="5"/>
      <c r="G238" s="4"/>
      <c r="H238" s="26"/>
      <c r="I238" s="36"/>
      <c r="J238" s="61">
        <v>2</v>
      </c>
      <c r="K238" s="61">
        <v>0</v>
      </c>
      <c r="L238" s="61">
        <v>0</v>
      </c>
      <c r="M238" s="115">
        <f t="shared" ref="M238:V238" si="39">M233</f>
        <v>2</v>
      </c>
      <c r="N238" s="115">
        <f t="shared" si="39"/>
        <v>2</v>
      </c>
      <c r="O238" s="115">
        <f t="shared" si="39"/>
        <v>2</v>
      </c>
      <c r="P238" s="115">
        <f t="shared" si="39"/>
        <v>2</v>
      </c>
      <c r="Q238" s="115">
        <f t="shared" si="39"/>
        <v>2</v>
      </c>
      <c r="R238" s="115">
        <f t="shared" si="39"/>
        <v>2</v>
      </c>
      <c r="S238" s="115">
        <f t="shared" si="39"/>
        <v>2</v>
      </c>
      <c r="T238" s="115">
        <f t="shared" si="39"/>
        <v>2</v>
      </c>
      <c r="U238" s="115">
        <f t="shared" si="39"/>
        <v>2</v>
      </c>
      <c r="V238" s="115">
        <f t="shared" si="39"/>
        <v>2</v>
      </c>
      <c r="W238" s="2"/>
      <c r="X238" s="4"/>
      <c r="Y238" s="16"/>
      <c r="Z238" s="1"/>
      <c r="AA238" s="1"/>
      <c r="AB238" s="1"/>
    </row>
    <row r="239" spans="1:28" outlineLevel="3" x14ac:dyDescent="0.35">
      <c r="A239" s="1"/>
      <c r="B239" s="33"/>
      <c r="C239" s="73">
        <f t="shared" si="8"/>
        <v>4</v>
      </c>
      <c r="D239" s="4"/>
      <c r="E239" s="5"/>
      <c r="F239" s="5"/>
      <c r="G239" s="4"/>
      <c r="H239" s="26"/>
      <c r="I239" s="36"/>
      <c r="J239" s="56"/>
      <c r="K239" s="56">
        <v>1</v>
      </c>
      <c r="L239" s="56">
        <v>0</v>
      </c>
      <c r="M239" s="115">
        <f t="shared" ref="M239:V239" si="40">M234</f>
        <v>1</v>
      </c>
      <c r="N239" s="115">
        <f t="shared" si="40"/>
        <v>2</v>
      </c>
      <c r="O239" s="115">
        <f t="shared" si="40"/>
        <v>2</v>
      </c>
      <c r="P239" s="115">
        <f t="shared" si="40"/>
        <v>2</v>
      </c>
      <c r="Q239" s="115">
        <f t="shared" si="40"/>
        <v>2</v>
      </c>
      <c r="R239" s="115">
        <f t="shared" si="40"/>
        <v>2</v>
      </c>
      <c r="S239" s="115">
        <f t="shared" si="40"/>
        <v>2</v>
      </c>
      <c r="T239" s="115">
        <f t="shared" si="40"/>
        <v>2</v>
      </c>
      <c r="U239" s="115">
        <f t="shared" si="40"/>
        <v>2</v>
      </c>
      <c r="V239" s="115">
        <f t="shared" si="40"/>
        <v>2</v>
      </c>
      <c r="W239" s="2"/>
      <c r="X239" s="4"/>
      <c r="Y239" s="16"/>
      <c r="Z239" s="1"/>
      <c r="AA239" s="1"/>
      <c r="AB239" s="1"/>
    </row>
    <row r="240" spans="1:28" outlineLevel="3" x14ac:dyDescent="0.35">
      <c r="A240" s="1"/>
      <c r="B240" s="33"/>
      <c r="C240" s="73">
        <f t="shared" ref="C240:C267" si="41">INT($C$132)+3</f>
        <v>4</v>
      </c>
      <c r="D240" s="4"/>
      <c r="E240" s="5"/>
      <c r="F240" s="5"/>
      <c r="G240" s="4"/>
      <c r="H240" s="26"/>
      <c r="I240" s="36"/>
      <c r="J240" s="56"/>
      <c r="K240" s="56">
        <v>2</v>
      </c>
      <c r="L240" s="56">
        <v>0</v>
      </c>
      <c r="M240" s="115">
        <f t="shared" ref="M240:V240" si="42">M235</f>
        <v>1</v>
      </c>
      <c r="N240" s="115">
        <f t="shared" si="42"/>
        <v>2</v>
      </c>
      <c r="O240" s="115">
        <f t="shared" si="42"/>
        <v>3</v>
      </c>
      <c r="P240" s="115">
        <f t="shared" si="42"/>
        <v>3</v>
      </c>
      <c r="Q240" s="115">
        <f t="shared" si="42"/>
        <v>3</v>
      </c>
      <c r="R240" s="115">
        <f t="shared" si="42"/>
        <v>3</v>
      </c>
      <c r="S240" s="115">
        <f t="shared" si="42"/>
        <v>3</v>
      </c>
      <c r="T240" s="115">
        <f t="shared" si="42"/>
        <v>2</v>
      </c>
      <c r="U240" s="115">
        <f t="shared" si="42"/>
        <v>3</v>
      </c>
      <c r="V240" s="115">
        <f t="shared" si="42"/>
        <v>3</v>
      </c>
      <c r="W240" s="2"/>
      <c r="X240" s="4"/>
      <c r="Y240" s="16"/>
      <c r="Z240" s="1"/>
      <c r="AA240" s="1"/>
      <c r="AB240" s="1"/>
    </row>
    <row r="241" spans="1:28" outlineLevel="3" x14ac:dyDescent="0.35">
      <c r="A241" s="1"/>
      <c r="B241" s="33"/>
      <c r="C241" s="73">
        <f t="shared" si="41"/>
        <v>4</v>
      </c>
      <c r="D241" s="4"/>
      <c r="E241" s="5"/>
      <c r="F241" s="5"/>
      <c r="G241" s="4"/>
      <c r="H241" s="26"/>
      <c r="I241" s="36"/>
      <c r="J241" s="56"/>
      <c r="K241" s="56">
        <v>3</v>
      </c>
      <c r="L241" s="56">
        <v>0</v>
      </c>
      <c r="M241" s="115">
        <f t="shared" ref="M241:V241" si="43">M236</f>
        <v>1</v>
      </c>
      <c r="N241" s="115">
        <f t="shared" si="43"/>
        <v>2</v>
      </c>
      <c r="O241" s="115">
        <f t="shared" si="43"/>
        <v>3</v>
      </c>
      <c r="P241" s="115">
        <f t="shared" si="43"/>
        <v>4</v>
      </c>
      <c r="Q241" s="115">
        <f t="shared" si="43"/>
        <v>3</v>
      </c>
      <c r="R241" s="115">
        <f t="shared" si="43"/>
        <v>4</v>
      </c>
      <c r="S241" s="115">
        <f t="shared" si="43"/>
        <v>4</v>
      </c>
      <c r="T241" s="115">
        <f t="shared" si="43"/>
        <v>2</v>
      </c>
      <c r="U241" s="115">
        <f t="shared" si="43"/>
        <v>3</v>
      </c>
      <c r="V241" s="115">
        <f t="shared" si="43"/>
        <v>4</v>
      </c>
      <c r="W241" s="2"/>
      <c r="X241" s="4"/>
      <c r="Y241" s="16"/>
      <c r="Z241" s="1"/>
      <c r="AA241" s="1"/>
      <c r="AB241" s="1"/>
    </row>
    <row r="242" spans="1:28" outlineLevel="3" x14ac:dyDescent="0.35">
      <c r="A242" s="1"/>
      <c r="B242" s="33"/>
      <c r="C242" s="73">
        <f t="shared" si="41"/>
        <v>4</v>
      </c>
      <c r="D242" s="4"/>
      <c r="E242" s="5"/>
      <c r="F242" s="5"/>
      <c r="G242" s="4"/>
      <c r="H242" s="26"/>
      <c r="I242" s="36"/>
      <c r="J242" s="63"/>
      <c r="K242" s="63">
        <v>4</v>
      </c>
      <c r="L242" s="63">
        <v>0</v>
      </c>
      <c r="M242" s="118">
        <f t="shared" ref="M242:V242" si="44">M241</f>
        <v>1</v>
      </c>
      <c r="N242" s="118">
        <f t="shared" si="44"/>
        <v>2</v>
      </c>
      <c r="O242" s="118">
        <f t="shared" si="44"/>
        <v>3</v>
      </c>
      <c r="P242" s="118">
        <f t="shared" si="44"/>
        <v>4</v>
      </c>
      <c r="Q242" s="118">
        <f t="shared" si="44"/>
        <v>3</v>
      </c>
      <c r="R242" s="118">
        <f t="shared" si="44"/>
        <v>4</v>
      </c>
      <c r="S242" s="118">
        <f t="shared" si="44"/>
        <v>4</v>
      </c>
      <c r="T242" s="118">
        <f t="shared" si="44"/>
        <v>2</v>
      </c>
      <c r="U242" s="118">
        <f t="shared" si="44"/>
        <v>3</v>
      </c>
      <c r="V242" s="118">
        <f t="shared" si="44"/>
        <v>4</v>
      </c>
      <c r="W242" s="2"/>
      <c r="X242" s="4"/>
      <c r="Y242" s="16"/>
      <c r="Z242" s="1"/>
      <c r="AA242" s="1"/>
      <c r="AB242" s="1"/>
    </row>
    <row r="243" spans="1:28" outlineLevel="3" x14ac:dyDescent="0.35">
      <c r="A243" s="1"/>
      <c r="B243" s="33"/>
      <c r="C243" s="73">
        <f t="shared" si="41"/>
        <v>4</v>
      </c>
      <c r="D243" s="4"/>
      <c r="E243" s="5"/>
      <c r="F243" s="5"/>
      <c r="G243" s="4"/>
      <c r="H243" s="26"/>
      <c r="I243" s="2"/>
      <c r="J243" s="61">
        <v>3</v>
      </c>
      <c r="K243" s="61">
        <v>0</v>
      </c>
      <c r="L243" s="61">
        <v>0</v>
      </c>
      <c r="M243" s="115">
        <f t="shared" ref="M243:V243" si="45">M238</f>
        <v>2</v>
      </c>
      <c r="N243" s="115">
        <f t="shared" si="45"/>
        <v>2</v>
      </c>
      <c r="O243" s="115">
        <f t="shared" si="45"/>
        <v>2</v>
      </c>
      <c r="P243" s="115">
        <f t="shared" si="45"/>
        <v>2</v>
      </c>
      <c r="Q243" s="115">
        <f t="shared" si="45"/>
        <v>2</v>
      </c>
      <c r="R243" s="115">
        <f t="shared" si="45"/>
        <v>2</v>
      </c>
      <c r="S243" s="115">
        <f t="shared" si="45"/>
        <v>2</v>
      </c>
      <c r="T243" s="115">
        <f t="shared" si="45"/>
        <v>2</v>
      </c>
      <c r="U243" s="115">
        <f t="shared" si="45"/>
        <v>2</v>
      </c>
      <c r="V243" s="115">
        <f t="shared" si="45"/>
        <v>2</v>
      </c>
      <c r="W243" s="2"/>
      <c r="X243" s="4"/>
      <c r="Y243" s="16"/>
      <c r="Z243" s="1"/>
      <c r="AA243" s="1"/>
      <c r="AB243" s="1"/>
    </row>
    <row r="244" spans="1:28" outlineLevel="3" x14ac:dyDescent="0.35">
      <c r="A244" s="1"/>
      <c r="B244" s="33"/>
      <c r="C244" s="73">
        <f t="shared" si="41"/>
        <v>4</v>
      </c>
      <c r="D244" s="4"/>
      <c r="E244" s="5"/>
      <c r="F244" s="5"/>
      <c r="G244" s="4"/>
      <c r="H244" s="26"/>
      <c r="I244" s="2"/>
      <c r="J244" s="56"/>
      <c r="K244" s="56">
        <v>1</v>
      </c>
      <c r="L244" s="56">
        <v>0</v>
      </c>
      <c r="M244" s="115">
        <f t="shared" ref="M244:V244" si="46">M239</f>
        <v>1</v>
      </c>
      <c r="N244" s="115">
        <f t="shared" si="46"/>
        <v>2</v>
      </c>
      <c r="O244" s="115">
        <f t="shared" si="46"/>
        <v>2</v>
      </c>
      <c r="P244" s="115">
        <f t="shared" si="46"/>
        <v>2</v>
      </c>
      <c r="Q244" s="115">
        <f t="shared" si="46"/>
        <v>2</v>
      </c>
      <c r="R244" s="115">
        <f t="shared" si="46"/>
        <v>2</v>
      </c>
      <c r="S244" s="115">
        <f t="shared" si="46"/>
        <v>2</v>
      </c>
      <c r="T244" s="115">
        <f t="shared" si="46"/>
        <v>2</v>
      </c>
      <c r="U244" s="115">
        <f t="shared" si="46"/>
        <v>2</v>
      </c>
      <c r="V244" s="115">
        <f t="shared" si="46"/>
        <v>2</v>
      </c>
      <c r="W244" s="2"/>
      <c r="X244" s="4"/>
      <c r="Y244" s="16"/>
      <c r="Z244" s="1"/>
      <c r="AA244" s="1"/>
      <c r="AB244" s="1"/>
    </row>
    <row r="245" spans="1:28" outlineLevel="3" x14ac:dyDescent="0.35">
      <c r="A245" s="1"/>
      <c r="B245" s="33"/>
      <c r="C245" s="73">
        <f t="shared" si="41"/>
        <v>4</v>
      </c>
      <c r="D245" s="4"/>
      <c r="E245" s="5"/>
      <c r="F245" s="5"/>
      <c r="G245" s="4"/>
      <c r="H245" s="26"/>
      <c r="I245" s="2"/>
      <c r="J245" s="56"/>
      <c r="K245" s="56">
        <v>2</v>
      </c>
      <c r="L245" s="56">
        <v>0</v>
      </c>
      <c r="M245" s="115">
        <f t="shared" ref="M245:V245" si="47">M240</f>
        <v>1</v>
      </c>
      <c r="N245" s="115">
        <f t="shared" si="47"/>
        <v>2</v>
      </c>
      <c r="O245" s="115">
        <f t="shared" si="47"/>
        <v>3</v>
      </c>
      <c r="P245" s="115">
        <f t="shared" si="47"/>
        <v>3</v>
      </c>
      <c r="Q245" s="115">
        <f t="shared" si="47"/>
        <v>3</v>
      </c>
      <c r="R245" s="115">
        <f t="shared" si="47"/>
        <v>3</v>
      </c>
      <c r="S245" s="115">
        <f t="shared" si="47"/>
        <v>3</v>
      </c>
      <c r="T245" s="115">
        <f t="shared" si="47"/>
        <v>2</v>
      </c>
      <c r="U245" s="115">
        <f t="shared" si="47"/>
        <v>3</v>
      </c>
      <c r="V245" s="115">
        <f t="shared" si="47"/>
        <v>3</v>
      </c>
      <c r="W245" s="2"/>
      <c r="X245" s="4"/>
      <c r="Y245" s="16"/>
      <c r="Z245" s="1"/>
      <c r="AA245" s="1"/>
      <c r="AB245" s="1"/>
    </row>
    <row r="246" spans="1:28" outlineLevel="3" x14ac:dyDescent="0.35">
      <c r="A246" s="1"/>
      <c r="B246" s="33"/>
      <c r="C246" s="73">
        <f t="shared" si="41"/>
        <v>4</v>
      </c>
      <c r="D246" s="4"/>
      <c r="E246" s="5"/>
      <c r="F246" s="5"/>
      <c r="G246" s="4"/>
      <c r="H246" s="26"/>
      <c r="I246" s="2"/>
      <c r="J246" s="56"/>
      <c r="K246" s="56">
        <v>3</v>
      </c>
      <c r="L246" s="56">
        <v>0</v>
      </c>
      <c r="M246" s="115">
        <f t="shared" ref="M246:V246" si="48">M241</f>
        <v>1</v>
      </c>
      <c r="N246" s="115">
        <f t="shared" si="48"/>
        <v>2</v>
      </c>
      <c r="O246" s="115">
        <f t="shared" si="48"/>
        <v>3</v>
      </c>
      <c r="P246" s="115">
        <f t="shared" si="48"/>
        <v>4</v>
      </c>
      <c r="Q246" s="115">
        <f t="shared" si="48"/>
        <v>3</v>
      </c>
      <c r="R246" s="115">
        <f t="shared" si="48"/>
        <v>4</v>
      </c>
      <c r="S246" s="115">
        <f t="shared" si="48"/>
        <v>4</v>
      </c>
      <c r="T246" s="115">
        <f t="shared" si="48"/>
        <v>2</v>
      </c>
      <c r="U246" s="115">
        <f t="shared" si="48"/>
        <v>3</v>
      </c>
      <c r="V246" s="115">
        <f t="shared" si="48"/>
        <v>4</v>
      </c>
      <c r="W246" s="2"/>
      <c r="X246" s="4"/>
      <c r="Y246" s="16"/>
      <c r="Z246" s="1"/>
      <c r="AA246" s="1"/>
      <c r="AB246" s="1"/>
    </row>
    <row r="247" spans="1:28" outlineLevel="3" x14ac:dyDescent="0.35">
      <c r="A247" s="1"/>
      <c r="B247" s="33"/>
      <c r="C247" s="73">
        <f t="shared" si="41"/>
        <v>4</v>
      </c>
      <c r="D247" s="4"/>
      <c r="E247" s="5"/>
      <c r="F247" s="5"/>
      <c r="G247" s="4"/>
      <c r="H247" s="26"/>
      <c r="I247" s="62"/>
      <c r="J247" s="63"/>
      <c r="K247" s="63">
        <v>4</v>
      </c>
      <c r="L247" s="63">
        <v>0</v>
      </c>
      <c r="M247" s="118">
        <f t="shared" ref="M247:V247" si="49">M246</f>
        <v>1</v>
      </c>
      <c r="N247" s="118">
        <f t="shared" si="49"/>
        <v>2</v>
      </c>
      <c r="O247" s="118">
        <f t="shared" si="49"/>
        <v>3</v>
      </c>
      <c r="P247" s="118">
        <f t="shared" si="49"/>
        <v>4</v>
      </c>
      <c r="Q247" s="118">
        <f t="shared" si="49"/>
        <v>3</v>
      </c>
      <c r="R247" s="118">
        <f t="shared" si="49"/>
        <v>4</v>
      </c>
      <c r="S247" s="118">
        <f t="shared" si="49"/>
        <v>4</v>
      </c>
      <c r="T247" s="118">
        <f t="shared" si="49"/>
        <v>2</v>
      </c>
      <c r="U247" s="118">
        <f t="shared" si="49"/>
        <v>3</v>
      </c>
      <c r="V247" s="118">
        <f t="shared" si="49"/>
        <v>4</v>
      </c>
      <c r="W247" s="2"/>
      <c r="X247" s="4"/>
      <c r="Y247" s="16"/>
      <c r="Z247" s="1"/>
      <c r="AA247" s="1"/>
      <c r="AB247" s="1"/>
    </row>
    <row r="248" spans="1:28" outlineLevel="3" x14ac:dyDescent="0.35">
      <c r="A248" s="1"/>
      <c r="B248" s="33"/>
      <c r="C248" s="73">
        <f t="shared" si="41"/>
        <v>4</v>
      </c>
      <c r="D248" s="4"/>
      <c r="E248" s="5"/>
      <c r="F248" s="5"/>
      <c r="G248" s="4"/>
      <c r="H248" s="26"/>
      <c r="I248" s="110">
        <v>2</v>
      </c>
      <c r="J248" s="57">
        <v>0</v>
      </c>
      <c r="K248" s="61">
        <v>0</v>
      </c>
      <c r="L248" s="61">
        <v>0</v>
      </c>
      <c r="M248" s="115">
        <f t="shared" ref="M248:V248" si="50">M228</f>
        <v>2</v>
      </c>
      <c r="N248" s="115">
        <f t="shared" si="50"/>
        <v>2</v>
      </c>
      <c r="O248" s="115">
        <f t="shared" si="50"/>
        <v>2</v>
      </c>
      <c r="P248" s="115">
        <f t="shared" si="50"/>
        <v>2</v>
      </c>
      <c r="Q248" s="115">
        <f t="shared" si="50"/>
        <v>2</v>
      </c>
      <c r="R248" s="115">
        <f t="shared" si="50"/>
        <v>2</v>
      </c>
      <c r="S248" s="115">
        <f t="shared" si="50"/>
        <v>2</v>
      </c>
      <c r="T248" s="115">
        <f t="shared" si="50"/>
        <v>2</v>
      </c>
      <c r="U248" s="115">
        <f t="shared" si="50"/>
        <v>2</v>
      </c>
      <c r="V248" s="115">
        <f t="shared" si="50"/>
        <v>2</v>
      </c>
      <c r="W248" s="2"/>
      <c r="X248" s="4"/>
      <c r="Y248" s="16"/>
      <c r="Z248" s="1"/>
      <c r="AA248" s="1"/>
      <c r="AB248" s="1"/>
    </row>
    <row r="249" spans="1:28" outlineLevel="3" x14ac:dyDescent="0.35">
      <c r="A249" s="1"/>
      <c r="B249" s="33"/>
      <c r="C249" s="73">
        <f t="shared" si="41"/>
        <v>4</v>
      </c>
      <c r="D249" s="4"/>
      <c r="E249" s="5"/>
      <c r="F249" s="5"/>
      <c r="G249" s="4"/>
      <c r="H249" s="26"/>
      <c r="I249" s="36" t="s">
        <v>236</v>
      </c>
      <c r="J249" s="36"/>
      <c r="K249" s="56">
        <v>1</v>
      </c>
      <c r="L249" s="56">
        <v>0</v>
      </c>
      <c r="M249" s="115">
        <f t="shared" ref="M249:V249" si="51">M229</f>
        <v>1</v>
      </c>
      <c r="N249" s="115">
        <f t="shared" si="51"/>
        <v>2</v>
      </c>
      <c r="O249" s="115">
        <f t="shared" si="51"/>
        <v>2</v>
      </c>
      <c r="P249" s="115">
        <f t="shared" si="51"/>
        <v>2</v>
      </c>
      <c r="Q249" s="115">
        <f t="shared" si="51"/>
        <v>2</v>
      </c>
      <c r="R249" s="115">
        <f t="shared" si="51"/>
        <v>2</v>
      </c>
      <c r="S249" s="115">
        <f t="shared" si="51"/>
        <v>2</v>
      </c>
      <c r="T249" s="115">
        <f t="shared" si="51"/>
        <v>2</v>
      </c>
      <c r="U249" s="115">
        <f t="shared" si="51"/>
        <v>2</v>
      </c>
      <c r="V249" s="115">
        <f t="shared" si="51"/>
        <v>2</v>
      </c>
      <c r="W249" s="2"/>
      <c r="X249" s="4"/>
      <c r="Y249" s="16"/>
      <c r="Z249" s="1"/>
      <c r="AA249" s="1"/>
      <c r="AB249" s="1"/>
    </row>
    <row r="250" spans="1:28" outlineLevel="3" x14ac:dyDescent="0.35">
      <c r="A250" s="1"/>
      <c r="B250" s="33"/>
      <c r="C250" s="73">
        <f t="shared" si="41"/>
        <v>4</v>
      </c>
      <c r="D250" s="4"/>
      <c r="E250" s="5"/>
      <c r="F250" s="5"/>
      <c r="G250" s="4"/>
      <c r="H250" s="26"/>
      <c r="I250" s="36"/>
      <c r="J250" s="36"/>
      <c r="K250" s="56">
        <v>2</v>
      </c>
      <c r="L250" s="56">
        <v>0</v>
      </c>
      <c r="M250" s="115">
        <f t="shared" ref="M250:V250" si="52">M230</f>
        <v>1</v>
      </c>
      <c r="N250" s="115">
        <f t="shared" si="52"/>
        <v>2</v>
      </c>
      <c r="O250" s="115">
        <f t="shared" si="52"/>
        <v>3</v>
      </c>
      <c r="P250" s="115">
        <f t="shared" si="52"/>
        <v>3</v>
      </c>
      <c r="Q250" s="115">
        <f t="shared" si="52"/>
        <v>3</v>
      </c>
      <c r="R250" s="115">
        <f t="shared" si="52"/>
        <v>3</v>
      </c>
      <c r="S250" s="115">
        <f t="shared" si="52"/>
        <v>3</v>
      </c>
      <c r="T250" s="115">
        <f t="shared" si="52"/>
        <v>2</v>
      </c>
      <c r="U250" s="115">
        <f t="shared" si="52"/>
        <v>3</v>
      </c>
      <c r="V250" s="115">
        <f t="shared" si="52"/>
        <v>3</v>
      </c>
      <c r="W250" s="2"/>
      <c r="X250" s="4"/>
      <c r="Y250" s="16"/>
      <c r="Z250" s="1"/>
      <c r="AA250" s="1"/>
      <c r="AB250" s="1"/>
    </row>
    <row r="251" spans="1:28" outlineLevel="3" x14ac:dyDescent="0.35">
      <c r="A251" s="1"/>
      <c r="B251" s="33"/>
      <c r="C251" s="73">
        <f t="shared" si="41"/>
        <v>4</v>
      </c>
      <c r="D251" s="4"/>
      <c r="E251" s="5"/>
      <c r="F251" s="5"/>
      <c r="G251" s="4"/>
      <c r="H251" s="26"/>
      <c r="I251" s="36"/>
      <c r="J251" s="36"/>
      <c r="K251" s="56">
        <v>3</v>
      </c>
      <c r="L251" s="56">
        <v>0</v>
      </c>
      <c r="M251" s="115">
        <f t="shared" ref="M251:V251" si="53">M231</f>
        <v>1</v>
      </c>
      <c r="N251" s="115">
        <f t="shared" si="53"/>
        <v>2</v>
      </c>
      <c r="O251" s="115">
        <f t="shared" si="53"/>
        <v>3</v>
      </c>
      <c r="P251" s="115">
        <f t="shared" si="53"/>
        <v>4</v>
      </c>
      <c r="Q251" s="115">
        <f t="shared" si="53"/>
        <v>3</v>
      </c>
      <c r="R251" s="115">
        <f t="shared" si="53"/>
        <v>4</v>
      </c>
      <c r="S251" s="115">
        <f t="shared" si="53"/>
        <v>4</v>
      </c>
      <c r="T251" s="115">
        <f t="shared" si="53"/>
        <v>2</v>
      </c>
      <c r="U251" s="115">
        <f t="shared" si="53"/>
        <v>3</v>
      </c>
      <c r="V251" s="115">
        <f t="shared" si="53"/>
        <v>4</v>
      </c>
      <c r="W251" s="2"/>
      <c r="X251" s="4"/>
      <c r="Y251" s="16"/>
      <c r="Z251" s="1"/>
      <c r="AA251" s="1"/>
      <c r="AB251" s="1"/>
    </row>
    <row r="252" spans="1:28" outlineLevel="3" x14ac:dyDescent="0.35">
      <c r="A252" s="1"/>
      <c r="B252" s="33"/>
      <c r="C252" s="73">
        <f t="shared" si="41"/>
        <v>4</v>
      </c>
      <c r="D252" s="4"/>
      <c r="E252" s="5"/>
      <c r="F252" s="5"/>
      <c r="G252" s="4"/>
      <c r="H252" s="26"/>
      <c r="I252" s="36"/>
      <c r="J252" s="36"/>
      <c r="K252" s="63">
        <v>4</v>
      </c>
      <c r="L252" s="63">
        <v>0</v>
      </c>
      <c r="M252" s="118">
        <f t="shared" ref="M252:V252" si="54">M251</f>
        <v>1</v>
      </c>
      <c r="N252" s="118">
        <f t="shared" si="54"/>
        <v>2</v>
      </c>
      <c r="O252" s="118">
        <f t="shared" si="54"/>
        <v>3</v>
      </c>
      <c r="P252" s="118">
        <f t="shared" si="54"/>
        <v>4</v>
      </c>
      <c r="Q252" s="118">
        <f t="shared" si="54"/>
        <v>3</v>
      </c>
      <c r="R252" s="118">
        <f t="shared" si="54"/>
        <v>4</v>
      </c>
      <c r="S252" s="118">
        <f t="shared" si="54"/>
        <v>4</v>
      </c>
      <c r="T252" s="118">
        <f t="shared" si="54"/>
        <v>2</v>
      </c>
      <c r="U252" s="118">
        <f t="shared" si="54"/>
        <v>3</v>
      </c>
      <c r="V252" s="118">
        <f t="shared" si="54"/>
        <v>4</v>
      </c>
      <c r="W252" s="2"/>
      <c r="X252" s="4"/>
      <c r="Y252" s="16"/>
      <c r="Z252" s="1"/>
      <c r="AA252" s="1"/>
      <c r="AB252" s="1"/>
    </row>
    <row r="253" spans="1:28" outlineLevel="3" x14ac:dyDescent="0.35">
      <c r="A253" s="1"/>
      <c r="B253" s="33"/>
      <c r="C253" s="73">
        <f t="shared" si="41"/>
        <v>4</v>
      </c>
      <c r="D253" s="4"/>
      <c r="E253" s="5"/>
      <c r="F253" s="5"/>
      <c r="G253" s="4"/>
      <c r="H253" s="26"/>
      <c r="I253" s="2"/>
      <c r="J253" s="103">
        <v>1</v>
      </c>
      <c r="K253" s="103">
        <v>0</v>
      </c>
      <c r="L253" s="103">
        <v>0</v>
      </c>
      <c r="M253" s="115">
        <f t="shared" ref="M253:V253" si="55">M233</f>
        <v>2</v>
      </c>
      <c r="N253" s="115">
        <f t="shared" si="55"/>
        <v>2</v>
      </c>
      <c r="O253" s="115">
        <f t="shared" si="55"/>
        <v>2</v>
      </c>
      <c r="P253" s="115">
        <f t="shared" si="55"/>
        <v>2</v>
      </c>
      <c r="Q253" s="115">
        <f t="shared" si="55"/>
        <v>2</v>
      </c>
      <c r="R253" s="115">
        <f t="shared" si="55"/>
        <v>2</v>
      </c>
      <c r="S253" s="115">
        <f t="shared" si="55"/>
        <v>2</v>
      </c>
      <c r="T253" s="115">
        <f t="shared" si="55"/>
        <v>2</v>
      </c>
      <c r="U253" s="115">
        <f t="shared" si="55"/>
        <v>2</v>
      </c>
      <c r="V253" s="115">
        <f t="shared" si="55"/>
        <v>2</v>
      </c>
      <c r="W253" s="2"/>
      <c r="X253" s="4"/>
      <c r="Y253" s="16"/>
      <c r="Z253" s="1"/>
      <c r="AA253" s="1"/>
      <c r="AB253" s="1"/>
    </row>
    <row r="254" spans="1:28" outlineLevel="3" x14ac:dyDescent="0.35">
      <c r="A254" s="1"/>
      <c r="B254" s="33"/>
      <c r="C254" s="73">
        <f t="shared" si="41"/>
        <v>4</v>
      </c>
      <c r="D254" s="4"/>
      <c r="E254" s="5"/>
      <c r="F254" s="5"/>
      <c r="G254" s="4"/>
      <c r="H254" s="26"/>
      <c r="I254" s="2"/>
      <c r="J254" s="56"/>
      <c r="K254" s="56">
        <v>1</v>
      </c>
      <c r="L254" s="56">
        <v>0</v>
      </c>
      <c r="M254" s="115">
        <f t="shared" ref="M254:V254" si="56">M234</f>
        <v>1</v>
      </c>
      <c r="N254" s="115">
        <f t="shared" si="56"/>
        <v>2</v>
      </c>
      <c r="O254" s="115">
        <f t="shared" si="56"/>
        <v>2</v>
      </c>
      <c r="P254" s="115">
        <f t="shared" si="56"/>
        <v>2</v>
      </c>
      <c r="Q254" s="115">
        <f t="shared" si="56"/>
        <v>2</v>
      </c>
      <c r="R254" s="115">
        <f t="shared" si="56"/>
        <v>2</v>
      </c>
      <c r="S254" s="115">
        <f t="shared" si="56"/>
        <v>2</v>
      </c>
      <c r="T254" s="115">
        <f t="shared" si="56"/>
        <v>2</v>
      </c>
      <c r="U254" s="115">
        <f t="shared" si="56"/>
        <v>2</v>
      </c>
      <c r="V254" s="115">
        <f t="shared" si="56"/>
        <v>2</v>
      </c>
      <c r="W254" s="2"/>
      <c r="X254" s="4"/>
      <c r="Y254" s="16"/>
      <c r="Z254" s="1"/>
      <c r="AA254" s="1"/>
      <c r="AB254" s="1"/>
    </row>
    <row r="255" spans="1:28" outlineLevel="3" x14ac:dyDescent="0.35">
      <c r="A255" s="1"/>
      <c r="B255" s="33"/>
      <c r="C255" s="73">
        <f t="shared" si="41"/>
        <v>4</v>
      </c>
      <c r="D255" s="4"/>
      <c r="E255" s="5"/>
      <c r="F255" s="5"/>
      <c r="G255" s="4"/>
      <c r="H255" s="26"/>
      <c r="I255" s="2"/>
      <c r="J255" s="56"/>
      <c r="K255" s="56">
        <v>2</v>
      </c>
      <c r="L255" s="56">
        <v>0</v>
      </c>
      <c r="M255" s="115">
        <f t="shared" ref="M255:V255" si="57">M235</f>
        <v>1</v>
      </c>
      <c r="N255" s="115">
        <f t="shared" si="57"/>
        <v>2</v>
      </c>
      <c r="O255" s="115">
        <f t="shared" si="57"/>
        <v>3</v>
      </c>
      <c r="P255" s="115">
        <f t="shared" si="57"/>
        <v>3</v>
      </c>
      <c r="Q255" s="115">
        <f t="shared" si="57"/>
        <v>3</v>
      </c>
      <c r="R255" s="115">
        <f t="shared" si="57"/>
        <v>3</v>
      </c>
      <c r="S255" s="115">
        <f t="shared" si="57"/>
        <v>3</v>
      </c>
      <c r="T255" s="115">
        <f t="shared" si="57"/>
        <v>2</v>
      </c>
      <c r="U255" s="115">
        <f t="shared" si="57"/>
        <v>3</v>
      </c>
      <c r="V255" s="115">
        <f t="shared" si="57"/>
        <v>3</v>
      </c>
      <c r="W255" s="2"/>
      <c r="X255" s="4"/>
      <c r="Y255" s="16"/>
      <c r="Z255" s="1"/>
      <c r="AA255" s="1"/>
      <c r="AB255" s="1"/>
    </row>
    <row r="256" spans="1:28" outlineLevel="3" x14ac:dyDescent="0.35">
      <c r="A256" s="1"/>
      <c r="B256" s="33"/>
      <c r="C256" s="73">
        <f t="shared" si="41"/>
        <v>4</v>
      </c>
      <c r="D256" s="4"/>
      <c r="E256" s="5"/>
      <c r="F256" s="5"/>
      <c r="G256" s="4"/>
      <c r="H256" s="26"/>
      <c r="I256" s="2"/>
      <c r="J256" s="56"/>
      <c r="K256" s="56">
        <v>3</v>
      </c>
      <c r="L256" s="56">
        <v>0</v>
      </c>
      <c r="M256" s="115">
        <f t="shared" ref="M256:V256" si="58">M236</f>
        <v>1</v>
      </c>
      <c r="N256" s="115">
        <f t="shared" si="58"/>
        <v>2</v>
      </c>
      <c r="O256" s="115">
        <f t="shared" si="58"/>
        <v>3</v>
      </c>
      <c r="P256" s="115">
        <f t="shared" si="58"/>
        <v>4</v>
      </c>
      <c r="Q256" s="115">
        <f t="shared" si="58"/>
        <v>3</v>
      </c>
      <c r="R256" s="115">
        <f t="shared" si="58"/>
        <v>4</v>
      </c>
      <c r="S256" s="115">
        <f t="shared" si="58"/>
        <v>4</v>
      </c>
      <c r="T256" s="115">
        <f t="shared" si="58"/>
        <v>2</v>
      </c>
      <c r="U256" s="115">
        <f t="shared" si="58"/>
        <v>3</v>
      </c>
      <c r="V256" s="115">
        <f t="shared" si="58"/>
        <v>4</v>
      </c>
      <c r="W256" s="2"/>
      <c r="X256" s="4"/>
      <c r="Y256" s="16"/>
      <c r="Z256" s="1"/>
      <c r="AA256" s="1"/>
      <c r="AB256" s="1"/>
    </row>
    <row r="257" spans="1:28" outlineLevel="3" x14ac:dyDescent="0.35">
      <c r="A257" s="1"/>
      <c r="B257" s="33"/>
      <c r="C257" s="73">
        <f t="shared" si="41"/>
        <v>4</v>
      </c>
      <c r="D257" s="4"/>
      <c r="E257" s="5"/>
      <c r="F257" s="5"/>
      <c r="G257" s="4"/>
      <c r="H257" s="26"/>
      <c r="I257" s="2"/>
      <c r="J257" s="63"/>
      <c r="K257" s="63">
        <v>4</v>
      </c>
      <c r="L257" s="63">
        <v>0</v>
      </c>
      <c r="M257" s="118">
        <f t="shared" ref="M257:V257" si="59">M256</f>
        <v>1</v>
      </c>
      <c r="N257" s="118">
        <f t="shared" si="59"/>
        <v>2</v>
      </c>
      <c r="O257" s="118">
        <f t="shared" si="59"/>
        <v>3</v>
      </c>
      <c r="P257" s="118">
        <f t="shared" si="59"/>
        <v>4</v>
      </c>
      <c r="Q257" s="118">
        <f t="shared" si="59"/>
        <v>3</v>
      </c>
      <c r="R257" s="118">
        <f t="shared" si="59"/>
        <v>4</v>
      </c>
      <c r="S257" s="118">
        <f t="shared" si="59"/>
        <v>4</v>
      </c>
      <c r="T257" s="118">
        <f t="shared" si="59"/>
        <v>2</v>
      </c>
      <c r="U257" s="118">
        <f t="shared" si="59"/>
        <v>3</v>
      </c>
      <c r="V257" s="118">
        <f t="shared" si="59"/>
        <v>4</v>
      </c>
      <c r="W257" s="2"/>
      <c r="X257" s="4"/>
      <c r="Y257" s="16"/>
      <c r="Z257" s="1"/>
      <c r="AA257" s="1"/>
      <c r="AB257" s="1"/>
    </row>
    <row r="258" spans="1:28" outlineLevel="3" x14ac:dyDescent="0.35">
      <c r="A258" s="1"/>
      <c r="B258" s="33"/>
      <c r="C258" s="73">
        <f t="shared" si="41"/>
        <v>4</v>
      </c>
      <c r="D258" s="4"/>
      <c r="E258" s="5"/>
      <c r="F258" s="5"/>
      <c r="G258" s="4"/>
      <c r="H258" s="26"/>
      <c r="I258" s="36"/>
      <c r="J258" s="61">
        <v>2</v>
      </c>
      <c r="K258" s="61">
        <v>0</v>
      </c>
      <c r="L258" s="61">
        <v>0</v>
      </c>
      <c r="M258" s="99">
        <v>1</v>
      </c>
      <c r="N258" s="99">
        <v>2</v>
      </c>
      <c r="O258" s="99">
        <v>2</v>
      </c>
      <c r="P258" s="99">
        <v>2</v>
      </c>
      <c r="Q258" s="99">
        <v>2</v>
      </c>
      <c r="R258" s="99">
        <v>2</v>
      </c>
      <c r="S258" s="99">
        <v>2</v>
      </c>
      <c r="T258" s="99">
        <v>1</v>
      </c>
      <c r="U258" s="99">
        <v>1</v>
      </c>
      <c r="V258" s="99">
        <v>1</v>
      </c>
      <c r="W258" s="2"/>
      <c r="X258" s="4"/>
      <c r="Y258" s="16"/>
      <c r="Z258" s="1"/>
      <c r="AA258" s="1"/>
      <c r="AB258" s="1"/>
    </row>
    <row r="259" spans="1:28" outlineLevel="3" x14ac:dyDescent="0.35">
      <c r="A259" s="1"/>
      <c r="B259" s="33"/>
      <c r="C259" s="73">
        <f t="shared" si="41"/>
        <v>4</v>
      </c>
      <c r="D259" s="4"/>
      <c r="E259" s="5"/>
      <c r="F259" s="5"/>
      <c r="G259" s="4"/>
      <c r="H259" s="26"/>
      <c r="I259" s="36"/>
      <c r="J259" s="56"/>
      <c r="K259" s="56">
        <v>1</v>
      </c>
      <c r="L259" s="56">
        <v>0</v>
      </c>
      <c r="M259" s="100">
        <v>1</v>
      </c>
      <c r="N259" s="100">
        <v>2</v>
      </c>
      <c r="O259" s="111">
        <f>N259</f>
        <v>2</v>
      </c>
      <c r="P259" s="111">
        <f>O259</f>
        <v>2</v>
      </c>
      <c r="Q259" s="111">
        <f>P259</f>
        <v>2</v>
      </c>
      <c r="R259" s="111">
        <f>Q259</f>
        <v>2</v>
      </c>
      <c r="S259" s="111">
        <f>R259</f>
        <v>2</v>
      </c>
      <c r="T259" s="31">
        <v>8</v>
      </c>
      <c r="U259" s="31">
        <v>8</v>
      </c>
      <c r="V259" s="31">
        <v>8</v>
      </c>
      <c r="W259" s="2"/>
      <c r="X259" s="4"/>
      <c r="Y259" s="16"/>
      <c r="Z259" s="1"/>
      <c r="AA259" s="1"/>
      <c r="AB259" s="1"/>
    </row>
    <row r="260" spans="1:28" outlineLevel="3" x14ac:dyDescent="0.35">
      <c r="A260" s="1"/>
      <c r="B260" s="33"/>
      <c r="C260" s="73">
        <f t="shared" si="41"/>
        <v>4</v>
      </c>
      <c r="D260" s="4"/>
      <c r="E260" s="5"/>
      <c r="F260" s="5"/>
      <c r="G260" s="4"/>
      <c r="H260" s="26"/>
      <c r="I260" s="36"/>
      <c r="J260" s="56"/>
      <c r="K260" s="56">
        <v>2</v>
      </c>
      <c r="L260" s="56">
        <v>0</v>
      </c>
      <c r="M260" s="100">
        <v>1</v>
      </c>
      <c r="N260" s="100">
        <v>2</v>
      </c>
      <c r="O260" s="100">
        <v>3</v>
      </c>
      <c r="P260" s="100">
        <v>3</v>
      </c>
      <c r="Q260" s="112">
        <f>O260</f>
        <v>3</v>
      </c>
      <c r="R260" s="112">
        <f>P260</f>
        <v>3</v>
      </c>
      <c r="S260" s="113">
        <f>P260</f>
        <v>3</v>
      </c>
      <c r="T260" s="31">
        <v>8</v>
      </c>
      <c r="U260" s="31">
        <v>9</v>
      </c>
      <c r="V260" s="111">
        <f>U260</f>
        <v>9</v>
      </c>
      <c r="W260" s="2"/>
      <c r="X260" s="4"/>
      <c r="Y260" s="16"/>
      <c r="Z260" s="1"/>
      <c r="AA260" s="1"/>
      <c r="AB260" s="1"/>
    </row>
    <row r="261" spans="1:28" outlineLevel="3" x14ac:dyDescent="0.35">
      <c r="A261" s="1"/>
      <c r="B261" s="33"/>
      <c r="C261" s="73">
        <f t="shared" si="41"/>
        <v>4</v>
      </c>
      <c r="D261" s="4"/>
      <c r="E261" s="5"/>
      <c r="F261" s="5"/>
      <c r="G261" s="4"/>
      <c r="H261" s="26"/>
      <c r="I261" s="36"/>
      <c r="J261" s="56"/>
      <c r="K261" s="56">
        <v>3</v>
      </c>
      <c r="L261" s="56">
        <v>0</v>
      </c>
      <c r="M261" s="100">
        <v>1</v>
      </c>
      <c r="N261" s="100">
        <v>2</v>
      </c>
      <c r="O261" s="100">
        <v>3</v>
      </c>
      <c r="P261" s="100">
        <v>4</v>
      </c>
      <c r="Q261" s="112">
        <f>O261</f>
        <v>3</v>
      </c>
      <c r="R261" s="112">
        <f>P261</f>
        <v>4</v>
      </c>
      <c r="S261" s="113">
        <f>P261</f>
        <v>4</v>
      </c>
      <c r="T261" s="31">
        <v>8</v>
      </c>
      <c r="U261" s="31">
        <v>9</v>
      </c>
      <c r="V261" s="31">
        <v>10</v>
      </c>
      <c r="W261" s="2"/>
      <c r="X261" s="4"/>
      <c r="Y261" s="16"/>
      <c r="Z261" s="1"/>
      <c r="AA261" s="1"/>
      <c r="AB261" s="1"/>
    </row>
    <row r="262" spans="1:28" outlineLevel="3" x14ac:dyDescent="0.35">
      <c r="A262" s="1"/>
      <c r="B262" s="33"/>
      <c r="C262" s="73">
        <f t="shared" si="41"/>
        <v>4</v>
      </c>
      <c r="D262" s="4"/>
      <c r="E262" s="5"/>
      <c r="F262" s="5"/>
      <c r="G262" s="4"/>
      <c r="H262" s="26"/>
      <c r="I262" s="36"/>
      <c r="J262" s="63"/>
      <c r="K262" s="63">
        <v>4</v>
      </c>
      <c r="L262" s="63">
        <v>0</v>
      </c>
      <c r="M262" s="118">
        <f t="shared" ref="M262:V262" si="60">M261</f>
        <v>1</v>
      </c>
      <c r="N262" s="118">
        <f t="shared" si="60"/>
        <v>2</v>
      </c>
      <c r="O262" s="118">
        <f t="shared" si="60"/>
        <v>3</v>
      </c>
      <c r="P262" s="118">
        <f t="shared" si="60"/>
        <v>4</v>
      </c>
      <c r="Q262" s="118">
        <f t="shared" si="60"/>
        <v>3</v>
      </c>
      <c r="R262" s="118">
        <f t="shared" si="60"/>
        <v>4</v>
      </c>
      <c r="S262" s="118">
        <f t="shared" si="60"/>
        <v>4</v>
      </c>
      <c r="T262" s="118">
        <f t="shared" si="60"/>
        <v>8</v>
      </c>
      <c r="U262" s="118">
        <f t="shared" si="60"/>
        <v>9</v>
      </c>
      <c r="V262" s="118">
        <f t="shared" si="60"/>
        <v>10</v>
      </c>
      <c r="W262" s="2"/>
      <c r="X262" s="4"/>
      <c r="Y262" s="16"/>
      <c r="Z262" s="1"/>
      <c r="AA262" s="1"/>
      <c r="AB262" s="1"/>
    </row>
    <row r="263" spans="1:28" outlineLevel="3" x14ac:dyDescent="0.35">
      <c r="A263" s="1"/>
      <c r="B263" s="33"/>
      <c r="C263" s="73">
        <f t="shared" si="41"/>
        <v>4</v>
      </c>
      <c r="D263" s="4"/>
      <c r="E263" s="5"/>
      <c r="F263" s="5"/>
      <c r="G263" s="4"/>
      <c r="H263" s="26"/>
      <c r="I263" s="2"/>
      <c r="J263" s="61">
        <v>3</v>
      </c>
      <c r="K263" s="61">
        <v>0</v>
      </c>
      <c r="L263" s="61">
        <v>0</v>
      </c>
      <c r="M263" s="99">
        <v>1</v>
      </c>
      <c r="N263" s="31">
        <v>2</v>
      </c>
      <c r="O263" s="31">
        <v>3</v>
      </c>
      <c r="P263" s="31">
        <v>4</v>
      </c>
      <c r="Q263" s="113">
        <f>N263</f>
        <v>2</v>
      </c>
      <c r="R263" s="113">
        <f>O263</f>
        <v>3</v>
      </c>
      <c r="S263" s="116">
        <f>N263</f>
        <v>2</v>
      </c>
      <c r="T263" s="117">
        <f>M263</f>
        <v>1</v>
      </c>
      <c r="U263" s="111">
        <f>T263</f>
        <v>1</v>
      </c>
      <c r="V263" s="111">
        <f>U263</f>
        <v>1</v>
      </c>
      <c r="W263" s="2"/>
      <c r="X263" s="4"/>
      <c r="Y263" s="16"/>
      <c r="Z263" s="1"/>
      <c r="AA263" s="1"/>
      <c r="AB263" s="1"/>
    </row>
    <row r="264" spans="1:28" outlineLevel="3" x14ac:dyDescent="0.35">
      <c r="A264" s="1"/>
      <c r="B264" s="33"/>
      <c r="C264" s="73">
        <f t="shared" si="41"/>
        <v>4</v>
      </c>
      <c r="D264" s="4"/>
      <c r="E264" s="5"/>
      <c r="F264" s="5"/>
      <c r="G264" s="4"/>
      <c r="H264" s="26"/>
      <c r="I264" s="2"/>
      <c r="J264" s="56"/>
      <c r="K264" s="56">
        <v>1</v>
      </c>
      <c r="L264" s="56">
        <v>0</v>
      </c>
      <c r="M264" s="100">
        <v>1</v>
      </c>
      <c r="N264" s="100">
        <v>2</v>
      </c>
      <c r="O264" s="31">
        <v>3</v>
      </c>
      <c r="P264" s="31">
        <v>4</v>
      </c>
      <c r="Q264" s="113">
        <f>N264</f>
        <v>2</v>
      </c>
      <c r="R264" s="113">
        <f>O264</f>
        <v>3</v>
      </c>
      <c r="S264" s="116">
        <f>N264</f>
        <v>2</v>
      </c>
      <c r="T264" s="31">
        <v>8</v>
      </c>
      <c r="U264" s="111">
        <f>T264</f>
        <v>8</v>
      </c>
      <c r="V264" s="111">
        <f>U264</f>
        <v>8</v>
      </c>
      <c r="W264" s="2"/>
      <c r="X264" s="4"/>
      <c r="Y264" s="16"/>
      <c r="Z264" s="1"/>
      <c r="AA264" s="1"/>
      <c r="AB264" s="1"/>
    </row>
    <row r="265" spans="1:28" outlineLevel="3" x14ac:dyDescent="0.35">
      <c r="A265" s="1"/>
      <c r="B265" s="33"/>
      <c r="C265" s="73">
        <f t="shared" si="41"/>
        <v>4</v>
      </c>
      <c r="D265" s="4"/>
      <c r="E265" s="5"/>
      <c r="F265" s="5"/>
      <c r="G265" s="4"/>
      <c r="H265" s="26"/>
      <c r="I265" s="2"/>
      <c r="J265" s="56"/>
      <c r="K265" s="56">
        <v>2</v>
      </c>
      <c r="L265" s="56">
        <v>0</v>
      </c>
      <c r="M265" s="100">
        <v>1</v>
      </c>
      <c r="N265" s="100">
        <v>2</v>
      </c>
      <c r="O265" s="100">
        <v>3</v>
      </c>
      <c r="P265" s="100">
        <v>4</v>
      </c>
      <c r="Q265" s="31">
        <v>5</v>
      </c>
      <c r="R265" s="113">
        <f>O265</f>
        <v>3</v>
      </c>
      <c r="S265" s="112">
        <f>Q265</f>
        <v>5</v>
      </c>
      <c r="T265" s="31">
        <v>8</v>
      </c>
      <c r="U265" s="31">
        <v>9</v>
      </c>
      <c r="V265" s="111">
        <f>U265</f>
        <v>9</v>
      </c>
      <c r="W265" s="2"/>
      <c r="X265" s="4"/>
      <c r="Y265" s="16"/>
      <c r="Z265" s="1"/>
      <c r="AA265" s="1"/>
      <c r="AB265" s="1"/>
    </row>
    <row r="266" spans="1:28" outlineLevel="3" x14ac:dyDescent="0.35">
      <c r="A266" s="1"/>
      <c r="B266" s="33"/>
      <c r="C266" s="73">
        <f t="shared" si="41"/>
        <v>4</v>
      </c>
      <c r="D266" s="4"/>
      <c r="E266" s="5"/>
      <c r="F266" s="5"/>
      <c r="G266" s="4"/>
      <c r="H266" s="26"/>
      <c r="I266" s="2"/>
      <c r="J266" s="56"/>
      <c r="K266" s="56">
        <v>3</v>
      </c>
      <c r="L266" s="56">
        <v>0</v>
      </c>
      <c r="M266" s="100">
        <v>1</v>
      </c>
      <c r="N266" s="100">
        <v>2</v>
      </c>
      <c r="O266" s="100">
        <v>3</v>
      </c>
      <c r="P266" s="100">
        <v>4</v>
      </c>
      <c r="Q266" s="31">
        <v>5</v>
      </c>
      <c r="R266" s="31">
        <v>6</v>
      </c>
      <c r="S266" s="31">
        <v>7</v>
      </c>
      <c r="T266" s="31">
        <v>8</v>
      </c>
      <c r="U266" s="31">
        <v>9</v>
      </c>
      <c r="V266" s="31">
        <v>10</v>
      </c>
      <c r="W266" s="2"/>
      <c r="X266" s="4"/>
      <c r="Y266" s="16"/>
      <c r="Z266" s="1"/>
      <c r="AA266" s="1"/>
      <c r="AB266" s="1"/>
    </row>
    <row r="267" spans="1:28" outlineLevel="3" x14ac:dyDescent="0.35">
      <c r="A267" s="1"/>
      <c r="B267" s="33"/>
      <c r="C267" s="73">
        <f t="shared" si="41"/>
        <v>4</v>
      </c>
      <c r="D267" s="4"/>
      <c r="E267" s="5"/>
      <c r="F267" s="5"/>
      <c r="G267" s="4"/>
      <c r="H267" s="26"/>
      <c r="I267" s="62"/>
      <c r="J267" s="63"/>
      <c r="K267" s="63">
        <v>4</v>
      </c>
      <c r="L267" s="63">
        <v>0</v>
      </c>
      <c r="M267" s="118">
        <f t="shared" ref="M267:V267" si="61">M266</f>
        <v>1</v>
      </c>
      <c r="N267" s="118">
        <f t="shared" si="61"/>
        <v>2</v>
      </c>
      <c r="O267" s="118">
        <f t="shared" si="61"/>
        <v>3</v>
      </c>
      <c r="P267" s="118">
        <f t="shared" si="61"/>
        <v>4</v>
      </c>
      <c r="Q267" s="118">
        <f t="shared" si="61"/>
        <v>5</v>
      </c>
      <c r="R267" s="118">
        <f t="shared" si="61"/>
        <v>6</v>
      </c>
      <c r="S267" s="118">
        <f t="shared" si="61"/>
        <v>7</v>
      </c>
      <c r="T267" s="118">
        <f t="shared" si="61"/>
        <v>8</v>
      </c>
      <c r="U267" s="118">
        <f t="shared" si="61"/>
        <v>9</v>
      </c>
      <c r="V267" s="118">
        <f t="shared" si="61"/>
        <v>10</v>
      </c>
      <c r="W267" s="2"/>
      <c r="X267" s="4"/>
      <c r="Y267" s="16"/>
      <c r="Z267" s="1"/>
      <c r="AA267" s="1"/>
      <c r="AB267" s="1"/>
    </row>
    <row r="268" spans="1:28" ht="5.15" customHeight="1" outlineLevel="2" x14ac:dyDescent="0.35">
      <c r="A268" s="1"/>
      <c r="B268" s="33"/>
      <c r="C268" s="73">
        <f>INT(C$132)+2.005</f>
        <v>3.0049999999999999</v>
      </c>
      <c r="D268" s="4"/>
      <c r="E268" s="4"/>
      <c r="F268" s="4"/>
      <c r="G268" s="4"/>
      <c r="H268" s="4"/>
      <c r="I268" s="4"/>
      <c r="J268" s="4"/>
      <c r="K268" s="4"/>
      <c r="L268" s="4"/>
      <c r="M268" s="4"/>
      <c r="N268" s="4"/>
      <c r="O268" s="4"/>
      <c r="P268" s="4"/>
      <c r="Q268" s="4"/>
      <c r="R268" s="4"/>
      <c r="S268" s="4"/>
      <c r="T268" s="4"/>
      <c r="U268" s="4"/>
      <c r="V268" s="4"/>
      <c r="W268" s="4"/>
      <c r="X268" s="4"/>
      <c r="Y268" s="16"/>
      <c r="Z268" s="1"/>
      <c r="AA268" s="1"/>
      <c r="AB268" s="1"/>
    </row>
    <row r="269" spans="1:28" outlineLevel="1" x14ac:dyDescent="0.35">
      <c r="A269" s="1"/>
      <c r="B269" s="33"/>
      <c r="C269" s="73">
        <f>INT(C$132)+1</f>
        <v>2</v>
      </c>
      <c r="D269" s="4"/>
      <c r="E269" s="5"/>
      <c r="F269" s="5"/>
      <c r="G269" s="4"/>
      <c r="H269" s="59" t="s">
        <v>133</v>
      </c>
      <c r="I269" s="60" t="str">
        <f>"("&amp;ROWS(ia_ppk5_lsb0)-2&amp;","&amp;COLUMNS(ia_ppk5_lsb0)-1&amp;"): ia_ppk5g3_lsb0(pointers) = input"</f>
        <v>(18,5): ia_ppk5g3_lsb0(pointers) = input</v>
      </c>
      <c r="J269" s="49"/>
      <c r="K269" s="49"/>
      <c r="L269" s="127" t="str">
        <f t="shared" ref="L269:Q271" si="62">N203</f>
        <v>11-0</v>
      </c>
      <c r="M269" s="128" t="str">
        <f t="shared" si="62"/>
        <v>22-0</v>
      </c>
      <c r="N269" s="128" t="str">
        <f t="shared" si="62"/>
        <v>33-0</v>
      </c>
      <c r="O269" s="128" t="str">
        <f t="shared" si="62"/>
        <v>21-0</v>
      </c>
      <c r="P269" s="128" t="str">
        <f t="shared" si="62"/>
        <v>32-0</v>
      </c>
      <c r="Q269" s="129" t="str">
        <f t="shared" si="62"/>
        <v>31-0</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1</v>
      </c>
      <c r="L270" s="145" t="str">
        <f t="shared" si="62"/>
        <v>11-1</v>
      </c>
      <c r="M270" s="93" t="str">
        <f t="shared" si="62"/>
        <v>22-1</v>
      </c>
      <c r="N270" s="93" t="str">
        <f t="shared" si="62"/>
        <v>33-1</v>
      </c>
      <c r="O270" s="93" t="str">
        <f t="shared" si="62"/>
        <v>21-1</v>
      </c>
      <c r="P270" s="93" t="str">
        <f t="shared" si="62"/>
        <v>32-1</v>
      </c>
      <c r="Q270" s="132" t="str">
        <f t="shared" si="62"/>
        <v>31-1</v>
      </c>
      <c r="R270" s="93"/>
      <c r="S270" s="93"/>
      <c r="T270" s="93"/>
      <c r="U270" s="93"/>
      <c r="V270" s="93"/>
      <c r="W270" s="49"/>
      <c r="X270" s="4"/>
      <c r="Y270" s="16"/>
      <c r="Z270" s="1"/>
      <c r="AA270" s="1"/>
      <c r="AB270" s="1"/>
    </row>
    <row r="271" spans="1:28" outlineLevel="2" x14ac:dyDescent="0.35">
      <c r="A271" s="1"/>
      <c r="B271" s="33"/>
      <c r="C271" s="73">
        <f>INT($C$132)+2</f>
        <v>3</v>
      </c>
      <c r="D271" s="4"/>
      <c r="E271" s="5"/>
      <c r="F271" s="5"/>
      <c r="G271" s="4"/>
      <c r="H271" s="59"/>
      <c r="I271" s="60"/>
      <c r="J271" s="49"/>
      <c r="K271" s="49">
        <v>2</v>
      </c>
      <c r="L271" s="146" t="str">
        <f t="shared" si="62"/>
        <v>11-2</v>
      </c>
      <c r="M271" s="135" t="str">
        <f t="shared" si="62"/>
        <v>22-2</v>
      </c>
      <c r="N271" s="135" t="str">
        <f t="shared" si="62"/>
        <v>33-2</v>
      </c>
      <c r="O271" s="135" t="str">
        <f t="shared" si="62"/>
        <v>21-2</v>
      </c>
      <c r="P271" s="135" t="str">
        <f t="shared" si="62"/>
        <v>32-2</v>
      </c>
      <c r="Q271" s="136" t="str">
        <f t="shared" si="62"/>
        <v>31-2</v>
      </c>
      <c r="R271" s="93"/>
      <c r="S271" s="93"/>
      <c r="T271" s="93"/>
      <c r="U271" s="93"/>
      <c r="V271" s="93"/>
      <c r="W271" s="49"/>
      <c r="X271" s="4"/>
      <c r="Y271" s="16"/>
      <c r="Z271" s="1"/>
      <c r="AA271" s="1"/>
      <c r="AB271" s="1"/>
    </row>
    <row r="272" spans="1:28" ht="5.15" customHeight="1" outlineLevel="3" x14ac:dyDescent="0.35">
      <c r="A272" s="1"/>
      <c r="B272" s="33"/>
      <c r="C272" s="73">
        <f>INT(C$132)+3.005</f>
        <v>4.0049999999999999</v>
      </c>
      <c r="D272" s="4" t="s">
        <v>2</v>
      </c>
      <c r="E272" s="4"/>
      <c r="F272" s="4"/>
      <c r="G272" s="4"/>
      <c r="H272" s="4"/>
      <c r="I272" s="4"/>
      <c r="J272" s="4"/>
      <c r="K272" s="4"/>
      <c r="L272" s="4"/>
      <c r="M272" s="4"/>
      <c r="N272" s="4"/>
      <c r="O272" s="4"/>
      <c r="P272" s="4"/>
      <c r="Q272" s="4"/>
      <c r="R272" s="4"/>
      <c r="S272" s="4"/>
      <c r="T272" s="4"/>
      <c r="U272" s="4"/>
      <c r="V272" s="4"/>
      <c r="W272" s="4"/>
      <c r="X272" s="4"/>
      <c r="Y272" s="16"/>
      <c r="Z272" s="1"/>
      <c r="AA272" s="1"/>
      <c r="AB272" s="1"/>
    </row>
    <row r="273" spans="1:28" outlineLevel="2" x14ac:dyDescent="0.35">
      <c r="A273" s="1"/>
      <c r="B273" s="33"/>
      <c r="C273" s="73">
        <f>INT($C$132)+2</f>
        <v>3</v>
      </c>
      <c r="D273" s="4"/>
      <c r="E273" s="5"/>
      <c r="F273" s="5"/>
      <c r="G273" s="4"/>
      <c r="H273" s="108" t="s">
        <v>117</v>
      </c>
      <c r="I273" s="54"/>
      <c r="J273" s="54" t="s">
        <v>108</v>
      </c>
      <c r="K273" s="54" t="s">
        <v>96</v>
      </c>
      <c r="L273" s="31">
        <f>i_len_l</f>
        <v>4</v>
      </c>
      <c r="M273" s="31">
        <f>i_len_s</f>
        <v>5</v>
      </c>
      <c r="N273" s="31">
        <f>i_b0_pos</f>
        <v>-4</v>
      </c>
      <c r="O273" s="102" t="s">
        <v>134</v>
      </c>
      <c r="P273" s="98"/>
      <c r="Q273" s="98"/>
      <c r="R273" s="98"/>
      <c r="S273" s="98"/>
      <c r="T273" s="98"/>
      <c r="U273" s="102"/>
      <c r="V273" s="102"/>
      <c r="W273" s="2"/>
      <c r="X273" s="4"/>
      <c r="Y273" s="16"/>
      <c r="Z273" s="1"/>
      <c r="AA273" s="1"/>
      <c r="AB273" s="1"/>
    </row>
    <row r="274" spans="1:28" outlineLevel="3" x14ac:dyDescent="0.35">
      <c r="A274" s="1"/>
      <c r="B274" s="33"/>
      <c r="C274" s="73">
        <f t="shared" ref="C274:C293" si="63">INT($C$132)+3</f>
        <v>4</v>
      </c>
      <c r="D274" s="4"/>
      <c r="E274" s="5"/>
      <c r="F274" s="5"/>
      <c r="G274" s="4"/>
      <c r="H274" s="64" t="s">
        <v>131</v>
      </c>
      <c r="I274" s="110" t="s">
        <v>153</v>
      </c>
      <c r="J274" s="57">
        <v>0</v>
      </c>
      <c r="K274" s="61">
        <v>0</v>
      </c>
      <c r="L274" s="99">
        <v>0</v>
      </c>
      <c r="M274" s="111">
        <f>L274</f>
        <v>0</v>
      </c>
      <c r="N274" s="111">
        <f>M274</f>
        <v>0</v>
      </c>
      <c r="O274" s="112">
        <f>$M274</f>
        <v>0</v>
      </c>
      <c r="P274" s="113">
        <f t="shared" ref="P274:Q277" si="64">$N274</f>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t="s">
        <v>132</v>
      </c>
      <c r="I275" s="36" t="s">
        <v>154</v>
      </c>
      <c r="J275" s="36" t="s">
        <v>160</v>
      </c>
      <c r="K275" s="56">
        <v>1</v>
      </c>
      <c r="L275" s="100">
        <v>0</v>
      </c>
      <c r="M275" s="111">
        <f>L275</f>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155</v>
      </c>
      <c r="J276" s="36"/>
      <c r="K276" s="56">
        <v>2</v>
      </c>
      <c r="L276" s="100">
        <v>0</v>
      </c>
      <c r="M276" s="100">
        <v>0</v>
      </c>
      <c r="N276" s="111">
        <f>M276</f>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156</v>
      </c>
      <c r="J277" s="36"/>
      <c r="K277" s="56">
        <v>3</v>
      </c>
      <c r="L277" s="100">
        <v>0</v>
      </c>
      <c r="M277" s="100">
        <v>0</v>
      </c>
      <c r="N277" s="100">
        <v>0</v>
      </c>
      <c r="O277" s="112">
        <f>$M277</f>
        <v>0</v>
      </c>
      <c r="P277" s="113">
        <f t="shared" si="64"/>
        <v>0</v>
      </c>
      <c r="Q277" s="113">
        <f t="shared" si="64"/>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64"/>
      <c r="I278" s="36" t="s">
        <v>159</v>
      </c>
      <c r="J278" s="36"/>
      <c r="K278" s="63">
        <v>4</v>
      </c>
      <c r="L278" s="118">
        <f t="shared" ref="L278:Q278" si="65">L277</f>
        <v>0</v>
      </c>
      <c r="M278" s="118">
        <f t="shared" si="65"/>
        <v>0</v>
      </c>
      <c r="N278" s="118">
        <f t="shared" si="65"/>
        <v>0</v>
      </c>
      <c r="O278" s="118">
        <f t="shared" si="65"/>
        <v>0</v>
      </c>
      <c r="P278" s="118">
        <f t="shared" si="65"/>
        <v>0</v>
      </c>
      <c r="Q278" s="118">
        <f t="shared" si="65"/>
        <v>0</v>
      </c>
      <c r="R278" s="55"/>
      <c r="S278" s="55"/>
      <c r="T278" s="55"/>
      <c r="U278" s="55"/>
      <c r="V278" s="55"/>
      <c r="W278" s="55"/>
      <c r="X278" s="4"/>
      <c r="Y278" s="16"/>
      <c r="Z278" s="1"/>
      <c r="AA278" s="1"/>
      <c r="AB278" s="1"/>
    </row>
    <row r="279" spans="1:28" outlineLevel="3" x14ac:dyDescent="0.35">
      <c r="A279" s="1"/>
      <c r="B279" s="33"/>
      <c r="C279" s="73">
        <f t="shared" si="63"/>
        <v>4</v>
      </c>
      <c r="D279" s="4"/>
      <c r="E279" s="5"/>
      <c r="F279" s="5"/>
      <c r="G279" s="4"/>
      <c r="H279" s="105"/>
      <c r="I279" s="2"/>
      <c r="J279" s="103">
        <v>1</v>
      </c>
      <c r="K279" s="103">
        <v>0</v>
      </c>
      <c r="L279" s="31">
        <v>0</v>
      </c>
      <c r="M279" s="111">
        <f>L279</f>
        <v>0</v>
      </c>
      <c r="N279" s="111">
        <f>M279</f>
        <v>0</v>
      </c>
      <c r="O279" s="112">
        <f>$M279</f>
        <v>0</v>
      </c>
      <c r="P279" s="113">
        <f t="shared" ref="P279:Q282" si="66">$N279</f>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t="s">
        <v>161</v>
      </c>
      <c r="K280" s="56">
        <v>1</v>
      </c>
      <c r="L280" s="100">
        <v>0</v>
      </c>
      <c r="M280" s="111">
        <f>L280</f>
        <v>0</v>
      </c>
      <c r="N280" s="111">
        <f>M280</f>
        <v>0</v>
      </c>
      <c r="O280" s="112">
        <f>$M280</f>
        <v>0</v>
      </c>
      <c r="P280" s="113">
        <f t="shared" si="66"/>
        <v>0</v>
      </c>
      <c r="Q280" s="113">
        <f t="shared" si="66"/>
        <v>0</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105"/>
      <c r="I281" s="2"/>
      <c r="J281" s="56"/>
      <c r="K281" s="56">
        <v>2</v>
      </c>
      <c r="L281" s="100">
        <v>0</v>
      </c>
      <c r="M281" s="100">
        <v>1</v>
      </c>
      <c r="N281" s="100">
        <v>1</v>
      </c>
      <c r="O281" s="112">
        <f>$M281</f>
        <v>1</v>
      </c>
      <c r="P281" s="113">
        <f t="shared" si="66"/>
        <v>1</v>
      </c>
      <c r="Q281" s="113">
        <f t="shared" si="66"/>
        <v>1</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64"/>
      <c r="I282" s="2"/>
      <c r="J282" s="56"/>
      <c r="K282" s="56">
        <v>3</v>
      </c>
      <c r="L282" s="100">
        <v>0</v>
      </c>
      <c r="M282" s="100">
        <v>1</v>
      </c>
      <c r="N282" s="100">
        <v>2</v>
      </c>
      <c r="O282" s="112">
        <f>$M282</f>
        <v>1</v>
      </c>
      <c r="P282" s="113">
        <f t="shared" si="66"/>
        <v>2</v>
      </c>
      <c r="Q282" s="113">
        <f t="shared" si="66"/>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2"/>
      <c r="J283" s="63"/>
      <c r="K283" s="63">
        <v>4</v>
      </c>
      <c r="L283" s="118">
        <f t="shared" ref="L283:Q283" si="67">L282</f>
        <v>0</v>
      </c>
      <c r="M283" s="118">
        <f t="shared" si="67"/>
        <v>1</v>
      </c>
      <c r="N283" s="118">
        <f t="shared" si="67"/>
        <v>2</v>
      </c>
      <c r="O283" s="118">
        <f t="shared" si="67"/>
        <v>1</v>
      </c>
      <c r="P283" s="118">
        <f t="shared" si="67"/>
        <v>2</v>
      </c>
      <c r="Q283" s="118">
        <f t="shared" si="67"/>
        <v>2</v>
      </c>
      <c r="R283" s="2"/>
      <c r="S283" s="2"/>
      <c r="T283" s="2"/>
      <c r="U283" s="2"/>
      <c r="V283" s="2"/>
      <c r="W283" s="2"/>
      <c r="X283" s="4"/>
      <c r="Y283" s="16"/>
      <c r="Z283" s="1"/>
      <c r="AA283" s="1"/>
      <c r="AB283" s="1"/>
    </row>
    <row r="284" spans="1:28" outlineLevel="3" x14ac:dyDescent="0.35">
      <c r="A284" s="1"/>
      <c r="B284" s="33"/>
      <c r="C284" s="73">
        <f t="shared" si="63"/>
        <v>4</v>
      </c>
      <c r="D284" s="4"/>
      <c r="E284" s="5"/>
      <c r="F284" s="5"/>
      <c r="G284" s="4"/>
      <c r="H284" s="105"/>
      <c r="I284" s="36"/>
      <c r="J284" s="61">
        <v>2</v>
      </c>
      <c r="K284" s="61">
        <v>0</v>
      </c>
      <c r="L284" s="99">
        <v>0</v>
      </c>
      <c r="M284" s="111">
        <f>L284</f>
        <v>0</v>
      </c>
      <c r="N284" s="111">
        <f>M284</f>
        <v>0</v>
      </c>
      <c r="O284" s="112">
        <f>$M284</f>
        <v>0</v>
      </c>
      <c r="P284" s="113">
        <f t="shared" ref="P284:Q287" si="68">$N284</f>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t="s">
        <v>46</v>
      </c>
      <c r="K285" s="56">
        <v>1</v>
      </c>
      <c r="L285" s="100">
        <v>0</v>
      </c>
      <c r="M285" s="111">
        <f>L285</f>
        <v>0</v>
      </c>
      <c r="N285" s="111">
        <f>M285</f>
        <v>0</v>
      </c>
      <c r="O285" s="112">
        <f>$M285</f>
        <v>0</v>
      </c>
      <c r="P285" s="113">
        <f t="shared" si="68"/>
        <v>0</v>
      </c>
      <c r="Q285" s="113">
        <f t="shared" si="68"/>
        <v>0</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105"/>
      <c r="I286" s="36"/>
      <c r="J286" s="56"/>
      <c r="K286" s="56">
        <v>2</v>
      </c>
      <c r="L286" s="100">
        <v>0</v>
      </c>
      <c r="M286" s="100">
        <v>1</v>
      </c>
      <c r="N286" s="100">
        <v>1</v>
      </c>
      <c r="O286" s="112">
        <f>$M286</f>
        <v>1</v>
      </c>
      <c r="P286" s="113">
        <f t="shared" si="68"/>
        <v>1</v>
      </c>
      <c r="Q286" s="113">
        <f t="shared" si="68"/>
        <v>1</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56"/>
      <c r="K287" s="56">
        <v>3</v>
      </c>
      <c r="L287" s="100">
        <v>0</v>
      </c>
      <c r="M287" s="100">
        <v>1</v>
      </c>
      <c r="N287" s="100">
        <v>2</v>
      </c>
      <c r="O287" s="112">
        <f>$M287</f>
        <v>1</v>
      </c>
      <c r="P287" s="113">
        <f t="shared" si="68"/>
        <v>2</v>
      </c>
      <c r="Q287" s="113">
        <f t="shared" si="68"/>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64"/>
      <c r="I288" s="36"/>
      <c r="J288" s="63"/>
      <c r="K288" s="63">
        <v>4</v>
      </c>
      <c r="L288" s="118">
        <f t="shared" ref="L288:Q288" si="69">L287</f>
        <v>0</v>
      </c>
      <c r="M288" s="118">
        <f t="shared" si="69"/>
        <v>1</v>
      </c>
      <c r="N288" s="118">
        <f t="shared" si="69"/>
        <v>2</v>
      </c>
      <c r="O288" s="118">
        <f t="shared" si="69"/>
        <v>1</v>
      </c>
      <c r="P288" s="118">
        <f t="shared" si="69"/>
        <v>2</v>
      </c>
      <c r="Q288" s="118">
        <f t="shared" si="69"/>
        <v>2</v>
      </c>
      <c r="R288" s="55"/>
      <c r="S288" s="55"/>
      <c r="T288" s="55"/>
      <c r="U288" s="55"/>
      <c r="V288" s="55"/>
      <c r="W288" s="55"/>
      <c r="X288" s="4"/>
      <c r="Y288" s="16"/>
      <c r="Z288" s="1"/>
      <c r="AA288" s="1"/>
      <c r="AB288" s="1"/>
    </row>
    <row r="289" spans="1:28" outlineLevel="3" x14ac:dyDescent="0.35">
      <c r="A289" s="1"/>
      <c r="B289" s="33"/>
      <c r="C289" s="73">
        <f t="shared" si="63"/>
        <v>4</v>
      </c>
      <c r="D289" s="4"/>
      <c r="E289" s="5"/>
      <c r="F289" s="5"/>
      <c r="G289" s="4"/>
      <c r="H289" s="105"/>
      <c r="I289" s="2"/>
      <c r="J289" s="61">
        <v>3</v>
      </c>
      <c r="K289" s="61">
        <v>0</v>
      </c>
      <c r="L289" s="31">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t="s">
        <v>162</v>
      </c>
      <c r="K290" s="56">
        <v>1</v>
      </c>
      <c r="L290" s="100">
        <v>0</v>
      </c>
      <c r="M290" s="31">
        <v>1</v>
      </c>
      <c r="N290" s="31">
        <v>2</v>
      </c>
      <c r="O290" s="116">
        <f>$L290</f>
        <v>0</v>
      </c>
      <c r="P290" s="112">
        <f>$M290</f>
        <v>1</v>
      </c>
      <c r="Q290" s="116">
        <f>$L290</f>
        <v>0</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2</v>
      </c>
      <c r="L291" s="100">
        <v>0</v>
      </c>
      <c r="M291" s="100">
        <v>1</v>
      </c>
      <c r="N291" s="100">
        <v>2</v>
      </c>
      <c r="O291" s="31">
        <v>3</v>
      </c>
      <c r="P291" s="113">
        <f>M291</f>
        <v>1</v>
      </c>
      <c r="Q291" s="112">
        <f>O291</f>
        <v>3</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2"/>
      <c r="J292" s="56"/>
      <c r="K292" s="56">
        <v>3</v>
      </c>
      <c r="L292" s="100">
        <v>0</v>
      </c>
      <c r="M292" s="100">
        <v>1</v>
      </c>
      <c r="N292" s="100">
        <v>2</v>
      </c>
      <c r="O292" s="31">
        <v>3</v>
      </c>
      <c r="P292" s="31">
        <v>4</v>
      </c>
      <c r="Q292" s="31">
        <v>5</v>
      </c>
      <c r="R292" s="2"/>
      <c r="S292" s="2"/>
      <c r="T292" s="2"/>
      <c r="U292" s="2"/>
      <c r="V292" s="2"/>
      <c r="W292" s="2"/>
      <c r="X292" s="4"/>
      <c r="Y292" s="16"/>
      <c r="Z292" s="1"/>
      <c r="AA292" s="1"/>
      <c r="AB292" s="1"/>
    </row>
    <row r="293" spans="1:28" outlineLevel="3" x14ac:dyDescent="0.35">
      <c r="A293" s="1"/>
      <c r="B293" s="33"/>
      <c r="C293" s="73">
        <f t="shared" si="63"/>
        <v>4</v>
      </c>
      <c r="D293" s="4"/>
      <c r="E293" s="5"/>
      <c r="F293" s="5"/>
      <c r="G293" s="4"/>
      <c r="H293" s="105"/>
      <c r="I293" s="62"/>
      <c r="J293" s="63"/>
      <c r="K293" s="63">
        <v>4</v>
      </c>
      <c r="L293" s="118">
        <f t="shared" ref="L293:Q293" si="70">L292</f>
        <v>0</v>
      </c>
      <c r="M293" s="118">
        <f t="shared" si="70"/>
        <v>1</v>
      </c>
      <c r="N293" s="118">
        <f t="shared" si="70"/>
        <v>2</v>
      </c>
      <c r="O293" s="118">
        <f t="shared" si="70"/>
        <v>3</v>
      </c>
      <c r="P293" s="118">
        <f t="shared" si="70"/>
        <v>4</v>
      </c>
      <c r="Q293" s="118">
        <f t="shared" si="70"/>
        <v>5</v>
      </c>
      <c r="R293" s="2"/>
      <c r="S293" s="2"/>
      <c r="T293" s="2"/>
      <c r="U293" s="2"/>
      <c r="V293" s="2"/>
      <c r="W293" s="2"/>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2" x14ac:dyDescent="0.35">
      <c r="A295" s="1"/>
      <c r="B295" s="33"/>
      <c r="C295" s="73">
        <f>INT($C$132)+2.005</f>
        <v>3.0049999999999999</v>
      </c>
      <c r="D295" s="4"/>
      <c r="E295" s="4"/>
      <c r="F295" s="4"/>
      <c r="G295" s="4"/>
      <c r="H295" s="4"/>
      <c r="I295" s="4"/>
      <c r="J295" s="4"/>
      <c r="K295" s="4"/>
      <c r="L295" s="4"/>
      <c r="M295" s="4"/>
      <c r="N295" s="4"/>
      <c r="O295" s="4"/>
      <c r="P295" s="4"/>
      <c r="Q295" s="4"/>
      <c r="R295" s="4"/>
      <c r="S295" s="4"/>
      <c r="T295" s="4"/>
      <c r="U295" s="4"/>
      <c r="V295" s="4"/>
      <c r="W295" s="4"/>
      <c r="X295" s="4"/>
      <c r="Y295" s="16"/>
      <c r="Z295" s="1"/>
      <c r="AA295" s="1"/>
      <c r="AB295" s="1"/>
    </row>
    <row r="296" spans="1:28" ht="5.15" customHeight="1" outlineLevel="1" x14ac:dyDescent="0.35">
      <c r="A296" s="1"/>
      <c r="B296" s="35"/>
      <c r="C296" s="76">
        <f>INT($C$132)+1.005</f>
        <v>2.0049999999999999</v>
      </c>
      <c r="D296" s="17"/>
      <c r="E296" s="17"/>
      <c r="F296" s="17"/>
      <c r="G296" s="17"/>
      <c r="H296" s="17"/>
      <c r="I296" s="17"/>
      <c r="J296" s="17"/>
      <c r="K296" s="17"/>
      <c r="L296" s="17"/>
      <c r="M296" s="17"/>
      <c r="N296" s="17"/>
      <c r="O296" s="17"/>
      <c r="P296" s="17"/>
      <c r="Q296" s="17"/>
      <c r="R296" s="17"/>
      <c r="S296" s="17"/>
      <c r="T296" s="17"/>
      <c r="U296" s="17"/>
      <c r="V296" s="17"/>
      <c r="W296" s="17"/>
      <c r="X296" s="17"/>
      <c r="Y296" s="18" t="s">
        <v>1</v>
      </c>
      <c r="Z296" s="1"/>
      <c r="AA296" s="1"/>
      <c r="AB296" s="1"/>
    </row>
    <row r="297" spans="1:28" ht="5.15" customHeight="1" x14ac:dyDescent="0.35">
      <c r="A297" s="1"/>
      <c r="B297" s="19"/>
      <c r="C297" s="77">
        <f>INT($C$132)+0.005</f>
        <v>1.0049999999999999</v>
      </c>
      <c r="D297" s="19"/>
      <c r="E297" s="19"/>
      <c r="F297" s="19"/>
      <c r="G297" s="19"/>
      <c r="H297" s="19"/>
      <c r="I297" s="19"/>
      <c r="J297" s="19"/>
      <c r="K297" s="19"/>
      <c r="L297" s="19"/>
      <c r="M297" s="19"/>
      <c r="N297" s="19"/>
      <c r="O297" s="19"/>
      <c r="P297" s="19"/>
      <c r="Q297" s="19"/>
      <c r="R297" s="19"/>
      <c r="S297" s="19"/>
      <c r="T297" s="19"/>
      <c r="U297" s="19"/>
      <c r="V297" s="19"/>
      <c r="W297" s="19"/>
      <c r="X297" s="19"/>
      <c r="Y297" s="19"/>
      <c r="Z297" s="1"/>
      <c r="AA297" s="1"/>
      <c r="AB297" s="1"/>
    </row>
    <row r="298" spans="1:28" ht="5.15" customHeight="1" thickBot="1" x14ac:dyDescent="0.4">
      <c r="A298" s="1"/>
      <c r="B298" s="20"/>
      <c r="C298" s="74">
        <f>INT($C$31)+0.005</f>
        <v>1.0049999999999999</v>
      </c>
      <c r="D298" s="20"/>
      <c r="E298" s="20"/>
      <c r="F298" s="20"/>
      <c r="G298" s="20"/>
      <c r="H298" s="20"/>
      <c r="I298" s="20"/>
      <c r="J298" s="20"/>
      <c r="K298" s="20"/>
      <c r="L298" s="20"/>
      <c r="M298" s="20"/>
      <c r="N298" s="20"/>
      <c r="O298" s="20"/>
      <c r="P298" s="20"/>
      <c r="Q298" s="20"/>
      <c r="R298" s="20"/>
      <c r="S298" s="20"/>
      <c r="T298" s="20"/>
      <c r="U298" s="20"/>
      <c r="V298" s="20"/>
      <c r="W298" s="20"/>
      <c r="X298" s="20"/>
      <c r="Y298" s="20"/>
      <c r="Z298" s="1"/>
      <c r="AA298" s="1"/>
      <c r="AB298" s="1"/>
    </row>
    <row r="299" spans="1:28" ht="5.15" customHeight="1" outlineLevel="1" x14ac:dyDescent="0.35">
      <c r="A299" s="1"/>
      <c r="B299" s="34" t="s">
        <v>21</v>
      </c>
      <c r="C299" s="75">
        <f>INT($C$31)+1.005</f>
        <v>2.0049999999999999</v>
      </c>
      <c r="D299" s="14"/>
      <c r="E299" s="14"/>
      <c r="F299" s="14"/>
      <c r="G299" s="14"/>
      <c r="H299" s="14"/>
      <c r="I299" s="14"/>
      <c r="J299" s="14"/>
      <c r="K299" s="14"/>
      <c r="L299" s="14"/>
      <c r="M299" s="14"/>
      <c r="N299" s="14"/>
      <c r="O299" s="14"/>
      <c r="P299" s="14"/>
      <c r="Q299" s="14"/>
      <c r="R299" s="14"/>
      <c r="S299" s="14"/>
      <c r="T299" s="14"/>
      <c r="U299" s="14"/>
      <c r="V299" s="14"/>
      <c r="W299" s="14"/>
      <c r="X299" s="14"/>
      <c r="Y299" s="15"/>
      <c r="Z299" s="1"/>
      <c r="AA299" s="1"/>
      <c r="AB299" s="1"/>
    </row>
    <row r="300" spans="1:28" outlineLevel="4" x14ac:dyDescent="0.35">
      <c r="A300" s="1"/>
      <c r="B300" s="33"/>
      <c r="C300" s="73">
        <f>INT(MAX($C$41:$C$61))+1</f>
        <v>5</v>
      </c>
      <c r="D300" s="3"/>
      <c r="E300" s="3"/>
      <c r="F300" s="3"/>
      <c r="G300" s="3"/>
      <c r="H300" s="27"/>
      <c r="I300" s="27"/>
      <c r="J300" s="27"/>
      <c r="K300" s="27"/>
      <c r="L300" s="27"/>
      <c r="M300" s="27"/>
      <c r="N300" s="27"/>
      <c r="O300" s="27"/>
      <c r="P300" s="27"/>
      <c r="Q300" s="27"/>
      <c r="R300" s="27"/>
      <c r="S300" s="27"/>
      <c r="T300" s="27"/>
      <c r="U300" s="27"/>
      <c r="V300" s="27"/>
      <c r="W300" s="27"/>
      <c r="X300" s="3"/>
      <c r="Y300" s="16"/>
      <c r="Z300" s="1"/>
      <c r="AA300" s="1"/>
      <c r="AB300" s="1"/>
    </row>
    <row r="301" spans="1:28" ht="20.149999999999999" customHeight="1" x14ac:dyDescent="0.35">
      <c r="A301" s="1"/>
      <c r="B301" s="33"/>
      <c r="C301" s="73">
        <v>1.02</v>
      </c>
      <c r="D301" s="21"/>
      <c r="E301" s="24" t="s">
        <v>6</v>
      </c>
      <c r="F301" s="25"/>
      <c r="G301" s="12"/>
      <c r="H301" s="44" t="str">
        <f>COUNTIFS($B$1:$B301, "«")&amp;" Structural: Fixed Feed variation periods"</f>
        <v>5 Structural: Fixed Feed variation periods</v>
      </c>
      <c r="I301" s="6"/>
      <c r="J301" s="6"/>
      <c r="K301" s="6"/>
      <c r="L301" s="6"/>
      <c r="M301" s="6"/>
      <c r="N301" s="6"/>
      <c r="O301" s="6"/>
      <c r="P301" s="6"/>
      <c r="Q301" s="6"/>
      <c r="R301" s="6"/>
      <c r="S301" s="6"/>
      <c r="T301" s="6"/>
      <c r="U301" s="6"/>
      <c r="V301" s="6"/>
      <c r="W301" s="6"/>
      <c r="X301" s="10"/>
      <c r="Y301" s="16"/>
      <c r="Z301" s="1"/>
      <c r="AA301" s="1"/>
      <c r="AB301" s="1"/>
    </row>
    <row r="302" spans="1:28" ht="20.149999999999999" customHeight="1" outlineLevel="1" x14ac:dyDescent="0.35">
      <c r="A302" s="1"/>
      <c r="B302" s="33"/>
      <c r="C302" s="73">
        <f>INT($C$31)+1.02</f>
        <v>2.02</v>
      </c>
      <c r="D302" s="21"/>
      <c r="E302" s="24" t="s">
        <v>10</v>
      </c>
      <c r="F302" s="28">
        <v>1</v>
      </c>
      <c r="G302" s="13"/>
      <c r="H302" s="8"/>
      <c r="I302" s="7"/>
      <c r="J302" s="7"/>
      <c r="K302" s="7"/>
      <c r="L302" s="7"/>
      <c r="M302" s="7"/>
      <c r="N302" s="7"/>
      <c r="O302" s="7"/>
      <c r="P302" s="7"/>
      <c r="Q302" s="7"/>
      <c r="R302" s="7"/>
      <c r="S302" s="7"/>
      <c r="T302" s="7"/>
      <c r="U302" s="7"/>
      <c r="V302" s="7"/>
      <c r="W302" s="7"/>
      <c r="X302" s="11"/>
      <c r="Y302" s="16"/>
      <c r="Z302" s="1"/>
      <c r="AA302" s="1"/>
      <c r="AB302" s="1"/>
    </row>
    <row r="303" spans="1:28" ht="5.15" customHeight="1" outlineLevel="2" x14ac:dyDescent="0.35">
      <c r="A303" s="1"/>
      <c r="B303" s="33"/>
      <c r="C303" s="73">
        <f>INT($C$31)+2.005</f>
        <v>3.0049999999999999</v>
      </c>
      <c r="D303" s="3"/>
      <c r="E303" s="3"/>
      <c r="F303" s="3"/>
      <c r="G303" s="3"/>
      <c r="H303" s="3"/>
      <c r="I303" s="3"/>
      <c r="J303" s="3"/>
      <c r="K303" s="3"/>
      <c r="L303" s="3"/>
      <c r="M303" s="3"/>
      <c r="N303" s="3"/>
      <c r="O303" s="3"/>
      <c r="P303" s="3"/>
      <c r="Q303" s="3"/>
      <c r="R303" s="3"/>
      <c r="S303" s="3"/>
      <c r="T303" s="3"/>
      <c r="U303" s="3"/>
      <c r="V303" s="3"/>
      <c r="W303" s="3"/>
      <c r="X303" s="3"/>
      <c r="Y303" s="16"/>
      <c r="Z303" s="1"/>
      <c r="AA303" s="1"/>
      <c r="AB303" s="1"/>
    </row>
    <row r="304" spans="1:28" outlineLevel="3" x14ac:dyDescent="0.35">
      <c r="A304" s="1"/>
      <c r="B304" s="33"/>
      <c r="C304" s="73">
        <f>INT($C$31)+3</f>
        <v>4</v>
      </c>
      <c r="D304" s="3"/>
      <c r="E304" s="5"/>
      <c r="F304" s="5"/>
      <c r="G304" s="3"/>
      <c r="H304" s="30"/>
      <c r="I304" s="30"/>
      <c r="J304" s="30"/>
      <c r="K304" s="30"/>
      <c r="L304" s="30"/>
      <c r="M304" s="30"/>
      <c r="N304" s="30"/>
      <c r="O304" s="30"/>
      <c r="P304" s="30"/>
      <c r="Q304" s="30"/>
      <c r="R304" s="30"/>
      <c r="S304" s="30"/>
      <c r="T304" s="30"/>
      <c r="U304" s="30"/>
      <c r="V304" s="30"/>
      <c r="W304" s="30"/>
      <c r="X304" s="3"/>
      <c r="Y304" s="16"/>
      <c r="Z304" s="1"/>
      <c r="AA304" s="1"/>
      <c r="AB304" s="1"/>
    </row>
    <row r="305" spans="1:28" outlineLevel="3" x14ac:dyDescent="0.35">
      <c r="A305" s="1"/>
      <c r="B305" s="33"/>
      <c r="C305" s="73">
        <f t="shared" ref="C305" si="71">INT($C$31)+3</f>
        <v>4</v>
      </c>
      <c r="D305" s="3"/>
      <c r="E305" s="5"/>
      <c r="F305" s="5"/>
      <c r="G305" s="3"/>
      <c r="H305" s="29"/>
      <c r="I305" s="29"/>
      <c r="J305" s="124" t="s">
        <v>44</v>
      </c>
      <c r="K305" s="124"/>
      <c r="L305" s="124" t="s">
        <v>44</v>
      </c>
      <c r="M305" s="124" t="s">
        <v>44</v>
      </c>
      <c r="N305" s="124" t="s">
        <v>44</v>
      </c>
      <c r="O305" s="124" t="s">
        <v>44</v>
      </c>
      <c r="P305" s="124" t="s">
        <v>44</v>
      </c>
      <c r="Q305" s="124"/>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209</v>
      </c>
      <c r="K306" s="156" t="s">
        <v>96</v>
      </c>
      <c r="L306" s="156" t="s">
        <v>210</v>
      </c>
      <c r="M306" s="156"/>
      <c r="N306" s="156"/>
      <c r="O306" s="156"/>
      <c r="P306" s="156"/>
      <c r="Q306" s="156"/>
      <c r="R306" s="29"/>
      <c r="S306" s="29"/>
      <c r="T306" s="29"/>
      <c r="U306" s="29"/>
      <c r="V306" s="29"/>
      <c r="W306" s="29"/>
      <c r="X306" s="3"/>
      <c r="Y306" s="16"/>
      <c r="Z306" s="1"/>
      <c r="AA306" s="1"/>
      <c r="AB306" s="1"/>
    </row>
    <row r="307" spans="1:28" outlineLevel="2" x14ac:dyDescent="0.35">
      <c r="A307" s="1"/>
      <c r="B307" s="33"/>
      <c r="C307" s="73">
        <f>INT($C$31)+2</f>
        <v>3</v>
      </c>
      <c r="D307" s="3"/>
      <c r="E307" s="5"/>
      <c r="F307" s="5"/>
      <c r="G307" s="3"/>
      <c r="H307" s="29"/>
      <c r="I307" s="29"/>
      <c r="J307" s="156" t="s">
        <v>202</v>
      </c>
      <c r="K307" s="156" t="s">
        <v>203</v>
      </c>
      <c r="L307" s="156" t="s">
        <v>204</v>
      </c>
      <c r="M307" s="156"/>
      <c r="N307" s="156"/>
      <c r="O307" s="156"/>
      <c r="P307" s="156"/>
      <c r="Q307" s="156"/>
      <c r="R307" s="29"/>
      <c r="S307" s="29"/>
      <c r="T307" s="29"/>
      <c r="U307" s="29"/>
      <c r="V307" s="29"/>
      <c r="W307" s="29"/>
      <c r="X307" s="3"/>
      <c r="Y307" s="16"/>
      <c r="Z307" s="1"/>
      <c r="AA307" s="1"/>
      <c r="AB307" s="1"/>
    </row>
    <row r="308" spans="1:28" ht="11.5" customHeight="1" outlineLevel="2" x14ac:dyDescent="0.35">
      <c r="A308" s="1"/>
      <c r="B308" s="33" t="s">
        <v>20</v>
      </c>
      <c r="C308" s="73">
        <f>INT($C$31)+2.01</f>
        <v>3.01</v>
      </c>
      <c r="D308" s="3"/>
      <c r="E308" s="3"/>
      <c r="F308" s="3"/>
      <c r="G308" s="3"/>
      <c r="H308" s="29"/>
      <c r="I308" s="29"/>
      <c r="J308" s="124" t="s">
        <v>44</v>
      </c>
      <c r="K308" s="124"/>
      <c r="L308" s="124" t="s">
        <v>44</v>
      </c>
      <c r="M308" s="124" t="s">
        <v>44</v>
      </c>
      <c r="N308" s="124" t="s">
        <v>44</v>
      </c>
      <c r="O308" s="124" t="s">
        <v>44</v>
      </c>
      <c r="P308" s="124" t="s">
        <v>44</v>
      </c>
      <c r="Q308" s="124" t="s">
        <v>44</v>
      </c>
      <c r="R308" s="29"/>
      <c r="S308" s="29"/>
      <c r="T308" s="29"/>
      <c r="U308" s="29"/>
      <c r="V308" s="29"/>
      <c r="W308" s="29"/>
      <c r="X308" s="3"/>
      <c r="Y308" s="16"/>
      <c r="Z308" s="1"/>
      <c r="AA308" s="1"/>
      <c r="AB308" s="1"/>
    </row>
    <row r="309" spans="1:28" ht="13" customHeight="1" outlineLevel="4" x14ac:dyDescent="0.35">
      <c r="A309" s="1"/>
      <c r="B309" s="33"/>
      <c r="C309" s="73">
        <f>C$30</f>
        <v>5</v>
      </c>
      <c r="D309" s="4"/>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8.5" customHeight="1" outlineLevel="4" x14ac:dyDescent="0.35">
      <c r="A310" s="1"/>
      <c r="B310" s="33" t="s">
        <v>19</v>
      </c>
      <c r="C310" s="73">
        <f>C$30</f>
        <v>5</v>
      </c>
      <c r="D310" s="4" t="s">
        <v>44</v>
      </c>
      <c r="E310" s="5"/>
      <c r="F310" s="5"/>
      <c r="G310" s="4"/>
      <c r="H310" s="5"/>
      <c r="I310" s="5"/>
      <c r="J310" s="5"/>
      <c r="K310" s="5"/>
      <c r="L310" s="5"/>
      <c r="M310" s="5"/>
      <c r="N310" s="5"/>
      <c r="O310" s="5"/>
      <c r="P310" s="5"/>
      <c r="Q310" s="5"/>
      <c r="R310" s="5"/>
      <c r="S310" s="5"/>
      <c r="T310" s="5"/>
      <c r="U310" s="5"/>
      <c r="V310" s="5"/>
      <c r="W310" s="5"/>
      <c r="X310" s="4"/>
      <c r="Y310" s="16"/>
      <c r="Z310" s="1"/>
      <c r="AA310" s="1"/>
      <c r="AB310" s="1"/>
    </row>
    <row r="311" spans="1:28" ht="5.15" customHeight="1" outlineLevel="2" x14ac:dyDescent="0.35">
      <c r="A311" s="1"/>
      <c r="B311" s="33"/>
      <c r="C311" s="73">
        <f>INT($C$31)+2.005</f>
        <v>3.0049999999999999</v>
      </c>
      <c r="D311" s="4" t="s">
        <v>2</v>
      </c>
      <c r="E311" s="4"/>
      <c r="F311" s="4"/>
      <c r="G311" s="4"/>
      <c r="H311" s="58"/>
      <c r="I311" s="58"/>
      <c r="J311" s="58"/>
      <c r="K311" s="58"/>
      <c r="L311" s="58"/>
      <c r="M311" s="58"/>
      <c r="N311" s="58"/>
      <c r="O311" s="58"/>
      <c r="P311" s="58"/>
      <c r="Q311" s="58"/>
      <c r="R311" s="58"/>
      <c r="S311" s="58"/>
      <c r="T311" s="58"/>
      <c r="U311" s="58"/>
      <c r="V311" s="58"/>
      <c r="W311" s="58"/>
      <c r="X311" s="4"/>
      <c r="Y311" s="16"/>
      <c r="Z311" s="1"/>
      <c r="AA311" s="1"/>
      <c r="AB311" s="1"/>
    </row>
    <row r="312" spans="1:28" outlineLevel="2" x14ac:dyDescent="0.35">
      <c r="A312" s="1"/>
      <c r="B312" s="33"/>
      <c r="C312" s="73">
        <f>INT($C$31)+2</f>
        <v>3</v>
      </c>
      <c r="D312" s="4"/>
      <c r="E312" s="5"/>
      <c r="F312" s="5"/>
      <c r="G312" s="4"/>
      <c r="H312" s="96" t="s">
        <v>213</v>
      </c>
      <c r="I312" s="2"/>
      <c r="J312" s="2"/>
      <c r="K312" s="2"/>
      <c r="L312" s="2"/>
      <c r="M312" s="2"/>
      <c r="N312" s="2"/>
      <c r="O312" s="2"/>
      <c r="P312" s="2"/>
      <c r="Q312" s="2"/>
      <c r="R312" s="2"/>
      <c r="S312" s="2"/>
      <c r="T312" s="2"/>
      <c r="U312" s="2"/>
      <c r="V312" s="2"/>
      <c r="W312" s="2"/>
      <c r="X312" s="4"/>
      <c r="Y312" s="16"/>
      <c r="Z312" s="1"/>
      <c r="AA312" s="1"/>
      <c r="AB312" s="1"/>
    </row>
    <row r="313" spans="1:28" outlineLevel="3" x14ac:dyDescent="0.3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3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15" customHeight="1" outlineLevel="3" x14ac:dyDescent="0.3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15" customHeight="1" outlineLevel="2" x14ac:dyDescent="0.3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15" customHeight="1" outlineLevel="1" x14ac:dyDescent="0.3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15" customHeight="1" x14ac:dyDescent="0.3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3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3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3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8"/>
  <sheetViews>
    <sheetView tabSelected="1" topLeftCell="A6" zoomScale="80" zoomScaleNormal="80" workbookViewId="0">
      <pane xSplit="9" ySplit="10" topLeftCell="J23" activePane="bottomRight" state="frozen"/>
      <selection activeCell="A6" sqref="A6"/>
      <selection pane="topRight" activeCell="J6" sqref="J6"/>
      <selection pane="bottomLeft" activeCell="A16" sqref="A16"/>
      <selection pane="bottomRight" activeCell="M46" sqref="M4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6" width="10.81640625" customWidth="1"/>
    <col min="27" max="27" width="1.7265625" customWidth="1"/>
    <col min="28" max="29" width="4.7265625" customWidth="1"/>
    <col min="31" max="31" width="46.1796875" customWidth="1"/>
  </cols>
  <sheetData>
    <row r="1" spans="1:31"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35">
      <c r="A13" s="1"/>
      <c r="B13" s="33"/>
      <c r="C13" s="67">
        <f>INT($C$6)+1.045</f>
        <v>2.0449999999999999</v>
      </c>
      <c r="D13" s="4"/>
      <c r="E13" s="5"/>
      <c r="F13" s="5"/>
      <c r="G13" s="4"/>
      <c r="H13" s="2" t="s">
        <v>16</v>
      </c>
      <c r="I13" s="126">
        <v>45561.574224305601</v>
      </c>
      <c r="J13" s="223" t="s">
        <v>448</v>
      </c>
      <c r="K13" s="224"/>
      <c r="L13" s="224"/>
      <c r="M13" s="224"/>
      <c r="N13" s="224"/>
      <c r="O13" s="224"/>
      <c r="P13" s="224"/>
      <c r="Q13" s="224"/>
      <c r="R13" s="224"/>
      <c r="S13" s="224"/>
      <c r="T13" s="225"/>
      <c r="U13" s="2"/>
      <c r="V13" s="2"/>
      <c r="W13" s="2"/>
      <c r="X13" s="2"/>
      <c r="Y13" s="2"/>
      <c r="Z13" s="2"/>
      <c r="AA13" s="4"/>
      <c r="AB13" s="16"/>
      <c r="AC13" s="1"/>
      <c r="AD13" s="1"/>
      <c r="AE13" s="1"/>
    </row>
    <row r="14" spans="1:31" ht="45" customHeight="1" outlineLevel="1" x14ac:dyDescent="0.35">
      <c r="A14" s="1"/>
      <c r="B14" s="33"/>
      <c r="C14" s="67">
        <f>INT($C$6)+1.045</f>
        <v>2.0449999999999999</v>
      </c>
      <c r="D14" s="4"/>
      <c r="E14" s="5"/>
      <c r="F14" s="5"/>
      <c r="G14" s="4"/>
      <c r="H14" s="2" t="s">
        <v>17</v>
      </c>
      <c r="I14" s="125">
        <v>45557.353121412001</v>
      </c>
      <c r="J14" s="226" t="s">
        <v>446</v>
      </c>
      <c r="K14" s="227"/>
      <c r="L14" s="227"/>
      <c r="M14" s="227"/>
      <c r="N14" s="227"/>
      <c r="O14" s="227"/>
      <c r="P14" s="227"/>
      <c r="Q14" s="227"/>
      <c r="R14" s="227"/>
      <c r="S14" s="227"/>
      <c r="T14" s="227"/>
      <c r="U14" s="2"/>
      <c r="V14" s="2"/>
      <c r="W14" s="2"/>
      <c r="X14" s="2"/>
      <c r="Y14" s="2"/>
      <c r="Z14" s="2"/>
      <c r="AA14" s="4"/>
      <c r="AB14" s="16"/>
      <c r="AC14" s="1"/>
      <c r="AD14" s="1"/>
      <c r="AE14" s="1"/>
    </row>
    <row r="15" spans="1:31"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15" customHeight="1" outlineLevel="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28" outlineLevel="2" x14ac:dyDescent="0.35">
      <c r="A37" s="1"/>
      <c r="B37" s="33"/>
      <c r="C37" s="73">
        <f>INT($C$59)+2</f>
        <v>3</v>
      </c>
      <c r="D37" s="3"/>
      <c r="E37" s="5"/>
      <c r="F37" s="5"/>
      <c r="G37" s="3"/>
      <c r="H37" s="29"/>
      <c r="I37" s="29" t="s">
        <v>395</v>
      </c>
      <c r="J37" s="29"/>
      <c r="K37" s="29"/>
      <c r="L37" s="29"/>
      <c r="M37" s="29" t="s">
        <v>394</v>
      </c>
      <c r="N37" s="29"/>
      <c r="O37" s="29"/>
      <c r="P37" s="29"/>
      <c r="Q37" s="29"/>
      <c r="R37" s="29" t="s">
        <v>396</v>
      </c>
      <c r="S37" s="29"/>
      <c r="T37" s="29"/>
      <c r="U37" s="29"/>
      <c r="V37" s="29"/>
      <c r="W37" s="29"/>
      <c r="X37" s="29"/>
      <c r="Y37" s="29"/>
      <c r="Z37" s="29"/>
      <c r="AA37" s="3"/>
      <c r="AB37" s="16"/>
      <c r="AC37" s="1"/>
      <c r="AD37" s="1"/>
      <c r="AE37" s="1"/>
    </row>
    <row r="38" spans="1:31" ht="11.5" customHeight="1" outlineLevel="2"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3"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5"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35">
      <c r="A42" s="1"/>
      <c r="B42" s="33"/>
      <c r="C42" s="73">
        <f>INT($C$59)+2</f>
        <v>3</v>
      </c>
      <c r="D42" s="4"/>
      <c r="E42" s="5"/>
      <c r="F42" s="5"/>
      <c r="G42" s="4"/>
      <c r="H42" s="36" t="s">
        <v>386</v>
      </c>
      <c r="I42" s="212" t="b">
        <v>1</v>
      </c>
      <c r="J42" s="96"/>
      <c r="K42" s="96"/>
      <c r="L42" s="26" t="s">
        <v>391</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35">
      <c r="A43" s="1"/>
      <c r="B43" s="33"/>
      <c r="C43" s="73">
        <f>INT($C$59)+3</f>
        <v>4</v>
      </c>
      <c r="D43" s="4"/>
      <c r="E43" s="5"/>
      <c r="F43" s="5"/>
      <c r="G43" s="4"/>
      <c r="H43" s="2"/>
      <c r="I43" s="2"/>
      <c r="J43" s="2"/>
      <c r="K43" s="2"/>
      <c r="L43" s="26" t="s">
        <v>392</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35">
      <c r="A44" s="1"/>
      <c r="B44" s="33"/>
      <c r="C44" s="73">
        <f t="shared" ref="C44:C49" si="1">INT($C$59)+3</f>
        <v>4</v>
      </c>
      <c r="D44" s="4"/>
      <c r="E44" s="5"/>
      <c r="F44" s="5"/>
      <c r="G44" s="4"/>
      <c r="H44" s="2"/>
      <c r="I44" s="2"/>
      <c r="J44" s="2"/>
      <c r="K44" s="2"/>
      <c r="L44" s="26" t="s">
        <v>393</v>
      </c>
      <c r="M44" s="214">
        <v>1</v>
      </c>
      <c r="N44" s="2"/>
      <c r="O44" s="2"/>
      <c r="P44" s="2"/>
      <c r="Q44" s="2"/>
      <c r="R44" s="2"/>
      <c r="S44" s="2"/>
      <c r="T44" s="2"/>
      <c r="U44" s="2"/>
      <c r="V44" s="2"/>
      <c r="W44" s="2"/>
      <c r="X44" s="2"/>
      <c r="Y44" s="2"/>
      <c r="Z44" s="2"/>
      <c r="AA44" s="4"/>
      <c r="AB44" s="16"/>
      <c r="AC44" s="1"/>
      <c r="AD44" s="1"/>
      <c r="AE44" s="1"/>
    </row>
    <row r="45" spans="1:31" outlineLevel="3" x14ac:dyDescent="0.35">
      <c r="A45" s="1"/>
      <c r="B45" s="33"/>
      <c r="C45" s="73">
        <f t="shared" si="1"/>
        <v>4</v>
      </c>
      <c r="D45" s="4"/>
      <c r="E45" s="5"/>
      <c r="F45" s="5"/>
      <c r="G45" s="4"/>
      <c r="H45" s="2"/>
      <c r="I45" s="2"/>
      <c r="J45" s="2"/>
      <c r="K45" s="2"/>
      <c r="L45" s="26" t="s">
        <v>397</v>
      </c>
      <c r="M45" s="213" t="b">
        <v>0</v>
      </c>
      <c r="N45" s="2"/>
      <c r="O45" s="2"/>
      <c r="P45" s="2"/>
      <c r="Q45" s="2"/>
      <c r="R45" s="2"/>
      <c r="S45" s="2"/>
      <c r="T45" s="2"/>
      <c r="U45" s="2"/>
      <c r="V45" s="2"/>
      <c r="W45" s="2"/>
      <c r="X45" s="2"/>
      <c r="Y45" s="2"/>
      <c r="Z45" s="2"/>
      <c r="AA45" s="4"/>
      <c r="AB45" s="16"/>
      <c r="AC45" s="1"/>
      <c r="AD45" s="1"/>
      <c r="AE45" s="1"/>
    </row>
    <row r="46" spans="1:31" outlineLevel="3" x14ac:dyDescent="0.35">
      <c r="A46" s="1"/>
      <c r="B46" s="33"/>
      <c r="C46" s="73">
        <f t="shared" si="1"/>
        <v>4</v>
      </c>
      <c r="D46" s="4"/>
      <c r="E46" s="5"/>
      <c r="F46" s="5"/>
      <c r="G46" s="4"/>
      <c r="H46" s="2"/>
      <c r="I46" s="2"/>
      <c r="J46" s="2"/>
      <c r="K46" s="2"/>
      <c r="L46" s="26" t="s">
        <v>449</v>
      </c>
      <c r="M46" s="222">
        <v>100</v>
      </c>
      <c r="N46" s="2" t="s">
        <v>86</v>
      </c>
      <c r="O46" s="2"/>
      <c r="P46" s="2"/>
      <c r="Q46" s="2"/>
      <c r="R46" s="2"/>
      <c r="S46" s="2"/>
      <c r="T46" s="2"/>
      <c r="U46" s="2"/>
      <c r="V46" s="2"/>
      <c r="W46" s="2"/>
      <c r="X46" s="2"/>
      <c r="Y46" s="2"/>
      <c r="Z46" s="2"/>
      <c r="AA46" s="4"/>
      <c r="AB46" s="16"/>
      <c r="AC46" s="1"/>
      <c r="AD46" s="1"/>
      <c r="AE46" s="1"/>
    </row>
    <row r="47" spans="1:31" outlineLevel="3" x14ac:dyDescent="0.35">
      <c r="A47" s="1"/>
      <c r="B47" s="33"/>
      <c r="C47" s="73">
        <f t="shared" si="1"/>
        <v>4</v>
      </c>
      <c r="D47" s="4"/>
      <c r="E47" s="5"/>
      <c r="F47" s="5"/>
      <c r="G47" s="4"/>
      <c r="H47" s="2"/>
      <c r="I47" s="2"/>
      <c r="J47" s="2"/>
      <c r="K47" s="2"/>
      <c r="L47" s="26" t="s">
        <v>450</v>
      </c>
      <c r="M47" s="213" t="b">
        <v>0</v>
      </c>
      <c r="N47" s="2"/>
      <c r="O47" s="2"/>
      <c r="P47" s="2"/>
      <c r="Q47" s="2"/>
      <c r="R47" s="2"/>
      <c r="S47" s="2"/>
      <c r="T47" s="2"/>
      <c r="U47" s="2"/>
      <c r="V47" s="2"/>
      <c r="W47" s="2"/>
      <c r="X47" s="2"/>
      <c r="Y47" s="2"/>
      <c r="Z47" s="2"/>
      <c r="AA47" s="4"/>
      <c r="AB47" s="16"/>
      <c r="AC47" s="1"/>
      <c r="AD47" s="1"/>
      <c r="AE47" s="1"/>
    </row>
    <row r="48" spans="1:31"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15" customHeight="1" outlineLevel="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3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35">
      <c r="A65" s="1"/>
      <c r="B65" s="33"/>
      <c r="C65" s="73">
        <f>INT($C$59)+2</f>
        <v>3</v>
      </c>
      <c r="D65" s="3"/>
      <c r="E65" s="5"/>
      <c r="F65" s="5"/>
      <c r="G65" s="3"/>
      <c r="H65" s="29"/>
      <c r="I65" s="29"/>
      <c r="J65" s="29" t="s">
        <v>368</v>
      </c>
      <c r="K65" s="156" t="s">
        <v>202</v>
      </c>
      <c r="L65" s="156" t="s">
        <v>203</v>
      </c>
      <c r="M65" s="156" t="s">
        <v>204</v>
      </c>
      <c r="N65" s="156" t="s">
        <v>402</v>
      </c>
      <c r="O65" s="156" t="s">
        <v>398</v>
      </c>
      <c r="P65" s="156" t="s">
        <v>399</v>
      </c>
      <c r="Q65" s="156" t="s">
        <v>400</v>
      </c>
      <c r="R65" s="156" t="s">
        <v>401</v>
      </c>
      <c r="S65" s="29"/>
      <c r="T65" s="29"/>
      <c r="U65" s="29"/>
      <c r="V65" s="29"/>
      <c r="W65" s="29"/>
      <c r="X65" s="29"/>
      <c r="Y65" s="29"/>
      <c r="Z65" s="29"/>
      <c r="AA65" s="3"/>
      <c r="AB65" s="16"/>
      <c r="AC65" s="1"/>
      <c r="AD65" s="1"/>
      <c r="AE65" s="1"/>
    </row>
    <row r="66" spans="1:31" ht="11.5" customHeight="1" outlineLevel="2"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3"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5"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3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3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2"/>
      <c r="Y73" s="2"/>
      <c r="Z73" s="2"/>
      <c r="AA73" s="4"/>
      <c r="AB73" s="16"/>
      <c r="AC73" s="1"/>
      <c r="AD73" s="1"/>
      <c r="AE73" s="1"/>
    </row>
    <row r="74" spans="1:31" outlineLevel="3" x14ac:dyDescent="0.3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2"/>
      <c r="Y74" s="2"/>
      <c r="Z74" s="2"/>
      <c r="AA74" s="4"/>
      <c r="AB74" s="16"/>
      <c r="AC74" s="1"/>
      <c r="AD74" s="1"/>
      <c r="AE74" s="1"/>
    </row>
    <row r="75" spans="1:31" outlineLevel="3" x14ac:dyDescent="0.3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2"/>
      <c r="Y75" s="2"/>
      <c r="Z75" s="2"/>
      <c r="AA75" s="4"/>
      <c r="AB75" s="16"/>
      <c r="AC75" s="1"/>
      <c r="AD75" s="1"/>
      <c r="AE75" s="1"/>
    </row>
    <row r="76" spans="1:31"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2"/>
      <c r="Y82" s="2"/>
      <c r="Z82" s="2"/>
      <c r="AA82" s="4"/>
      <c r="AB82" s="16"/>
      <c r="AC82" s="1"/>
      <c r="AD82" s="1"/>
      <c r="AE82" s="1"/>
    </row>
    <row r="83" spans="1:31"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2"/>
      <c r="Y83" s="2"/>
      <c r="Z83" s="2"/>
      <c r="AA83" s="4"/>
      <c r="AB83" s="16"/>
      <c r="AC83" s="1"/>
      <c r="AD83" s="1"/>
      <c r="AE83" s="1"/>
    </row>
    <row r="84" spans="1:31"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2"/>
      <c r="Y84" s="2"/>
      <c r="Z84" s="2"/>
      <c r="AA84" s="4"/>
      <c r="AB84" s="16"/>
      <c r="AC84" s="1"/>
      <c r="AD84" s="1"/>
      <c r="AE84" s="1"/>
    </row>
    <row r="85" spans="1:31" outlineLevel="3" x14ac:dyDescent="0.3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15" customHeight="1" outlineLevel="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5" customHeight="1" outlineLevel="3" x14ac:dyDescent="0.3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3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3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3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3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3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3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3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3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35">
      <c r="A139" s="1"/>
      <c r="B139" s="33"/>
      <c r="C139" s="73">
        <f>INT(MAX($C$147:$C$182))+1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3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35">
      <c r="A152" s="1"/>
      <c r="B152" s="33"/>
      <c r="C152" s="73"/>
      <c r="D152" s="4"/>
      <c r="E152" s="5"/>
      <c r="F152" s="5"/>
      <c r="G152" s="4"/>
      <c r="H152" s="148"/>
      <c r="I152" s="148"/>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3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35">
      <c r="A156" s="1"/>
      <c r="B156" s="33"/>
      <c r="C156" s="73">
        <f>INT(C$140+3)</f>
        <v>4</v>
      </c>
      <c r="D156" s="4"/>
      <c r="E156" s="5"/>
      <c r="F156" s="5"/>
      <c r="G156" s="4"/>
      <c r="H156" s="148"/>
      <c r="I156" s="148"/>
      <c r="J156" s="148"/>
      <c r="K156" s="148"/>
      <c r="L156" s="148"/>
      <c r="M156" s="148" t="s">
        <v>406</v>
      </c>
      <c r="N156" s="36" t="s">
        <v>434</v>
      </c>
      <c r="O156" s="56" t="s">
        <v>409</v>
      </c>
      <c r="P156" s="56" t="s">
        <v>419</v>
      </c>
      <c r="Q156" s="56" t="s">
        <v>420</v>
      </c>
      <c r="R156" s="56" t="s">
        <v>421</v>
      </c>
      <c r="S156" s="56" t="s">
        <v>422</v>
      </c>
      <c r="T156" s="36" t="s">
        <v>425</v>
      </c>
      <c r="U156" s="36" t="s">
        <v>426</v>
      </c>
      <c r="V156" s="36" t="s">
        <v>427</v>
      </c>
      <c r="W156" s="36" t="s">
        <v>428</v>
      </c>
      <c r="X156" s="36" t="s">
        <v>429</v>
      </c>
      <c r="Y156" s="36" t="s">
        <v>423</v>
      </c>
      <c r="Z156" s="36"/>
      <c r="AA156" s="4"/>
      <c r="AB156" s="16"/>
      <c r="AC156" s="1"/>
      <c r="AD156" s="1"/>
      <c r="AE156" s="1"/>
    </row>
    <row r="157" spans="1:31" outlineLevel="3" x14ac:dyDescent="0.35">
      <c r="A157" s="1"/>
      <c r="B157" s="33"/>
      <c r="C157" s="73">
        <f>INT(C$140+3)</f>
        <v>4</v>
      </c>
      <c r="D157" s="4"/>
      <c r="E157" s="5"/>
      <c r="F157" s="5"/>
      <c r="G157" s="4"/>
      <c r="H157" s="148"/>
      <c r="I157" s="148"/>
      <c r="J157" s="148"/>
      <c r="K157" s="148"/>
      <c r="L157" s="148"/>
      <c r="M157" s="148"/>
      <c r="N157" s="36">
        <v>0</v>
      </c>
      <c r="O157" s="56" t="s">
        <v>435</v>
      </c>
      <c r="P157" s="56" t="s">
        <v>436</v>
      </c>
      <c r="Q157" s="56" t="s">
        <v>437</v>
      </c>
      <c r="R157" s="56" t="s">
        <v>438</v>
      </c>
      <c r="S157" s="56" t="s">
        <v>439</v>
      </c>
      <c r="T157" s="36" t="s">
        <v>440</v>
      </c>
      <c r="U157" s="36" t="s">
        <v>441</v>
      </c>
      <c r="V157" s="36" t="s">
        <v>442</v>
      </c>
      <c r="W157" s="36" t="s">
        <v>443</v>
      </c>
      <c r="X157" s="36" t="s">
        <v>444</v>
      </c>
      <c r="Y157" s="36" t="s">
        <v>445</v>
      </c>
      <c r="Z157" s="36">
        <v>12</v>
      </c>
      <c r="AA157" s="4"/>
      <c r="AB157" s="16"/>
      <c r="AC157" s="1"/>
      <c r="AD157" s="1"/>
      <c r="AE157" s="1"/>
    </row>
    <row r="158" spans="1:31" outlineLevel="3" x14ac:dyDescent="0.35">
      <c r="A158" s="1"/>
      <c r="B158" s="33"/>
      <c r="C158" s="73">
        <f t="shared" ref="C158:C160" si="10">INT(C$140+3)</f>
        <v>4</v>
      </c>
      <c r="D158" s="4"/>
      <c r="E158" s="5"/>
      <c r="F158" s="5"/>
      <c r="G158" s="4"/>
      <c r="H158" s="148"/>
      <c r="I158" s="148"/>
      <c r="J158" s="148"/>
      <c r="K158" s="148"/>
      <c r="L158" s="26" t="s">
        <v>432</v>
      </c>
      <c r="M158" s="52"/>
      <c r="N158" s="36"/>
      <c r="O158" s="56" t="s">
        <v>409</v>
      </c>
      <c r="P158" s="56" t="s">
        <v>410</v>
      </c>
      <c r="Q158" s="56" t="s">
        <v>411</v>
      </c>
      <c r="R158" s="56" t="s">
        <v>413</v>
      </c>
      <c r="S158" s="56" t="s">
        <v>412</v>
      </c>
      <c r="T158" s="36" t="s">
        <v>414</v>
      </c>
      <c r="U158" s="36" t="s">
        <v>415</v>
      </c>
      <c r="V158" s="36" t="s">
        <v>416</v>
      </c>
      <c r="W158" s="36" t="s">
        <v>417</v>
      </c>
      <c r="X158" s="36" t="s">
        <v>418</v>
      </c>
      <c r="Y158" s="36" t="s">
        <v>424</v>
      </c>
      <c r="Z158" s="36"/>
      <c r="AA158" s="4"/>
      <c r="AB158" s="16"/>
      <c r="AC158" s="1"/>
      <c r="AD158" s="1"/>
      <c r="AE158" s="1"/>
    </row>
    <row r="159" spans="1:31" outlineLevel="3" x14ac:dyDescent="0.35">
      <c r="A159" s="1"/>
      <c r="B159" s="33"/>
      <c r="C159" s="73">
        <f t="shared" si="10"/>
        <v>4</v>
      </c>
      <c r="D159" s="4"/>
      <c r="E159" s="5"/>
      <c r="F159" s="5"/>
      <c r="G159" s="4"/>
      <c r="H159" s="148"/>
      <c r="I159" s="148"/>
      <c r="J159" s="148"/>
      <c r="K159" s="148"/>
      <c r="L159" s="151" t="s">
        <v>433</v>
      </c>
      <c r="M159" s="151" t="s">
        <v>407</v>
      </c>
      <c r="N159" s="31">
        <v>0</v>
      </c>
      <c r="O159" s="31">
        <v>0</v>
      </c>
      <c r="P159" s="31">
        <f>O160+1</f>
        <v>2</v>
      </c>
      <c r="Q159" s="31">
        <f t="shared" ref="Q159" si="11">P160+1</f>
        <v>101</v>
      </c>
      <c r="R159" s="31">
        <f>P160+1</f>
        <v>101</v>
      </c>
      <c r="S159" s="31">
        <f>Q160+1</f>
        <v>184</v>
      </c>
      <c r="T159" s="31">
        <f>Y159</f>
        <v>549</v>
      </c>
      <c r="U159" s="31">
        <f t="shared" ref="U159" si="12">T160+1</f>
        <v>914</v>
      </c>
      <c r="V159" s="31">
        <f t="shared" ref="V159" si="13">U160+1</f>
        <v>1279</v>
      </c>
      <c r="W159" s="31">
        <f t="shared" ref="W159" si="14">V160+1</f>
        <v>1644</v>
      </c>
      <c r="X159" s="31">
        <f t="shared" ref="X159" si="15">W160+1</f>
        <v>2009</v>
      </c>
      <c r="Y159" s="31">
        <f>S160+1</f>
        <v>549</v>
      </c>
      <c r="Z159" s="31"/>
      <c r="AA159" s="4"/>
      <c r="AB159" s="16"/>
      <c r="AC159" s="1"/>
      <c r="AD159" s="1"/>
      <c r="AE159" s="1"/>
    </row>
    <row r="160" spans="1:31" outlineLevel="3" x14ac:dyDescent="0.35">
      <c r="A160" s="1"/>
      <c r="B160" s="33"/>
      <c r="C160" s="73">
        <f t="shared" si="10"/>
        <v>4</v>
      </c>
      <c r="D160" s="4"/>
      <c r="E160" s="5"/>
      <c r="F160" s="5"/>
      <c r="G160" s="4"/>
      <c r="H160" s="148"/>
      <c r="I160" s="148"/>
      <c r="J160" s="148"/>
      <c r="K160" s="148"/>
      <c r="L160" s="148"/>
      <c r="M160" s="151" t="s">
        <v>408</v>
      </c>
      <c r="N160" s="31">
        <v>99999</v>
      </c>
      <c r="O160" s="31">
        <v>1</v>
      </c>
      <c r="P160" s="31">
        <v>100</v>
      </c>
      <c r="Q160" s="31">
        <v>183</v>
      </c>
      <c r="R160" s="31">
        <v>425</v>
      </c>
      <c r="S160" s="31">
        <f>S159+364</f>
        <v>548</v>
      </c>
      <c r="T160" s="31">
        <f>T159+364</f>
        <v>913</v>
      </c>
      <c r="U160" s="31">
        <f t="shared" ref="U160:X160" si="16">U159+364</f>
        <v>1278</v>
      </c>
      <c r="V160" s="31">
        <f t="shared" si="16"/>
        <v>1643</v>
      </c>
      <c r="W160" s="31">
        <f t="shared" si="16"/>
        <v>2008</v>
      </c>
      <c r="X160" s="31">
        <f t="shared" si="16"/>
        <v>2373</v>
      </c>
      <c r="Y160" s="31">
        <f>X160</f>
        <v>2373</v>
      </c>
      <c r="Z160" s="31"/>
      <c r="AA160" s="4"/>
      <c r="AB160" s="16"/>
      <c r="AC160" s="1"/>
      <c r="AD160" s="1"/>
      <c r="AE160" s="1"/>
    </row>
    <row r="161" spans="1:31" outlineLevel="2" x14ac:dyDescent="0.3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35">
      <c r="A162" s="1"/>
      <c r="B162" s="33"/>
      <c r="C162" s="73">
        <f>INT($C$140)+3</f>
        <v>4</v>
      </c>
      <c r="D162" s="4"/>
      <c r="E162" s="5">
        <v>0</v>
      </c>
      <c r="F162" s="5"/>
      <c r="G162" s="4"/>
      <c r="H162" s="31" t="s">
        <v>266</v>
      </c>
      <c r="I162" s="31">
        <v>0</v>
      </c>
      <c r="J162" s="148"/>
      <c r="K162" s="148"/>
      <c r="L162" s="148"/>
      <c r="M162" s="148"/>
      <c r="N162" s="220" t="s">
        <v>431</v>
      </c>
      <c r="O162" s="220"/>
      <c r="P162" s="220"/>
      <c r="Q162" s="220"/>
      <c r="R162" s="220"/>
      <c r="S162" s="221"/>
      <c r="T162" s="221"/>
      <c r="U162" s="221"/>
      <c r="V162" s="221"/>
      <c r="W162" s="221"/>
      <c r="X162" s="221"/>
      <c r="Y162" s="221"/>
      <c r="Z162" s="221"/>
      <c r="AA162" s="4"/>
      <c r="AB162" s="16"/>
      <c r="AC162" s="1"/>
      <c r="AD162" s="1"/>
      <c r="AE162" s="1"/>
    </row>
    <row r="163" spans="1:31" outlineLevel="3" x14ac:dyDescent="0.35">
      <c r="A163" s="1"/>
      <c r="B163" s="33"/>
      <c r="C163" s="73">
        <f t="shared" ref="C163:C179" si="17">INT(C$140+3)</f>
        <v>4</v>
      </c>
      <c r="D163" s="4"/>
      <c r="E163" s="5">
        <v>1</v>
      </c>
      <c r="F163" s="5"/>
      <c r="G163" s="4"/>
      <c r="H163" s="31" t="s">
        <v>265</v>
      </c>
      <c r="I163" s="31">
        <v>0</v>
      </c>
      <c r="J163" s="148"/>
      <c r="K163" s="148"/>
      <c r="L163" s="148"/>
      <c r="M163" s="148"/>
      <c r="N163" s="219" t="s">
        <v>430</v>
      </c>
      <c r="O163" s="219" t="s">
        <v>430</v>
      </c>
      <c r="P163" s="219" t="s">
        <v>430</v>
      </c>
      <c r="Q163" s="219" t="s">
        <v>430</v>
      </c>
      <c r="R163" s="219" t="s">
        <v>430</v>
      </c>
      <c r="S163" s="219" t="s">
        <v>430</v>
      </c>
      <c r="T163" s="219" t="s">
        <v>430</v>
      </c>
      <c r="U163" s="219" t="s">
        <v>430</v>
      </c>
      <c r="V163" s="219" t="s">
        <v>430</v>
      </c>
      <c r="W163" s="219" t="s">
        <v>430</v>
      </c>
      <c r="X163" s="219" t="s">
        <v>430</v>
      </c>
      <c r="Y163" s="219" t="s">
        <v>430</v>
      </c>
      <c r="Z163" s="219"/>
      <c r="AA163" s="4"/>
      <c r="AB163" s="16"/>
      <c r="AC163" s="1"/>
      <c r="AD163" s="1"/>
      <c r="AE163" s="1"/>
    </row>
    <row r="164" spans="1:31" outlineLevel="3" x14ac:dyDescent="0.35">
      <c r="A164" s="1"/>
      <c r="B164" s="33"/>
      <c r="C164" s="73">
        <f>INT($C$140)+3</f>
        <v>4</v>
      </c>
      <c r="D164" s="4"/>
      <c r="E164" s="5">
        <v>2</v>
      </c>
      <c r="F164" s="5"/>
      <c r="G164" s="4"/>
      <c r="H164" s="31" t="s">
        <v>380</v>
      </c>
      <c r="I164" s="31">
        <v>0</v>
      </c>
      <c r="J164" s="148"/>
      <c r="K164" s="148"/>
      <c r="L164" s="148"/>
      <c r="M164" s="148"/>
      <c r="N164" s="148"/>
      <c r="O164" s="148"/>
      <c r="P164" s="148"/>
      <c r="Q164" s="148"/>
      <c r="R164" s="148"/>
      <c r="S164" s="148"/>
      <c r="T164" s="2"/>
      <c r="U164" s="2"/>
      <c r="V164" s="2"/>
      <c r="W164" s="2"/>
      <c r="X164" s="2"/>
      <c r="Y164" s="2"/>
      <c r="Z164" s="2"/>
      <c r="AA164" s="4"/>
      <c r="AB164" s="16"/>
      <c r="AC164" s="1"/>
      <c r="AD164" s="1"/>
      <c r="AE164" s="1"/>
    </row>
    <row r="165" spans="1:31" outlineLevel="3" x14ac:dyDescent="0.35">
      <c r="A165" s="1"/>
      <c r="B165" s="33"/>
      <c r="C165" s="73">
        <f>INT($C$140)+3</f>
        <v>4</v>
      </c>
      <c r="D165" s="4"/>
      <c r="E165" s="5">
        <v>3</v>
      </c>
      <c r="F165" s="5"/>
      <c r="G165" s="4"/>
      <c r="H165" s="31" t="s">
        <v>381</v>
      </c>
      <c r="I165" s="31">
        <v>0</v>
      </c>
      <c r="J165" s="148"/>
      <c r="K165" s="148"/>
      <c r="L165" s="148"/>
      <c r="M165" s="148"/>
      <c r="N165" s="56" t="s">
        <v>430</v>
      </c>
      <c r="O165" s="148"/>
      <c r="P165" s="148"/>
      <c r="Q165" s="148"/>
      <c r="R165" s="148"/>
      <c r="S165" s="148"/>
      <c r="T165" s="2"/>
      <c r="U165" s="2"/>
      <c r="V165" s="2"/>
      <c r="W165" s="2"/>
      <c r="X165" s="2"/>
      <c r="Y165" s="2"/>
      <c r="Z165" s="2"/>
      <c r="AA165" s="4"/>
      <c r="AB165" s="16"/>
      <c r="AC165" s="1"/>
      <c r="AD165" s="1"/>
      <c r="AE165" s="1"/>
    </row>
    <row r="166" spans="1:31" outlineLevel="3" x14ac:dyDescent="0.35">
      <c r="A166" s="1"/>
      <c r="B166" s="33"/>
      <c r="C166" s="73">
        <f>INT(C$140+3)</f>
        <v>4</v>
      </c>
      <c r="D166" s="4"/>
      <c r="E166" s="5">
        <v>4</v>
      </c>
      <c r="F166" s="5"/>
      <c r="G166" s="4"/>
      <c r="H166" s="31" t="s">
        <v>382</v>
      </c>
      <c r="I166" s="31">
        <v>0</v>
      </c>
      <c r="J166" s="148"/>
      <c r="K166" s="148"/>
      <c r="L166" s="148"/>
      <c r="M166" s="148"/>
      <c r="N166" s="56" t="s">
        <v>430</v>
      </c>
      <c r="O166" s="148"/>
      <c r="P166" s="148"/>
      <c r="Q166" s="148"/>
      <c r="R166" s="148"/>
      <c r="S166" s="148"/>
      <c r="T166" s="2"/>
      <c r="U166" s="2"/>
      <c r="V166" s="2"/>
      <c r="W166" s="2"/>
      <c r="X166" s="2"/>
      <c r="Y166" s="2"/>
      <c r="Z166" s="2"/>
      <c r="AA166" s="4"/>
      <c r="AB166" s="16"/>
      <c r="AC166" s="1"/>
      <c r="AD166" s="1"/>
      <c r="AE166" s="1"/>
    </row>
    <row r="167" spans="1:31" outlineLevel="3" x14ac:dyDescent="0.35">
      <c r="A167" s="1"/>
      <c r="B167" s="33"/>
      <c r="C167" s="73">
        <f>INT(C$140+3)</f>
        <v>4</v>
      </c>
      <c r="D167" s="4"/>
      <c r="E167" s="5">
        <v>5</v>
      </c>
      <c r="F167" s="5"/>
      <c r="G167" s="4"/>
      <c r="H167" s="31" t="s">
        <v>383</v>
      </c>
      <c r="I167" s="31">
        <v>0</v>
      </c>
      <c r="J167" s="148"/>
      <c r="K167" s="148"/>
      <c r="L167" s="148"/>
      <c r="M167" s="148"/>
      <c r="N167" s="56" t="s">
        <v>430</v>
      </c>
      <c r="O167" s="148"/>
      <c r="P167" s="148"/>
      <c r="Q167" s="148"/>
      <c r="R167" s="148"/>
      <c r="S167" s="148"/>
      <c r="T167" s="2"/>
      <c r="U167" s="2"/>
      <c r="V167" s="2"/>
      <c r="W167" s="2"/>
      <c r="X167" s="2"/>
      <c r="Y167" s="2"/>
      <c r="Z167" s="2"/>
      <c r="AA167" s="4"/>
      <c r="AB167" s="16"/>
      <c r="AC167" s="1"/>
      <c r="AD167" s="1"/>
      <c r="AE167" s="1"/>
    </row>
    <row r="168" spans="1:31" outlineLevel="3" x14ac:dyDescent="0.35">
      <c r="A168" s="1"/>
      <c r="B168" s="33"/>
      <c r="C168" s="73">
        <f t="shared" si="17"/>
        <v>4</v>
      </c>
      <c r="D168" s="4"/>
      <c r="E168" s="5">
        <v>6</v>
      </c>
      <c r="F168" s="5"/>
      <c r="G168" s="4"/>
      <c r="H168" s="31" t="s">
        <v>389</v>
      </c>
      <c r="I168" s="31">
        <v>0</v>
      </c>
      <c r="J168" s="148"/>
      <c r="K168" s="148"/>
      <c r="L168" s="148"/>
      <c r="M168" s="148"/>
      <c r="N168" s="56" t="s">
        <v>430</v>
      </c>
      <c r="O168" s="148"/>
      <c r="P168" s="148"/>
      <c r="Q168" s="148"/>
      <c r="R168" s="148"/>
      <c r="S168" s="148"/>
      <c r="T168" s="2"/>
      <c r="U168" s="2"/>
      <c r="V168" s="2"/>
      <c r="W168" s="2"/>
      <c r="X168" s="2"/>
      <c r="Y168" s="2"/>
      <c r="Z168" s="2"/>
      <c r="AA168" s="4"/>
      <c r="AB168" s="16"/>
      <c r="AC168" s="1"/>
      <c r="AD168" s="1"/>
      <c r="AE168" s="1"/>
    </row>
    <row r="169" spans="1:31" outlineLevel="3" x14ac:dyDescent="0.35">
      <c r="A169" s="1"/>
      <c r="B169" s="33"/>
      <c r="C169" s="73">
        <f t="shared" si="17"/>
        <v>4</v>
      </c>
      <c r="D169" s="4"/>
      <c r="E169" s="5">
        <v>7</v>
      </c>
      <c r="F169" s="5"/>
      <c r="G169" s="4"/>
      <c r="H169" s="31" t="s">
        <v>405</v>
      </c>
      <c r="I169" s="31">
        <v>0</v>
      </c>
      <c r="J169" s="148"/>
      <c r="K169" s="148"/>
      <c r="L169" s="148"/>
      <c r="M169" s="148"/>
      <c r="N169" s="56" t="s">
        <v>430</v>
      </c>
      <c r="O169" s="148"/>
      <c r="P169" s="148"/>
      <c r="Q169" s="148"/>
      <c r="R169" s="148"/>
      <c r="S169" s="148"/>
      <c r="T169" s="2"/>
      <c r="U169" s="2"/>
      <c r="V169" s="2"/>
      <c r="W169" s="2"/>
      <c r="X169" s="2"/>
      <c r="Y169" s="2"/>
      <c r="Z169" s="2"/>
      <c r="AA169" s="4"/>
      <c r="AB169" s="16"/>
      <c r="AC169" s="1"/>
      <c r="AD169" s="1"/>
      <c r="AE169" s="1"/>
    </row>
    <row r="170" spans="1:31" outlineLevel="3" x14ac:dyDescent="0.35">
      <c r="A170" s="1"/>
      <c r="B170" s="33"/>
      <c r="C170" s="73">
        <f t="shared" si="17"/>
        <v>4</v>
      </c>
      <c r="D170" s="4"/>
      <c r="E170" s="5">
        <v>8</v>
      </c>
      <c r="F170" s="5"/>
      <c r="G170" s="4"/>
      <c r="H170" s="31" t="s">
        <v>384</v>
      </c>
      <c r="I170" s="31">
        <v>0</v>
      </c>
      <c r="J170" s="148"/>
      <c r="K170" s="148"/>
      <c r="L170" s="148"/>
      <c r="M170" s="148"/>
      <c r="N170" s="148"/>
      <c r="O170" s="148"/>
      <c r="P170" s="148"/>
      <c r="Q170" s="148"/>
      <c r="R170" s="148"/>
      <c r="S170" s="148"/>
      <c r="T170" s="2"/>
      <c r="U170" s="2"/>
      <c r="V170" s="2"/>
      <c r="W170" s="2"/>
      <c r="X170" s="2"/>
      <c r="Y170" s="2"/>
      <c r="Z170" s="2"/>
      <c r="AA170" s="4"/>
      <c r="AB170" s="16"/>
      <c r="AC170" s="1"/>
      <c r="AD170" s="1"/>
      <c r="AE170" s="1"/>
    </row>
    <row r="171" spans="1:31" outlineLevel="3" x14ac:dyDescent="0.35">
      <c r="A171" s="1"/>
      <c r="B171" s="33"/>
      <c r="C171" s="73">
        <f t="shared" si="17"/>
        <v>4</v>
      </c>
      <c r="D171" s="4"/>
      <c r="E171" s="5">
        <v>9</v>
      </c>
      <c r="F171" s="5"/>
      <c r="G171" s="4"/>
      <c r="H171" s="31" t="s">
        <v>385</v>
      </c>
      <c r="I171" s="31">
        <v>0</v>
      </c>
      <c r="J171" s="148"/>
      <c r="K171" s="148"/>
      <c r="L171" s="148"/>
      <c r="M171" s="148"/>
      <c r="N171" s="148"/>
      <c r="O171" s="148"/>
      <c r="P171" s="148"/>
      <c r="Q171" s="148"/>
      <c r="R171" s="148"/>
      <c r="S171" s="148"/>
      <c r="T171" s="2"/>
      <c r="U171" s="2"/>
      <c r="V171" s="2"/>
      <c r="W171" s="2"/>
      <c r="X171" s="2"/>
      <c r="Y171" s="2"/>
      <c r="Z171" s="2"/>
      <c r="AA171" s="4"/>
      <c r="AB171" s="16"/>
      <c r="AC171" s="1"/>
      <c r="AD171" s="1"/>
      <c r="AE171" s="1"/>
    </row>
    <row r="172" spans="1:31" outlineLevel="3" x14ac:dyDescent="0.35">
      <c r="A172" s="1"/>
      <c r="B172" s="33"/>
      <c r="C172" s="73">
        <f t="shared" si="17"/>
        <v>4</v>
      </c>
      <c r="D172" s="4"/>
      <c r="E172" s="5">
        <v>10</v>
      </c>
      <c r="F172" s="5"/>
      <c r="G172" s="4"/>
      <c r="H172" s="31" t="s">
        <v>260</v>
      </c>
      <c r="I172" s="31">
        <v>0</v>
      </c>
      <c r="J172" s="148"/>
      <c r="K172" s="148"/>
      <c r="L172" s="148"/>
      <c r="M172" s="148"/>
      <c r="N172" s="56" t="s">
        <v>430</v>
      </c>
      <c r="O172" s="148"/>
      <c r="P172" s="148"/>
      <c r="Q172" s="148"/>
      <c r="R172" s="56" t="s">
        <v>430</v>
      </c>
      <c r="S172" s="148"/>
      <c r="T172" s="2"/>
      <c r="U172" s="2"/>
      <c r="V172" s="2"/>
      <c r="W172" s="2"/>
      <c r="X172" s="2"/>
      <c r="Y172" s="56" t="s">
        <v>430</v>
      </c>
      <c r="Z172" s="2"/>
      <c r="AA172" s="4"/>
      <c r="AB172" s="16"/>
      <c r="AC172" s="1"/>
      <c r="AD172" s="1"/>
      <c r="AE172" s="1"/>
    </row>
    <row r="173" spans="1:31" outlineLevel="3" x14ac:dyDescent="0.35">
      <c r="A173" s="1"/>
      <c r="B173" s="33"/>
      <c r="C173" s="73">
        <f t="shared" si="17"/>
        <v>4</v>
      </c>
      <c r="D173" s="4"/>
      <c r="E173" s="5">
        <v>11</v>
      </c>
      <c r="F173" s="5"/>
      <c r="G173" s="4"/>
      <c r="H173" s="31" t="s">
        <v>261</v>
      </c>
      <c r="I173" s="31">
        <v>0</v>
      </c>
      <c r="J173" s="148"/>
      <c r="K173" s="148"/>
      <c r="L173" s="148"/>
      <c r="M173" s="148"/>
      <c r="N173" s="56" t="s">
        <v>430</v>
      </c>
      <c r="O173" s="148"/>
      <c r="P173" s="148"/>
      <c r="Q173" s="148"/>
      <c r="R173" s="56" t="s">
        <v>430</v>
      </c>
      <c r="S173" s="148"/>
      <c r="T173" s="2"/>
      <c r="U173" s="2"/>
      <c r="V173" s="2"/>
      <c r="W173" s="2"/>
      <c r="X173" s="2"/>
      <c r="Y173" s="56" t="s">
        <v>430</v>
      </c>
      <c r="Z173" s="2"/>
      <c r="AA173" s="4"/>
      <c r="AB173" s="16"/>
      <c r="AC173" s="1"/>
      <c r="AD173" s="1"/>
      <c r="AE173" s="1"/>
    </row>
    <row r="174" spans="1:31" outlineLevel="3" x14ac:dyDescent="0.35">
      <c r="A174" s="1"/>
      <c r="B174" s="33"/>
      <c r="C174" s="73">
        <f t="shared" si="17"/>
        <v>4</v>
      </c>
      <c r="D174" s="4"/>
      <c r="E174" s="5">
        <v>12</v>
      </c>
      <c r="F174" s="5"/>
      <c r="G174" s="4"/>
      <c r="H174" s="31" t="s">
        <v>262</v>
      </c>
      <c r="I174" s="31">
        <v>0</v>
      </c>
      <c r="J174" s="148"/>
      <c r="K174" s="148"/>
      <c r="L174" s="148"/>
      <c r="M174" s="148"/>
      <c r="N174" s="56" t="s">
        <v>430</v>
      </c>
      <c r="O174" s="148"/>
      <c r="P174" s="148"/>
      <c r="Q174" s="148"/>
      <c r="R174" s="56" t="s">
        <v>430</v>
      </c>
      <c r="S174" s="148"/>
      <c r="T174" s="2"/>
      <c r="U174" s="2"/>
      <c r="V174" s="2"/>
      <c r="W174" s="2"/>
      <c r="X174" s="2"/>
      <c r="Y174" s="56" t="s">
        <v>430</v>
      </c>
      <c r="Z174" s="2"/>
      <c r="AA174" s="4"/>
      <c r="AB174" s="16"/>
      <c r="AC174" s="1"/>
      <c r="AD174" s="1"/>
      <c r="AE174" s="1"/>
    </row>
    <row r="175" spans="1:31" outlineLevel="3" x14ac:dyDescent="0.35">
      <c r="A175" s="1"/>
      <c r="B175" s="33"/>
      <c r="C175" s="73">
        <f t="shared" si="17"/>
        <v>4</v>
      </c>
      <c r="D175" s="4"/>
      <c r="E175" s="5">
        <v>13</v>
      </c>
      <c r="F175" s="5"/>
      <c r="G175" s="4"/>
      <c r="H175" s="31" t="s">
        <v>263</v>
      </c>
      <c r="I175" s="31">
        <v>0</v>
      </c>
      <c r="J175" s="148"/>
      <c r="K175" s="148"/>
      <c r="L175" s="148"/>
      <c r="M175" s="148"/>
      <c r="N175" s="148"/>
      <c r="O175" s="148"/>
      <c r="P175" s="148"/>
      <c r="Q175" s="148"/>
      <c r="R175" s="148"/>
      <c r="S175" s="148"/>
      <c r="T175" s="2"/>
      <c r="U175" s="2"/>
      <c r="V175" s="2"/>
      <c r="W175" s="2"/>
      <c r="X175" s="2"/>
      <c r="Y175" s="2"/>
      <c r="Z175" s="2"/>
      <c r="AA175" s="4"/>
      <c r="AB175" s="16"/>
      <c r="AC175" s="1"/>
      <c r="AD175" s="1"/>
      <c r="AE175" s="1"/>
    </row>
    <row r="176" spans="1:31" outlineLevel="3" x14ac:dyDescent="0.35">
      <c r="A176" s="1"/>
      <c r="B176" s="33"/>
      <c r="C176" s="73">
        <f t="shared" si="17"/>
        <v>4</v>
      </c>
      <c r="D176" s="4"/>
      <c r="E176" s="5">
        <v>14</v>
      </c>
      <c r="F176" s="5"/>
      <c r="G176" s="4"/>
      <c r="H176" s="31" t="s">
        <v>258</v>
      </c>
      <c r="I176" s="31">
        <v>0</v>
      </c>
      <c r="J176" s="148"/>
      <c r="K176" s="148"/>
      <c r="L176" s="148"/>
      <c r="M176" s="148"/>
      <c r="N176" s="56" t="s">
        <v>430</v>
      </c>
      <c r="O176" s="148"/>
      <c r="P176" s="148"/>
      <c r="Q176" s="56" t="s">
        <v>430</v>
      </c>
      <c r="R176" s="56" t="s">
        <v>430</v>
      </c>
      <c r="S176" s="56" t="s">
        <v>430</v>
      </c>
      <c r="T176" s="56" t="s">
        <v>430</v>
      </c>
      <c r="U176" s="56" t="s">
        <v>430</v>
      </c>
      <c r="V176" s="56" t="s">
        <v>430</v>
      </c>
      <c r="W176" s="56" t="s">
        <v>430</v>
      </c>
      <c r="X176" s="56" t="s">
        <v>430</v>
      </c>
      <c r="Y176" s="56" t="s">
        <v>430</v>
      </c>
      <c r="Z176" s="56"/>
      <c r="AA176" s="4"/>
      <c r="AB176" s="16"/>
      <c r="AC176" s="1"/>
      <c r="AD176" s="1"/>
      <c r="AE176" s="1"/>
    </row>
    <row r="177" spans="1:31" outlineLevel="3" x14ac:dyDescent="0.35">
      <c r="A177" s="1"/>
      <c r="B177" s="33"/>
      <c r="C177" s="73">
        <f t="shared" si="17"/>
        <v>4</v>
      </c>
      <c r="D177" s="4"/>
      <c r="E177" s="5">
        <v>15</v>
      </c>
      <c r="F177" s="5"/>
      <c r="G177" s="4"/>
      <c r="H177" s="31" t="s">
        <v>259</v>
      </c>
      <c r="I177" s="31">
        <v>0</v>
      </c>
      <c r="J177" s="148"/>
      <c r="K177" s="148"/>
      <c r="L177" s="148"/>
      <c r="M177" s="148"/>
      <c r="N177" s="56" t="s">
        <v>430</v>
      </c>
      <c r="O177" s="148"/>
      <c r="P177" s="148"/>
      <c r="Q177" s="56" t="s">
        <v>430</v>
      </c>
      <c r="R177" s="56" t="s">
        <v>430</v>
      </c>
      <c r="S177" s="56" t="s">
        <v>430</v>
      </c>
      <c r="T177" s="56" t="s">
        <v>430</v>
      </c>
      <c r="U177" s="56" t="s">
        <v>430</v>
      </c>
      <c r="V177" s="56" t="s">
        <v>430</v>
      </c>
      <c r="W177" s="56" t="s">
        <v>430</v>
      </c>
      <c r="X177" s="56" t="s">
        <v>430</v>
      </c>
      <c r="Y177" s="56" t="s">
        <v>430</v>
      </c>
      <c r="Z177" s="56"/>
      <c r="AA177" s="4"/>
      <c r="AB177" s="16"/>
      <c r="AC177" s="1"/>
      <c r="AD177" s="1"/>
      <c r="AE177" s="1"/>
    </row>
    <row r="178" spans="1:31" outlineLevel="3" x14ac:dyDescent="0.35">
      <c r="A178" s="1"/>
      <c r="B178" s="33"/>
      <c r="C178" s="73">
        <f t="shared" si="17"/>
        <v>4</v>
      </c>
      <c r="D178" s="4"/>
      <c r="E178" s="5">
        <v>16</v>
      </c>
      <c r="F178" s="5"/>
      <c r="G178" s="4"/>
      <c r="H178" s="31" t="s">
        <v>379</v>
      </c>
      <c r="I178" s="31">
        <v>0</v>
      </c>
      <c r="J178" s="148"/>
      <c r="K178" s="148"/>
      <c r="L178" s="148"/>
      <c r="M178" s="148"/>
      <c r="N178" s="56" t="s">
        <v>430</v>
      </c>
      <c r="O178" s="148"/>
      <c r="P178" s="148"/>
      <c r="Q178" s="56" t="s">
        <v>430</v>
      </c>
      <c r="R178" s="56" t="s">
        <v>430</v>
      </c>
      <c r="S178" s="56" t="s">
        <v>430</v>
      </c>
      <c r="T178" s="56" t="s">
        <v>430</v>
      </c>
      <c r="U178" s="56" t="s">
        <v>430</v>
      </c>
      <c r="V178" s="56" t="s">
        <v>430</v>
      </c>
      <c r="W178" s="56" t="s">
        <v>430</v>
      </c>
      <c r="X178" s="56" t="s">
        <v>430</v>
      </c>
      <c r="Y178" s="56" t="s">
        <v>430</v>
      </c>
      <c r="Z178" s="56"/>
      <c r="AA178" s="4"/>
      <c r="AB178" s="16"/>
      <c r="AC178" s="1"/>
      <c r="AD178" s="1"/>
      <c r="AE178" s="1"/>
    </row>
    <row r="179" spans="1:31" outlineLevel="3" x14ac:dyDescent="0.35">
      <c r="A179" s="1"/>
      <c r="B179" s="33"/>
      <c r="C179" s="73">
        <f t="shared" si="17"/>
        <v>4</v>
      </c>
      <c r="D179" s="4"/>
      <c r="E179" s="5">
        <v>17</v>
      </c>
      <c r="F179" s="5"/>
      <c r="G179" s="4"/>
      <c r="H179" s="31" t="s">
        <v>447</v>
      </c>
      <c r="I179" s="31">
        <v>0</v>
      </c>
      <c r="J179" s="148"/>
      <c r="K179" s="148"/>
      <c r="L179" s="148"/>
      <c r="M179" s="148"/>
      <c r="N179" s="218" t="s">
        <v>430</v>
      </c>
      <c r="O179" s="217"/>
      <c r="P179" s="217"/>
      <c r="Q179" s="218" t="s">
        <v>430</v>
      </c>
      <c r="R179" s="218" t="s">
        <v>430</v>
      </c>
      <c r="S179" s="218" t="s">
        <v>430</v>
      </c>
      <c r="T179" s="218" t="s">
        <v>430</v>
      </c>
      <c r="U179" s="218" t="s">
        <v>430</v>
      </c>
      <c r="V179" s="218" t="s">
        <v>430</v>
      </c>
      <c r="W179" s="218" t="s">
        <v>430</v>
      </c>
      <c r="X179" s="218" t="s">
        <v>430</v>
      </c>
      <c r="Y179" s="218" t="s">
        <v>430</v>
      </c>
      <c r="Z179" s="218"/>
      <c r="AA179" s="4"/>
      <c r="AB179" s="16"/>
      <c r="AC179" s="1"/>
      <c r="AD179" s="1"/>
      <c r="AE179" s="1"/>
    </row>
    <row r="180" spans="1:31" outlineLevel="3" x14ac:dyDescent="0.35">
      <c r="A180" s="1"/>
      <c r="B180" s="33"/>
      <c r="C180" s="73">
        <f>INT(C$140+3)</f>
        <v>4</v>
      </c>
      <c r="D180" s="4"/>
      <c r="E180" s="5"/>
      <c r="F180" s="5"/>
      <c r="G180" s="4"/>
      <c r="H180" s="148"/>
      <c r="I180" s="148"/>
      <c r="J180" s="148"/>
      <c r="K180" s="148"/>
      <c r="L180" s="148"/>
      <c r="M180" s="148"/>
      <c r="N180" s="216"/>
      <c r="O180" s="216"/>
      <c r="P180" s="216"/>
      <c r="Q180" s="216"/>
      <c r="R180" s="216"/>
      <c r="S180" s="53"/>
      <c r="T180" s="53"/>
      <c r="U180" s="53"/>
      <c r="V180" s="53"/>
      <c r="W180" s="53"/>
      <c r="X180" s="53"/>
      <c r="Y180" s="53"/>
      <c r="Z180" s="53"/>
      <c r="AA180" s="4"/>
      <c r="AB180" s="16"/>
      <c r="AC180" s="1"/>
      <c r="AD180" s="1"/>
      <c r="AE180" s="1"/>
    </row>
    <row r="181" spans="1:31" outlineLevel="3" x14ac:dyDescent="0.35">
      <c r="A181" s="1"/>
      <c r="B181" s="33"/>
      <c r="C181" s="73">
        <f>INT(C$140+3)</f>
        <v>4</v>
      </c>
      <c r="D181" s="4"/>
      <c r="E181" s="5"/>
      <c r="F181" s="5"/>
      <c r="G181" s="4"/>
      <c r="H181" s="148"/>
      <c r="I181" s="148"/>
      <c r="J181" s="148"/>
      <c r="K181" s="148"/>
      <c r="L181" s="148"/>
      <c r="M181" s="148"/>
      <c r="N181" s="148"/>
      <c r="O181" s="148"/>
      <c r="P181" s="148"/>
      <c r="Q181" s="148"/>
      <c r="R181" s="148"/>
      <c r="S181" s="2"/>
      <c r="T181" s="2"/>
      <c r="U181" s="2"/>
      <c r="V181" s="2"/>
      <c r="W181" s="2"/>
      <c r="X181" s="2"/>
      <c r="Y181" s="2"/>
      <c r="Z181" s="2"/>
      <c r="AA181" s="4"/>
      <c r="AB181" s="16"/>
      <c r="AC181" s="1"/>
      <c r="AD181" s="1"/>
      <c r="AE181" s="1"/>
    </row>
    <row r="182" spans="1:31" ht="5.15" customHeight="1" outlineLevel="3" x14ac:dyDescent="0.35">
      <c r="A182" s="1"/>
      <c r="B182" s="33"/>
      <c r="C182" s="73">
        <f>INT($C$140)+3.005</f>
        <v>4.0049999999999999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t="s">
        <v>3</v>
      </c>
      <c r="AB182" s="16"/>
      <c r="AC182" s="1"/>
      <c r="AD182" s="1"/>
      <c r="AE182" s="1"/>
    </row>
    <row r="183" spans="1:31" ht="5.15" customHeight="1" outlineLevel="2" x14ac:dyDescent="0.35">
      <c r="A183" s="1"/>
      <c r="B183" s="33"/>
      <c r="C183" s="73">
        <f>INT($C$140)+2.005</f>
        <v>3.0049999999999999</v>
      </c>
      <c r="D183" s="4"/>
      <c r="E183" s="4"/>
      <c r="F183" s="4"/>
      <c r="G183" s="4"/>
      <c r="H183" s="4"/>
      <c r="I183" s="4"/>
      <c r="J183" s="4"/>
      <c r="K183" s="4"/>
      <c r="L183" s="4"/>
      <c r="M183" s="4"/>
      <c r="N183" s="4"/>
      <c r="O183" s="4"/>
      <c r="P183" s="4"/>
      <c r="Q183" s="4"/>
      <c r="R183" s="4"/>
      <c r="S183" s="4"/>
      <c r="T183" s="4"/>
      <c r="U183" s="4"/>
      <c r="V183" s="4"/>
      <c r="W183" s="4"/>
      <c r="X183" s="4"/>
      <c r="Y183" s="4"/>
      <c r="Z183" s="4"/>
      <c r="AA183" s="4"/>
      <c r="AB183" s="16"/>
      <c r="AC183" s="1"/>
      <c r="AD183" s="1"/>
      <c r="AE183" s="1"/>
    </row>
    <row r="184" spans="1:31" ht="5.15" customHeight="1" outlineLevel="1" x14ac:dyDescent="0.35">
      <c r="A184" s="1"/>
      <c r="B184" s="35"/>
      <c r="C184" s="76">
        <f>INT($C$140)+1.005</f>
        <v>2.0049999999999999</v>
      </c>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8" t="s">
        <v>1</v>
      </c>
      <c r="AC184" s="1"/>
      <c r="AD184" s="1"/>
      <c r="AE184" s="1"/>
    </row>
    <row r="185" spans="1:31" ht="5.15" customHeight="1" x14ac:dyDescent="0.35">
      <c r="A185" s="1"/>
      <c r="B185" s="19"/>
      <c r="C185" s="77">
        <f>INT($C$140)+0.005</f>
        <v>1.0049999999999999</v>
      </c>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
      <c r="AD185" s="1"/>
      <c r="AE185" s="1"/>
    </row>
    <row r="186" spans="1:31" outlineLevel="2" x14ac:dyDescent="0.35">
      <c r="A186" s="1"/>
      <c r="B186" s="1"/>
      <c r="C186" s="73">
        <f>INT($C$140)+2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outlineLevel="2" x14ac:dyDescent="0.35">
      <c r="A187" s="1"/>
      <c r="B187" s="1"/>
      <c r="C187" s="73">
        <f>INT($C$191)+2</f>
        <v>3</v>
      </c>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5.15" customHeight="1" thickBot="1" x14ac:dyDescent="0.4">
      <c r="A188" s="1"/>
      <c r="B188" s="20"/>
      <c r="C188" s="74">
        <f>INT($C$191)+0.005</f>
        <v>1.0049999999999999</v>
      </c>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1"/>
      <c r="AD188" s="1"/>
      <c r="AE188" s="1"/>
    </row>
    <row r="189" spans="1:31" ht="5.15" customHeight="1" outlineLevel="1" x14ac:dyDescent="0.35">
      <c r="A189" s="1"/>
      <c r="B189" s="34" t="s">
        <v>21</v>
      </c>
      <c r="C189" s="75">
        <f>INT($C$191)+1.005</f>
        <v>2.0049999999999999</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1"/>
      <c r="AD189" s="1"/>
      <c r="AE189" s="1"/>
    </row>
    <row r="190" spans="1:31" outlineLevel="4" x14ac:dyDescent="0.35">
      <c r="A190" s="1"/>
      <c r="B190" s="33"/>
      <c r="C190" s="73">
        <f>INT(MAX($C$199:$C$207))+1</f>
        <v>5</v>
      </c>
      <c r="D190" s="3"/>
      <c r="E190" s="3"/>
      <c r="F190" s="3"/>
      <c r="G190" s="3"/>
      <c r="H190" s="27"/>
      <c r="I190" s="27"/>
      <c r="J190" s="27"/>
      <c r="K190" s="27"/>
      <c r="L190" s="27"/>
      <c r="M190" s="27"/>
      <c r="N190" s="27"/>
      <c r="O190" s="27"/>
      <c r="P190" s="27"/>
      <c r="Q190" s="27"/>
      <c r="R190" s="27"/>
      <c r="S190" s="27"/>
      <c r="T190" s="27"/>
      <c r="U190" s="27"/>
      <c r="V190" s="27"/>
      <c r="W190" s="27"/>
      <c r="X190" s="27"/>
      <c r="Y190" s="27"/>
      <c r="Z190" s="27"/>
      <c r="AA190" s="3"/>
      <c r="AB190" s="16"/>
      <c r="AC190" s="1"/>
      <c r="AD190" s="1"/>
      <c r="AE190" s="1"/>
    </row>
    <row r="191" spans="1:31" ht="17.5" x14ac:dyDescent="0.35">
      <c r="A191" s="1"/>
      <c r="B191" s="33"/>
      <c r="C191" s="73">
        <v>1.02</v>
      </c>
      <c r="D191" s="21"/>
      <c r="E191" s="24" t="s">
        <v>6</v>
      </c>
      <c r="F191" s="25"/>
      <c r="G191" s="12"/>
      <c r="H191" s="147" t="str">
        <f>COUNTIFS($B$1:$B191, "«")&amp;" Feed Pool definitions"</f>
        <v>6 Feed Pool definitions</v>
      </c>
      <c r="I191" s="6"/>
      <c r="J191" s="6"/>
      <c r="K191" s="6"/>
      <c r="L191" s="6"/>
      <c r="M191" s="6"/>
      <c r="N191" s="6"/>
      <c r="O191" s="6"/>
      <c r="P191" s="6"/>
      <c r="Q191" s="6"/>
      <c r="R191" s="6"/>
      <c r="S191" s="6"/>
      <c r="T191" s="6"/>
      <c r="U191" s="6"/>
      <c r="V191" s="6"/>
      <c r="W191" s="6"/>
      <c r="X191" s="6"/>
      <c r="Y191" s="6"/>
      <c r="Z191" s="6"/>
      <c r="AA191" s="10"/>
      <c r="AB191" s="16"/>
      <c r="AC191" s="1"/>
      <c r="AD191" s="1"/>
      <c r="AE191" s="1"/>
    </row>
    <row r="192" spans="1:31" ht="18" outlineLevel="1" x14ac:dyDescent="0.35">
      <c r="A192" s="1"/>
      <c r="B192" s="33"/>
      <c r="C192" s="73">
        <f>INT($C$191)+1.02</f>
        <v>2.02</v>
      </c>
      <c r="D192" s="21"/>
      <c r="E192" s="24" t="s">
        <v>10</v>
      </c>
      <c r="F192" s="28">
        <v>1</v>
      </c>
      <c r="G192" s="13"/>
      <c r="H192" s="8" t="s">
        <v>295</v>
      </c>
      <c r="I192" s="7"/>
      <c r="J192" s="7"/>
      <c r="K192" s="7"/>
      <c r="L192" s="7"/>
      <c r="M192" s="7"/>
      <c r="N192" s="7"/>
      <c r="O192" s="7"/>
      <c r="P192" s="7"/>
      <c r="Q192" s="7"/>
      <c r="R192" s="7"/>
      <c r="S192" s="7"/>
      <c r="T192" s="7"/>
      <c r="U192" s="7"/>
      <c r="V192" s="7"/>
      <c r="W192" s="7"/>
      <c r="X192" s="7"/>
      <c r="Y192" s="7"/>
      <c r="Z192" s="7"/>
      <c r="AA192" s="11"/>
      <c r="AB192" s="16"/>
      <c r="AC192" s="1"/>
      <c r="AD192" s="1"/>
      <c r="AE192" s="1"/>
    </row>
    <row r="193" spans="1:31" ht="5.15" customHeight="1" outlineLevel="2" x14ac:dyDescent="0.35">
      <c r="A193" s="1"/>
      <c r="B193" s="33"/>
      <c r="C193" s="73">
        <f>INT($C$191)+2.005</f>
        <v>3.0049999999999999</v>
      </c>
      <c r="D193" s="3"/>
      <c r="E193" s="3"/>
      <c r="F193" s="3"/>
      <c r="G193" s="3"/>
      <c r="H193" s="3"/>
      <c r="I193" s="3"/>
      <c r="J193" s="3"/>
      <c r="K193" s="3"/>
      <c r="L193" s="3"/>
      <c r="M193" s="3"/>
      <c r="N193" s="3"/>
      <c r="O193" s="3"/>
      <c r="P193" s="3"/>
      <c r="Q193" s="3"/>
      <c r="R193" s="3"/>
      <c r="S193" s="3"/>
      <c r="T193" s="3"/>
      <c r="U193" s="3"/>
      <c r="V193" s="3"/>
      <c r="W193" s="3"/>
      <c r="X193" s="3"/>
      <c r="Y193" s="3"/>
      <c r="Z193" s="3"/>
      <c r="AA193" s="3"/>
      <c r="AB193" s="16"/>
      <c r="AC193" s="1"/>
      <c r="AD193" s="1"/>
      <c r="AE193" s="1"/>
    </row>
    <row r="194" spans="1:31" outlineLevel="2" x14ac:dyDescent="0.35">
      <c r="A194" s="1"/>
      <c r="B194" s="33"/>
      <c r="C194" s="73">
        <f>INT($C$191)+2</f>
        <v>3</v>
      </c>
      <c r="D194" s="3"/>
      <c r="E194" s="5"/>
      <c r="F194" s="5"/>
      <c r="G194" s="3"/>
      <c r="H194" s="29"/>
      <c r="I194" s="29"/>
      <c r="J194" s="65" t="s">
        <v>293</v>
      </c>
      <c r="K194" s="65"/>
      <c r="L194" s="65"/>
      <c r="M194" s="65"/>
      <c r="N194" s="65"/>
      <c r="O194" s="65"/>
      <c r="P194" s="65"/>
      <c r="Q194" s="65"/>
      <c r="R194" s="65"/>
      <c r="S194" s="65"/>
      <c r="T194" s="29"/>
      <c r="U194" s="29"/>
      <c r="V194" s="29"/>
      <c r="W194" s="29"/>
      <c r="X194" s="29"/>
      <c r="Y194" s="29"/>
      <c r="Z194" s="29"/>
      <c r="AA194" s="3"/>
      <c r="AB194" s="16"/>
      <c r="AC194" s="1"/>
      <c r="AD194" s="1"/>
      <c r="AE194" s="1"/>
    </row>
    <row r="195" spans="1:31" outlineLevel="2" x14ac:dyDescent="0.35">
      <c r="A195" s="1"/>
      <c r="B195" s="33"/>
      <c r="C195" s="73">
        <f>INT($C$191)+2</f>
        <v>3</v>
      </c>
      <c r="D195" s="3"/>
      <c r="E195" s="5"/>
      <c r="F195" s="5"/>
      <c r="G195" s="3"/>
      <c r="H195" s="29"/>
      <c r="I195" s="29"/>
      <c r="J195" s="29">
        <v>0</v>
      </c>
      <c r="K195" s="29">
        <v>1</v>
      </c>
      <c r="L195" s="29">
        <v>2</v>
      </c>
      <c r="M195" s="29">
        <v>3</v>
      </c>
      <c r="N195" s="29">
        <v>4</v>
      </c>
      <c r="O195" s="29">
        <v>5</v>
      </c>
      <c r="P195" s="29">
        <v>6</v>
      </c>
      <c r="Q195" s="29">
        <v>7</v>
      </c>
      <c r="R195" s="29">
        <v>8</v>
      </c>
      <c r="S195" s="29">
        <v>9</v>
      </c>
      <c r="T195" s="29"/>
      <c r="U195" s="29"/>
      <c r="V195" s="29"/>
      <c r="W195" s="29"/>
      <c r="X195" s="29"/>
      <c r="Y195" s="29"/>
      <c r="Z195" s="29"/>
      <c r="AA195" s="3"/>
      <c r="AB195" s="16"/>
      <c r="AC195" s="1"/>
      <c r="AD195" s="1"/>
      <c r="AE195" s="1"/>
    </row>
    <row r="196" spans="1:31" ht="9.75" customHeight="1" outlineLevel="2" x14ac:dyDescent="0.35">
      <c r="A196" s="1"/>
      <c r="B196" s="33" t="s">
        <v>20</v>
      </c>
      <c r="C196" s="73">
        <f>INT($C$191)+2.01</f>
        <v>3.01</v>
      </c>
      <c r="D196" s="3"/>
      <c r="E196" s="3"/>
      <c r="F196" s="3"/>
      <c r="G196" s="3"/>
      <c r="H196" s="29"/>
      <c r="I196" s="29"/>
      <c r="J196" s="29"/>
      <c r="K196" s="29"/>
      <c r="L196" s="29"/>
      <c r="M196" s="29"/>
      <c r="N196" s="29"/>
      <c r="O196" s="29"/>
      <c r="P196" s="29"/>
      <c r="Q196" s="29"/>
      <c r="R196" s="29"/>
      <c r="S196" s="29"/>
      <c r="T196" s="29"/>
      <c r="U196" s="29"/>
      <c r="V196" s="29"/>
      <c r="W196" s="29"/>
      <c r="X196" s="29"/>
      <c r="Y196" s="29"/>
      <c r="Z196" s="29"/>
      <c r="AA196" s="3"/>
      <c r="AB196" s="16"/>
      <c r="AC196" s="1"/>
      <c r="AD196" s="1"/>
      <c r="AE196" s="1"/>
    </row>
    <row r="197" spans="1:31" outlineLevel="4" x14ac:dyDescent="0.35">
      <c r="A197" s="1"/>
      <c r="B197" s="33"/>
      <c r="C197" s="73">
        <f>C$190</f>
        <v>5</v>
      </c>
      <c r="D197" s="4"/>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outlineLevel="4" x14ac:dyDescent="0.35">
      <c r="A198" s="1"/>
      <c r="B198" s="33" t="s">
        <v>19</v>
      </c>
      <c r="C198" s="73">
        <f>C$190</f>
        <v>5</v>
      </c>
      <c r="D198" s="4" t="s">
        <v>44</v>
      </c>
      <c r="E198" s="5"/>
      <c r="F198" s="5"/>
      <c r="G198" s="4"/>
      <c r="H198" s="5"/>
      <c r="I198" s="5"/>
      <c r="J198" s="5"/>
      <c r="K198" s="5"/>
      <c r="L198" s="5"/>
      <c r="M198" s="5"/>
      <c r="N198" s="5"/>
      <c r="O198" s="5"/>
      <c r="P198" s="5"/>
      <c r="Q198" s="5"/>
      <c r="R198" s="5"/>
      <c r="S198" s="5"/>
      <c r="T198" s="5"/>
      <c r="U198" s="5"/>
      <c r="V198" s="5"/>
      <c r="W198" s="5"/>
      <c r="X198" s="5"/>
      <c r="Y198" s="5"/>
      <c r="Z198" s="5"/>
      <c r="AA198" s="4"/>
      <c r="AB198" s="16"/>
      <c r="AC198" s="1"/>
      <c r="AD198" s="1"/>
      <c r="AE198" s="1"/>
    </row>
    <row r="199" spans="1:31" ht="5.15" customHeight="1" outlineLevel="2" x14ac:dyDescent="0.35">
      <c r="A199" s="1"/>
      <c r="B199" s="33"/>
      <c r="C199" s="73">
        <f>INT($C$191)+2.005</f>
        <v>3.0049999999999999</v>
      </c>
      <c r="D199" s="4" t="s">
        <v>2</v>
      </c>
      <c r="E199" s="4"/>
      <c r="F199" s="4"/>
      <c r="G199" s="4"/>
      <c r="H199" s="58"/>
      <c r="I199" s="58"/>
      <c r="J199" s="58"/>
      <c r="K199" s="58"/>
      <c r="L199" s="58"/>
      <c r="M199" s="58"/>
      <c r="N199" s="58"/>
      <c r="O199" s="58"/>
      <c r="P199" s="58"/>
      <c r="Q199" s="58"/>
      <c r="R199" s="58"/>
      <c r="S199" s="58"/>
      <c r="T199" s="58"/>
      <c r="U199" s="58"/>
      <c r="V199" s="58"/>
      <c r="W199" s="58"/>
      <c r="X199" s="82"/>
      <c r="Y199" s="82"/>
      <c r="Z199" s="82"/>
      <c r="AA199" s="4"/>
      <c r="AB199" s="16"/>
      <c r="AC199" s="1"/>
      <c r="AD199" s="1"/>
      <c r="AE199" s="1"/>
    </row>
    <row r="200" spans="1:31" outlineLevel="2" x14ac:dyDescent="0.35">
      <c r="A200" s="1"/>
      <c r="B200" s="33"/>
      <c r="C200" s="73">
        <f>INT($C$191)+2</f>
        <v>3</v>
      </c>
      <c r="D200" s="4"/>
      <c r="E200" s="5"/>
      <c r="F200" s="5"/>
      <c r="G200" s="4"/>
      <c r="H200" s="64" t="s">
        <v>287</v>
      </c>
      <c r="I200" s="31">
        <v>4</v>
      </c>
      <c r="J200" s="158" t="s">
        <v>291</v>
      </c>
      <c r="K200" s="2"/>
      <c r="L200" s="2"/>
      <c r="M200" s="2"/>
      <c r="N200" s="2"/>
      <c r="O200" s="2"/>
      <c r="P200" s="2"/>
      <c r="Q200" s="2"/>
      <c r="R200" s="2"/>
      <c r="S200" s="2"/>
      <c r="T200" s="2"/>
      <c r="U200" s="2"/>
      <c r="V200" s="2"/>
      <c r="W200" s="2"/>
      <c r="X200" s="2"/>
      <c r="Y200" s="2"/>
      <c r="Z200" s="2"/>
      <c r="AA200" s="4"/>
      <c r="AB200" s="16"/>
      <c r="AC200" s="1"/>
      <c r="AD200" s="1"/>
      <c r="AE200" s="1"/>
    </row>
    <row r="201" spans="1:31" outlineLevel="3" x14ac:dyDescent="0.35">
      <c r="A201" s="1"/>
      <c r="B201" s="33"/>
      <c r="C201" s="73">
        <f>INT($C$191)+3</f>
        <v>4</v>
      </c>
      <c r="D201" s="4"/>
      <c r="E201" s="5"/>
      <c r="F201" s="5"/>
      <c r="G201" s="4"/>
      <c r="H201" s="157"/>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2" x14ac:dyDescent="0.35">
      <c r="A202" s="1"/>
      <c r="B202" s="33"/>
      <c r="C202" s="73">
        <f>INT($C$191)+2</f>
        <v>3</v>
      </c>
      <c r="D202" s="4"/>
      <c r="E202" s="5"/>
      <c r="F202" s="5"/>
      <c r="G202" s="4"/>
      <c r="H202" s="64" t="s">
        <v>292</v>
      </c>
      <c r="I202" s="2"/>
      <c r="J202" s="2"/>
      <c r="K202" s="2"/>
      <c r="L202" s="2"/>
      <c r="M202" s="2"/>
      <c r="N202" s="2"/>
      <c r="O202" s="2"/>
      <c r="P202" s="2"/>
      <c r="Q202" s="2"/>
      <c r="R202" s="2"/>
      <c r="S202" s="2"/>
      <c r="T202" s="2"/>
      <c r="U202" s="2"/>
      <c r="V202" s="2"/>
      <c r="W202" s="2"/>
      <c r="X202" s="2"/>
      <c r="Y202" s="2"/>
      <c r="Z202" s="2"/>
      <c r="AA202" s="4"/>
      <c r="AB202" s="16"/>
      <c r="AC202" s="1"/>
      <c r="AD202" s="1"/>
      <c r="AE202" s="1"/>
    </row>
    <row r="203" spans="1:31" outlineLevel="3" x14ac:dyDescent="0.35">
      <c r="A203" s="1"/>
      <c r="B203" s="33"/>
      <c r="C203" s="73">
        <f>INT($C$191)+3</f>
        <v>4</v>
      </c>
      <c r="D203" s="4"/>
      <c r="E203" s="5"/>
      <c r="F203" s="5"/>
      <c r="G203" s="4"/>
      <c r="H203" s="159" t="s">
        <v>298</v>
      </c>
      <c r="I203" s="2"/>
      <c r="J203" s="31">
        <v>3</v>
      </c>
      <c r="K203" s="31">
        <v>4</v>
      </c>
      <c r="L203" s="31">
        <v>6</v>
      </c>
      <c r="M203" s="31">
        <v>8</v>
      </c>
      <c r="N203" s="31">
        <v>9</v>
      </c>
      <c r="O203" s="31">
        <v>6</v>
      </c>
      <c r="P203" s="31">
        <v>5</v>
      </c>
      <c r="Q203" s="31">
        <v>4</v>
      </c>
      <c r="R203" s="31">
        <v>3.5</v>
      </c>
      <c r="S203" s="31">
        <v>3</v>
      </c>
      <c r="T203" s="2"/>
      <c r="U203" s="2"/>
      <c r="V203" s="2"/>
      <c r="W203" s="2"/>
      <c r="X203" s="2"/>
      <c r="Y203" s="2"/>
      <c r="Z203" s="2"/>
      <c r="AA203" s="4"/>
      <c r="AB203" s="16"/>
      <c r="AC203" s="1"/>
      <c r="AD203" s="1"/>
      <c r="AE203" s="1"/>
    </row>
    <row r="204" spans="1:31" outlineLevel="3" collapsed="1" x14ac:dyDescent="0.35">
      <c r="A204" s="1"/>
      <c r="B204" s="33"/>
      <c r="C204" s="73">
        <f>INT($C$191)+3</f>
        <v>4</v>
      </c>
      <c r="D204" s="4"/>
      <c r="E204" s="5"/>
      <c r="F204" s="5"/>
      <c r="G204" s="4"/>
      <c r="H204" s="159" t="s">
        <v>294</v>
      </c>
      <c r="I204" s="2"/>
      <c r="J204" s="31">
        <v>13.3</v>
      </c>
      <c r="K204" s="31">
        <v>13.3</v>
      </c>
      <c r="L204" s="31">
        <v>13.3</v>
      </c>
      <c r="M204" s="31">
        <v>13.3</v>
      </c>
      <c r="N204" s="31">
        <v>13.3</v>
      </c>
      <c r="O204" s="31">
        <v>13.3</v>
      </c>
      <c r="P204" s="31">
        <v>13.3</v>
      </c>
      <c r="Q204" s="31">
        <v>13.3</v>
      </c>
      <c r="R204" s="31">
        <v>13.3</v>
      </c>
      <c r="S204" s="31">
        <v>13.3</v>
      </c>
      <c r="T204" s="2"/>
      <c r="U204" s="2"/>
      <c r="V204" s="2"/>
      <c r="W204" s="2"/>
      <c r="X204" s="2"/>
      <c r="Y204" s="2"/>
      <c r="Z204" s="2"/>
      <c r="AA204" s="4"/>
      <c r="AB204" s="16"/>
      <c r="AC204" s="1"/>
      <c r="AD204" s="1"/>
      <c r="AE204" s="1"/>
    </row>
    <row r="205" spans="1:31" outlineLevel="3" x14ac:dyDescent="0.35">
      <c r="A205" s="1"/>
      <c r="B205" s="33"/>
      <c r="C205" s="73">
        <f>INT(C$191+3)</f>
        <v>4</v>
      </c>
      <c r="D205" s="4"/>
      <c r="E205" s="5"/>
      <c r="F205" s="5"/>
      <c r="G205" s="4"/>
      <c r="H205" s="148"/>
      <c r="I205" s="148"/>
      <c r="J205" s="148"/>
      <c r="K205" s="148"/>
      <c r="L205" s="148"/>
      <c r="M205" s="148"/>
      <c r="N205" s="148"/>
      <c r="O205" s="148"/>
      <c r="P205" s="148"/>
      <c r="Q205" s="148"/>
      <c r="R205" s="148"/>
      <c r="S205" s="148"/>
      <c r="T205" s="2"/>
      <c r="U205" s="2"/>
      <c r="V205" s="2"/>
      <c r="W205" s="2"/>
      <c r="X205" s="2"/>
      <c r="Y205" s="2"/>
      <c r="Z205" s="2"/>
      <c r="AA205" s="4"/>
      <c r="AB205" s="16"/>
      <c r="AC205" s="1"/>
      <c r="AD205" s="1"/>
      <c r="AE205" s="1"/>
    </row>
    <row r="206" spans="1:31" outlineLevel="3" x14ac:dyDescent="0.35">
      <c r="A206" s="1"/>
      <c r="B206" s="33"/>
      <c r="C206" s="73">
        <f>INT(C$191+3)</f>
        <v>4</v>
      </c>
      <c r="D206" s="4"/>
      <c r="E206" s="5"/>
      <c r="F206" s="5"/>
      <c r="G206" s="4"/>
      <c r="H206" s="148"/>
      <c r="I206" s="148"/>
      <c r="J206" s="148"/>
      <c r="K206" s="148"/>
      <c r="L206" s="148"/>
      <c r="M206" s="148"/>
      <c r="N206" s="148"/>
      <c r="O206" s="148"/>
      <c r="P206" s="148"/>
      <c r="Q206" s="148"/>
      <c r="R206" s="148"/>
      <c r="S206" s="2"/>
      <c r="T206" s="2"/>
      <c r="U206" s="2"/>
      <c r="V206" s="2"/>
      <c r="W206" s="2"/>
      <c r="X206" s="2"/>
      <c r="Y206" s="2"/>
      <c r="Z206" s="2"/>
      <c r="AA206" s="4"/>
      <c r="AB206" s="16"/>
      <c r="AC206" s="1"/>
      <c r="AD206" s="1"/>
      <c r="AE206" s="1"/>
    </row>
    <row r="207" spans="1:31" ht="5.15" customHeight="1" outlineLevel="3" x14ac:dyDescent="0.35">
      <c r="A207" s="1"/>
      <c r="B207" s="33"/>
      <c r="C207" s="73">
        <f>INT($C$191)+3.005</f>
        <v>4.0049999999999999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t="s">
        <v>3</v>
      </c>
      <c r="AB207" s="16"/>
      <c r="AC207" s="1"/>
      <c r="AD207" s="1"/>
      <c r="AE207" s="1"/>
    </row>
    <row r="208" spans="1:31" ht="5.15" customHeight="1" outlineLevel="2" x14ac:dyDescent="0.35">
      <c r="A208" s="1"/>
      <c r="B208" s="33"/>
      <c r="C208" s="73">
        <f>INT($C$191)+2.005</f>
        <v>3.0049999999999999</v>
      </c>
      <c r="D208" s="4"/>
      <c r="E208" s="4"/>
      <c r="F208" s="4"/>
      <c r="G208" s="4"/>
      <c r="H208" s="4"/>
      <c r="I208" s="4"/>
      <c r="J208" s="4"/>
      <c r="K208" s="4"/>
      <c r="L208" s="4"/>
      <c r="M208" s="4"/>
      <c r="N208" s="4"/>
      <c r="O208" s="4"/>
      <c r="P208" s="4"/>
      <c r="Q208" s="4"/>
      <c r="R208" s="4"/>
      <c r="S208" s="4"/>
      <c r="T208" s="4"/>
      <c r="U208" s="4"/>
      <c r="V208" s="4"/>
      <c r="W208" s="4"/>
      <c r="X208" s="4"/>
      <c r="Y208" s="4"/>
      <c r="Z208" s="4"/>
      <c r="AA208" s="4"/>
      <c r="AB208" s="16"/>
      <c r="AC208" s="1"/>
      <c r="AD208" s="1"/>
      <c r="AE208" s="1"/>
    </row>
    <row r="209" spans="1:31" ht="5.15" customHeight="1" outlineLevel="1" x14ac:dyDescent="0.35">
      <c r="A209" s="1"/>
      <c r="B209" s="35"/>
      <c r="C209" s="76">
        <f>INT($C$191)+1.005</f>
        <v>2.0049999999999999</v>
      </c>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8" t="s">
        <v>1</v>
      </c>
      <c r="AC209" s="1"/>
      <c r="AD209" s="1"/>
      <c r="AE209" s="1"/>
    </row>
    <row r="210" spans="1:31" ht="5.15" customHeight="1" x14ac:dyDescent="0.35">
      <c r="A210" s="1"/>
      <c r="B210" s="19"/>
      <c r="C210" s="77">
        <f>INT($C$191)+0.005</f>
        <v>1.0049999999999999</v>
      </c>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
      <c r="AD210" s="1"/>
      <c r="AE210" s="1"/>
    </row>
    <row r="211" spans="1:31" outlineLevel="2" x14ac:dyDescent="0.35">
      <c r="A211" s="1"/>
      <c r="B211" s="1"/>
      <c r="C211" s="73">
        <f>INT($C$191)+2</f>
        <v>3</v>
      </c>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3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3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3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3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3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35">
      <c r="A217" s="1"/>
      <c r="B217" s="1"/>
      <c r="C217" s="66"/>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x14ac:dyDescent="0.35">
      <c r="C218"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3" t="s">
        <v>403</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t="s">
        <v>404</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28" t="s">
        <v>22</v>
      </c>
      <c r="K18" s="228"/>
      <c r="L18" s="228"/>
      <c r="M18" s="228"/>
      <c r="N18" s="228"/>
      <c r="O18" s="228"/>
      <c r="P18" s="228"/>
      <c r="Q18" s="228"/>
      <c r="R18" s="228"/>
      <c r="S18" s="228"/>
      <c r="T18" s="228"/>
      <c r="U18" s="228"/>
      <c r="V18" s="228"/>
      <c r="W18" s="228"/>
      <c r="X18" s="228"/>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26" t="s">
        <v>34</v>
      </c>
      <c r="K21" s="227"/>
      <c r="L21" s="227"/>
      <c r="M21" s="227"/>
      <c r="N21" s="227"/>
      <c r="O21" s="227"/>
      <c r="P21" s="227"/>
      <c r="Q21" s="227"/>
      <c r="R21" s="227"/>
      <c r="S21" s="227"/>
      <c r="T21" s="227"/>
      <c r="U21" s="227"/>
      <c r="V21" s="227"/>
      <c r="W21" s="227"/>
      <c r="X21" s="229"/>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160</vt:i4>
      </vt:variant>
    </vt:vector>
  </HeadingPairs>
  <TitlesOfParts>
    <vt:vector size="165"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StructuralSA!i_inc_discount_factor</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StructuralSA!i_len_planning_horizon</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Stock!i_prejoin_initial_repro_b1</vt:lpstr>
      <vt:lpstr>i_prejoin_offset</vt:lpstr>
      <vt:lpstr>i_progeny_w2_len</vt:lpstr>
      <vt:lpstr>i_r2adjust_inc</vt:lpstr>
      <vt:lpstr>StructuralSA!i_rev_age_stage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2024-10-12T07:03:43Z</dcterms:modified>
</cp:coreProperties>
</file>