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BD55377-705B-4A84-9EC8-62C991F33FAC}" xr6:coauthVersionLast="47" xr6:coauthVersionMax="47" xr10:uidLastSave="{00000000-0000-0000-0000-000000000000}"/>
  <bookViews>
    <workbookView xWindow="21525" yWindow="-16320" windowWidth="29040" windowHeight="15720" tabRatio="688" activeTab="1"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Sheep!$H$886:$V$995</definedName>
    <definedName name="_xlnm._FilterDatabase" localSheetId="12" hidden="1">Understory!$G$177:$O$178</definedName>
    <definedName name="a_c2_c0" localSheetId="13">Sheep!$K$245:$M$245</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Crop!$G$216:$AU$228</definedName>
    <definedName name="chem_by_lmu">Crop!$H$378:$Q$379</definedName>
    <definedName name="chem_cost" localSheetId="3">Crop!$G$196:$AA$208</definedName>
    <definedName name="chem_info">Crop!$I$396:$L$400</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Crop!$G$234:$AU$246</definedName>
    <definedName name="fert_by_lmu" localSheetId="3">Crop!$H$357:$Q$362</definedName>
    <definedName name="fert_info" localSheetId="3">Crop!$H$337:$M$342</definedName>
    <definedName name="fert_passes" localSheetId="3">Crop!$G$252:$AU$264</definedName>
    <definedName name="fert_prep">Labour!$N$100:$P$103</definedName>
    <definedName name="fixed_crop_monitoring">Labour!$E$126:$Q$127</definedName>
    <definedName name="fixed_rotphases">Crop!$H$159:$M$170</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Sheep!$H$354:$H$356</definedName>
    <definedName name="i_a_len" localSheetId="13">Sheep!$L$353</definedName>
    <definedName name="i_adjp_cfw_initial_a" localSheetId="13">Sheep!$X$354:$X$356</definedName>
    <definedName name="i_adjp_fd_initial_a" localSheetId="13">Sheep!$Y$354:$Y$356</definedName>
    <definedName name="i_adjp_fl_initial_a" localSheetId="13">Sheep!$Z$354:$Z$356</definedName>
    <definedName name="i_adjp_lw_initial_a" localSheetId="13">Sheep!$W$354:$W$356</definedName>
    <definedName name="i_age_wean_a0g3" localSheetId="13">Sheep!$R$354:$U$356</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CropGrazing!$K$121:$T$138</definedName>
    <definedName name="i_crop_growth_landuse_scalar_k" localSheetId="5">CropGrazing!$H$72:$H$89</definedName>
    <definedName name="i_crop_growth_zp6" localSheetId="5">CropGrazing!$K$72:$T$81</definedName>
    <definedName name="i_crop_landuse_exists_k1" localSheetId="1">General!$H$17:$H$34</definedName>
    <definedName name="i_crop_landuse_inc_k1" localSheetId="1">General!$I$17:$I$34</definedName>
    <definedName name="i_crop_me_eff_gainlose" localSheetId="5">CropGrazing!$L$141</definedName>
    <definedName name="i_cropgraze_consumption_factor_zp6" localSheetId="5">CropGrazing!$K$57:$T$66</definedName>
    <definedName name="i_cropgraze_defer_days" localSheetId="5">CropGrazing!$K$49</definedName>
    <definedName name="i_cropgraze_initial_dm" localSheetId="5">CropGrazing!$K$50</definedName>
    <definedName name="i_cropgraze_propn_area_grazed_kl" localSheetId="5">CropGrazing!$H$21:$P$38</definedName>
    <definedName name="i_cropgraze_wastage" localSheetId="5">CropGrazing!$J$147:$J$164</definedName>
    <definedName name="i_cropgraze_yield_reduction_k" localSheetId="5">CropGrazing!$K$177:$K$194</definedName>
    <definedName name="i_cropgraze_yield_reduction_scalar_zp6" localSheetId="5">CropGrazing!$K$198:$T$207</definedName>
    <definedName name="i_cropgrazing_inc" localSheetId="5">CropGrazing!$H$5</definedName>
    <definedName name="i_cropgrowth_lmu_factor_kl" localSheetId="5">CropGrazing!$K$92:$S$109</definedName>
    <definedName name="i_crp_c0_inc" localSheetId="3">Crop!$H$35</definedName>
    <definedName name="i_d_idx" localSheetId="13">Sheep!$J$265:$J$272</definedName>
    <definedName name="i_dam_cycle_diffman" localSheetId="13">Sheep!$J$411</definedName>
    <definedName name="i_dam_lsln_diffman_t" localSheetId="13">Sheep!$K$411:$N$411</definedName>
    <definedName name="i_dam_wean_diffman" localSheetId="13">Sheep!$I$411</definedName>
    <definedName name="i_date_born1st_idg3" localSheetId="13">Sheep!$R$288:$U$311</definedName>
    <definedName name="i_date_born1st_ig0" localSheetId="13">Sheep!$K$284:$M$286</definedName>
    <definedName name="i_date_born1st_ig1" localSheetId="13">Sheep!$N$284:$Q$286</definedName>
    <definedName name="i_date_born1st_iog2" localSheetId="13">Sheep!$N$288:$Q$311</definedName>
    <definedName name="i_date_cashflow_crop" localSheetId="3">Crop!$H$34</definedName>
    <definedName name="i_date_cashflow_stock_i" localSheetId="13">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Sheep!$M$218:$M$220</definedName>
    <definedName name="i_date_purch_ig0" localSheetId="13">Sheep!$O$790:$Q$792</definedName>
    <definedName name="i_date_sale_ig0" localSheetId="13">Sheep!$O$795:$Q$797</definedName>
    <definedName name="i_date_shear_sixg0" localSheetId="13">Sheep!$AC$679:$AE$750</definedName>
    <definedName name="i_date_shear_sixg1" localSheetId="13">Sheep!$AF$679:$AI$750</definedName>
    <definedName name="i_date_shear_sixg3" localSheetId="13">Sheep!$AJ$679:$AM$750</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Sheep!$J$399:$J$406</definedName>
    <definedName name="i_dry_sales_forced_o" localSheetId="13">Sheep!$I$399:$I$406</definedName>
    <definedName name="i_drys_retained_birth_est_o" localSheetId="13">Sheep!$M$399:$M$406</definedName>
    <definedName name="i_drys_retained_scan_est_o" localSheetId="13">Sheep!$L$399:$L$406</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Sheep!$J$1000:$M$1000</definedName>
    <definedName name="i_feedbud_pu_rates_h9" localSheetId="13">Sheep!$J$999:$M$999</definedName>
    <definedName name="i_feedselected_len" localSheetId="13">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Sheep!$R$417:$U$419</definedName>
    <definedName name="i_fvp1_offset_ig3" localSheetId="13">Sheep!$R$421:$U$423</definedName>
    <definedName name="i_fvp2_offset_ig3" localSheetId="13">Sheep!$R$425:$U$427</definedName>
    <definedName name="i_g_idx_dams" localSheetId="13">Sheep!$N$238:$Q$238</definedName>
    <definedName name="i_g_idx_offs" localSheetId="13">Sheep!$R$238:$U$238</definedName>
    <definedName name="i_g_idx_sire" localSheetId="13">Sheep!$K$238:$M$238</definedName>
    <definedName name="i_g3_inc" localSheetId="13">Sheep!$R$246:$U$246</definedName>
    <definedName name="i_gbal_og1" localSheetId="13">Sheep!$N$371:$Q$378</definedName>
    <definedName name="i_gender_propn_x" localSheetId="13">Sheep!$V$679:$V$681</definedName>
    <definedName name="i_grain_income_date" localSheetId="3">Crop!$H$31</definedName>
    <definedName name="i_gs_p7_end" localSheetId="1">General!$AE$108:$AF$108</definedName>
    <definedName name="i_h2_len" localSheetId="13">Sheep!$L$886</definedName>
    <definedName name="i_h5_len" localSheetId="13">Sheep!$M$886</definedName>
    <definedName name="i_hr_crop" localSheetId="5">CropGrazing!$K$53</definedName>
    <definedName name="i_hr_scalar" localSheetId="13">Sheep!$J$47</definedName>
    <definedName name="i_husb_operations_triggerlevels_h5h7h2" localSheetId="13">Sheep!$L$887:$W$994</definedName>
    <definedName name="i_i_idx" localSheetId="13">Sheep!$H$251:$H$253</definedName>
    <definedName name="i_i_len" localSheetId="13">Sheep!$K$256</definedName>
    <definedName name="i_initial_a1" localSheetId="13">Sheep!$J$354:$J$356</definedName>
    <definedName name="i_j2_len">FeedSupply!$L$58</definedName>
    <definedName name="i_join_cycles_ig1" localSheetId="13">Sheep!$N$349:$Q$351</definedName>
    <definedName name="i_k0_len" localSheetId="13">Sheep!$L$463</definedName>
    <definedName name="i_k1_len" localSheetId="13">Sheep!$L$477</definedName>
    <definedName name="i_k2_len" localSheetId="13">Sheep!$L$491</definedName>
    <definedName name="i_k3_idx_offs" localSheetId="13">Sheep!$J$257:$J$259</definedName>
    <definedName name="i_k3_len" localSheetId="13">Sheep!$L$613</definedName>
    <definedName name="i_k4_len" localSheetId="13">Sheep!$L$639</definedName>
    <definedName name="i_k5_len" localSheetId="13">Sheep!$L$653</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3">Sheep!$I$354:$I$356</definedName>
    <definedName name="i_mask_i" localSheetId="13">Sheep!$J$251:$J$253</definedName>
    <definedName name="i_mask_p8" localSheetId="13">Sheep!$J$340:$J$342</definedName>
    <definedName name="i_mask_z" localSheetId="1">General!$M$108:$M$117</definedName>
    <definedName name="i_masksire_i" localSheetId="13">Sheep!$I$251:$I$253</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Sheep!$O$785</definedName>
    <definedName name="i_nap_fert_scalar_r" localSheetId="3">Crop!$V$160:$V$170</definedName>
    <definedName name="i_nitrogen_applied_k" localSheetId="4">Emissions!$H$58:$H$88</definedName>
    <definedName name="i_node_is_fvp" localSheetId="1">General!$P$118:$R$118</definedName>
    <definedName name="i_non_cropable_area_l" localSheetId="1">General!$I$69:$I$77</definedName>
    <definedName name="i_o_len" localSheetId="13">Sheep!$L$256</definedName>
    <definedName name="i_off_btrt_diffman_t" localSheetId="13">Sheep!$K$412:$N$412</definedName>
    <definedName name="i_off_cycle_diffman" localSheetId="13">Sheep!$J$412</definedName>
    <definedName name="i_off_wean_diffman" localSheetId="13">Sheep!$I$412</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3">Sheep!$K$171:$M$171</definedName>
    <definedName name="i_pmb_p4s" localSheetId="13">Sheep!$K$173:$M$184</definedName>
    <definedName name="i_poc_inc" localSheetId="3">Crop!$I$120</definedName>
    <definedName name="i_property_id" localSheetId="1">General!$I$6</definedName>
    <definedName name="i_propn_e_i" localSheetId="13">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Sheep!$L$678</definedName>
    <definedName name="i_sales_age_tsg3" localSheetId="13">Sheep!$Y$839:$AB$865</definedName>
    <definedName name="i_sales_propn_min_g0" localSheetId="13">Sheep!$K$756:$M$763</definedName>
    <definedName name="i_sales_propn_min_g1" localSheetId="13">Sheep!$N$756:$Q$763</definedName>
    <definedName name="i_sales_propn_min_g3" localSheetId="13">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Sheep!$I$391:$I$395</definedName>
    <definedName name="i_scan_og1" localSheetId="13">Sheep!$N$361:$Q$368</definedName>
    <definedName name="i_season_propn_z" localSheetId="1">General!$L$108:$L$117</definedName>
    <definedName name="i_seeding_freq_r" localSheetId="3">Crop!$T$160:$T$170</definedName>
    <definedName name="i_sf" localSheetId="13">Sheep!$J$45</definedName>
    <definedName name="i_shear_len" localSheetId="13">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3">Sheep!$K$344:$M$346</definedName>
    <definedName name="i_sire_propn_oig1" localSheetId="13">Sheep!$N$314:$Q$337</definedName>
    <definedName name="i_sire_recovery" localSheetId="13">Sheep!$H$340</definedName>
    <definedName name="i_slp_diet_propn_zp6" localSheetId="6">Saltbush!$R$56:$R$155</definedName>
    <definedName name="i_soil_production_z_l" localSheetId="3">Crop!$I$313:$R$323</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r_constraint_t" localSheetId="13">Sheep!$I$214:$K$214</definedName>
    <definedName name="i_startyear" localSheetId="13">Sheep!$I$255</definedName>
    <definedName name="i_steepness" localSheetId="13">Sheep!$J$44</definedName>
    <definedName name="i_stk_c0_inc" localSheetId="13">Sheep!$O$218</definedName>
    <definedName name="i_supplement_zp6">Sheep!$V$65:$V$164</definedName>
    <definedName name="i_t0_len" localSheetId="13">Sheep!$K$785</definedName>
    <definedName name="i_t2_len" localSheetId="13">Sheep!$L$829</definedName>
    <definedName name="i_t3_len" localSheetId="13">Sheep!$L$837</definedName>
    <definedName name="i_target_weight_tsg3" localSheetId="13">Sheep!$AC$839:$AF$865</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Crop!$Q$160:$Q$170</definedName>
    <definedName name="i_vm_p4" localSheetId="13">Sheep!$J$173:$J$184</definedName>
    <definedName name="i_wean_og1" localSheetId="13">Sheep!$N$381:$Q$388</definedName>
    <definedName name="i_wg_propn_p6" localSheetId="13">Sheep!$J$202:$S$202</definedName>
    <definedName name="i_ws_p4" localSheetId="13">Sheep!$R$173:$R$184</definedName>
    <definedName name="i_x_idx" localSheetId="13">Sheep!$J$679:$J$681</definedName>
    <definedName name="i_x_len" localSheetId="13">Sheep!$M$678</definedName>
    <definedName name="i_z_idx" localSheetId="1">General!$K$108:$K$117</definedName>
    <definedName name="i_z_len" localSheetId="13">Sheep!$L$431</definedName>
    <definedName name="ia_g0_g1" localSheetId="13">Sheep!$N$241:$Q$241</definedName>
    <definedName name="ia_g1_g2" localSheetId="13">Sheep!$R$242:$U$242</definedName>
    <definedName name="ia_g3_g0" localSheetId="13">Sheep!$K$240:$M$240</definedName>
    <definedName name="ia_g3_g1" localSheetId="13">Sheep!$N$240:$Q$240</definedName>
    <definedName name="ia_i_idg2" localSheetId="13">Sheep!$AC$257:$AF$280</definedName>
    <definedName name="ia_r1_zig0" localSheetId="13">Sheep!$K$432:$M$461</definedName>
    <definedName name="ia_r1_zig1" localSheetId="13">Sheep!$N$432:$Q$461</definedName>
    <definedName name="ia_r1_zig3" localSheetId="13">Sheep!$R$432:$U$461</definedName>
    <definedName name="ia_r2_ik0g1" localSheetId="13">Sheep!$N$464:$Q$475</definedName>
    <definedName name="ia_r2_ik0g3" localSheetId="13">Sheep!$R$464:$U$475</definedName>
    <definedName name="ia_r2_ik1g1" localSheetId="13">Sheep!$N$478:$Q$489</definedName>
    <definedName name="ia_r2_ik3g3" localSheetId="13">Sheep!$R$614:$U$637</definedName>
    <definedName name="ia_r2_ik4g3" localSheetId="13">Sheep!$R$640:$U$651</definedName>
    <definedName name="ia_r2_ik5g3" localSheetId="13">Sheep!$R$654:$U$668</definedName>
    <definedName name="ia_r2_isk2g1" localSheetId="13">Sheep!$N$492:$Q$611</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Crop!$I$121</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Crop!$G$461:$Q$492</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Crop!$H$64:$P$73</definedName>
    <definedName name="seeding_penalty_scalar_kz" localSheetId="3">Crop!$H$75:$R$93</definedName>
    <definedName name="seeding_rate" localSheetId="3">Crop!$I$415:$R$446</definedName>
    <definedName name="seeding_rate_lmu_adj" localSheetId="15">Mach!$A$47:$B$56</definedName>
    <definedName name="seeding_yield_penalty" localSheetId="3">Crop!$H$44:$P$62</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5">Mach!$B$59</definedName>
    <definedName name="stubble_handling" localSheetId="16">CropResidue!$H$36:$H$53</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Crop!$J$148</definedName>
    <definedName name="variable_crop_monitoring">Labour!$E$132:$Q$150</definedName>
    <definedName name="yield_by_lmu" localSheetId="3">Crop!$I$279:$R$297</definedName>
    <definedName name="YieldBySoil.i">[2]Rotation!$J$47:$V$59</definedName>
    <definedName name="YieldBySoil.n">[2]Rotation!$H$47:$H$59</definedName>
    <definedName name="yields" localSheetId="3">Crop!$G$175:$Q$186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5" i="22" l="1"/>
  <c r="G43" i="6"/>
  <c r="E140" i="10"/>
  <c r="G108" i="10"/>
  <c r="G28" i="23"/>
  <c r="G79" i="23" s="1"/>
  <c r="I99" i="23" s="1"/>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58" i="30"/>
  <c r="G474" i="1"/>
  <c r="I428" i="1"/>
  <c r="I287" i="1"/>
  <c r="H104" i="1"/>
  <c r="T104" i="1" s="1"/>
  <c r="I104" i="1"/>
  <c r="U104" i="1" s="1"/>
  <c r="J104" i="1"/>
  <c r="V104" i="1" s="1"/>
  <c r="K104" i="1"/>
  <c r="W104" i="1" s="1"/>
  <c r="L104" i="1"/>
  <c r="X104" i="1" s="1"/>
  <c r="M104" i="1"/>
  <c r="N104" i="1"/>
  <c r="O104" i="1"/>
  <c r="P104" i="1"/>
  <c r="Q104" i="1"/>
  <c r="AC104" i="1" s="1"/>
  <c r="R104" i="1"/>
  <c r="AD104" i="1" s="1"/>
  <c r="Y104" i="1"/>
  <c r="Z104" i="1"/>
  <c r="AA104" i="1"/>
  <c r="AB104" i="1"/>
  <c r="H52" i="1"/>
  <c r="H83" i="1" s="1"/>
  <c r="L29" i="30"/>
  <c r="L30" i="30"/>
  <c r="L31" i="30"/>
  <c r="L32" i="30"/>
  <c r="L33" i="30"/>
  <c r="L34" i="30"/>
  <c r="L35" i="30"/>
  <c r="L36" i="30"/>
  <c r="L37" i="30"/>
  <c r="L38" i="30"/>
  <c r="L39" i="30"/>
  <c r="L40" i="30"/>
  <c r="L41" i="30"/>
  <c r="L42" i="30"/>
  <c r="L43" i="30"/>
  <c r="L44" i="30"/>
  <c r="L45" i="30"/>
  <c r="L28" i="30"/>
  <c r="J184" i="23" l="1"/>
  <c r="I154" i="23"/>
  <c r="I128" i="23"/>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G206" i="29" l="1"/>
  <c r="G219" i="28"/>
  <c r="G219" i="27"/>
  <c r="G219" i="9"/>
  <c r="G327" i="1"/>
  <c r="G38" i="23"/>
  <c r="G37" i="23"/>
  <c r="G36" i="23"/>
  <c r="G35" i="23"/>
  <c r="G34" i="23"/>
  <c r="G33" i="23"/>
  <c r="G32" i="23"/>
  <c r="G31" i="23"/>
  <c r="G30" i="23"/>
  <c r="G29" i="23"/>
  <c r="G27" i="23"/>
  <c r="G26" i="23"/>
  <c r="G25" i="23"/>
  <c r="G24" i="23"/>
  <c r="G23" i="23"/>
  <c r="G22" i="23"/>
  <c r="G21" i="23"/>
  <c r="L20" i="9"/>
  <c r="M20" i="9" s="1"/>
  <c r="N20" i="9" s="1"/>
  <c r="O20" i="9" s="1"/>
  <c r="P20" i="9" s="1"/>
  <c r="Q20" i="9" s="1"/>
  <c r="R20" i="9" s="1"/>
  <c r="S20" i="9" s="1"/>
  <c r="T20" i="9" s="1"/>
  <c r="L20" i="27"/>
  <c r="M20" i="27" s="1"/>
  <c r="N20" i="27" s="1"/>
  <c r="O20" i="27" s="1"/>
  <c r="P20" i="27" s="1"/>
  <c r="Q20" i="27" s="1"/>
  <c r="R20" i="27" s="1"/>
  <c r="S20" i="27" s="1"/>
  <c r="T20" i="27" s="1"/>
  <c r="J137"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6" i="1"/>
  <c r="V166" i="1" s="1"/>
  <c r="T167" i="1"/>
  <c r="V167" i="1" s="1"/>
  <c r="T168" i="1"/>
  <c r="V168" i="1" s="1"/>
  <c r="T169" i="1"/>
  <c r="V169" i="1" s="1"/>
  <c r="T170" i="1"/>
  <c r="V170" i="1" s="1"/>
  <c r="T165" i="1"/>
  <c r="V165" i="1" s="1"/>
  <c r="T164" i="1"/>
  <c r="V164" i="1" s="1"/>
  <c r="T163" i="1"/>
  <c r="V163" i="1" s="1"/>
  <c r="T162" i="1"/>
  <c r="V162" i="1" s="1"/>
  <c r="T161" i="1"/>
  <c r="V161" i="1" s="1"/>
  <c r="T160" i="1"/>
  <c r="V160" i="1" s="1"/>
  <c r="G50" i="30" l="1"/>
  <c r="H28" i="30"/>
  <c r="G10" i="30" l="1"/>
  <c r="G21" i="30"/>
  <c r="G96" i="30"/>
  <c r="L342" i="1"/>
  <c r="L341" i="1"/>
  <c r="L340" i="1"/>
  <c r="L339" i="1"/>
  <c r="L338" i="1"/>
  <c r="G472"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1"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2" i="1" l="1"/>
  <c r="L20" i="28" l="1"/>
  <c r="M20" i="28" s="1"/>
  <c r="N20" i="28" s="1"/>
  <c r="O20" i="28" s="1"/>
  <c r="P20" i="28" s="1"/>
  <c r="Q20" i="28" s="1"/>
  <c r="R20" i="28" s="1"/>
  <c r="S20" i="28" s="1"/>
  <c r="T20" i="28" s="1"/>
  <c r="G36" i="11" l="1"/>
  <c r="K34" i="11"/>
  <c r="R114" i="1" l="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7" i="1"/>
  <c r="Q107" i="1"/>
  <c r="P107" i="1"/>
  <c r="O107" i="1"/>
  <c r="N107" i="1"/>
  <c r="M107" i="1"/>
  <c r="L107" i="1"/>
  <c r="K107" i="1"/>
  <c r="J107" i="1"/>
  <c r="I107" i="1"/>
  <c r="R106" i="1"/>
  <c r="Q106" i="1"/>
  <c r="P106" i="1"/>
  <c r="O106" i="1"/>
  <c r="N106" i="1"/>
  <c r="M106" i="1"/>
  <c r="L106" i="1"/>
  <c r="K106" i="1"/>
  <c r="J106" i="1"/>
  <c r="I106" i="1"/>
  <c r="R105" i="1"/>
  <c r="Q105" i="1"/>
  <c r="P105" i="1"/>
  <c r="O105" i="1"/>
  <c r="N105" i="1"/>
  <c r="M105" i="1"/>
  <c r="L105" i="1"/>
  <c r="K105" i="1"/>
  <c r="J105" i="1"/>
  <c r="I105"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R98" i="1"/>
  <c r="Q98" i="1"/>
  <c r="P98" i="1"/>
  <c r="O98" i="1"/>
  <c r="N98" i="1"/>
  <c r="M98" i="1"/>
  <c r="L98" i="1"/>
  <c r="K98" i="1"/>
  <c r="J98" i="1"/>
  <c r="I98" i="1"/>
  <c r="R97" i="1"/>
  <c r="Q97" i="1"/>
  <c r="P97" i="1"/>
  <c r="O97" i="1"/>
  <c r="N97" i="1"/>
  <c r="M97" i="1"/>
  <c r="L97" i="1"/>
  <c r="K97" i="1"/>
  <c r="J97" i="1"/>
  <c r="I97" i="1"/>
  <c r="F31" i="17" l="1"/>
  <c r="V680" i="18" l="1"/>
  <c r="AP74" i="18" l="1"/>
  <c r="AP73" i="18"/>
  <c r="AP72" i="18"/>
  <c r="AP71" i="18"/>
  <c r="AP70" i="18"/>
  <c r="AP69" i="18"/>
  <c r="AP68" i="18"/>
  <c r="AP67" i="18"/>
  <c r="AP66" i="18"/>
  <c r="AP65" i="18"/>
  <c r="N850" i="18" l="1"/>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K256" i="1" l="1"/>
  <c r="J256" i="1"/>
  <c r="I256" i="1"/>
  <c r="H256" i="1"/>
  <c r="G256" i="1"/>
  <c r="G238" i="1"/>
  <c r="G220" i="1"/>
  <c r="AA200" i="1"/>
  <c r="Z200" i="1"/>
  <c r="Y200" i="1"/>
  <c r="X200" i="1"/>
  <c r="W200" i="1"/>
  <c r="V200" i="1"/>
  <c r="U200" i="1"/>
  <c r="T200" i="1"/>
  <c r="S200" i="1"/>
  <c r="R200" i="1"/>
  <c r="Q200" i="1"/>
  <c r="P200" i="1"/>
  <c r="O200" i="1"/>
  <c r="N200" i="1"/>
  <c r="M200" i="1"/>
  <c r="L200" i="1"/>
  <c r="K200" i="1"/>
  <c r="J200" i="1"/>
  <c r="G200" i="1"/>
  <c r="Q178" i="1"/>
  <c r="P178" i="1"/>
  <c r="O178" i="1"/>
  <c r="N178" i="1"/>
  <c r="M178" i="1"/>
  <c r="L178" i="1"/>
  <c r="K178" i="1"/>
  <c r="J178" i="1"/>
  <c r="I178" i="1"/>
  <c r="G178" i="1"/>
  <c r="G162"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85" i="1"/>
  <c r="P185" i="1"/>
  <c r="O185" i="1"/>
  <c r="N185" i="1"/>
  <c r="M185" i="1"/>
  <c r="L185" i="1"/>
  <c r="K185" i="1"/>
  <c r="J185" i="1"/>
  <c r="I185" i="1"/>
  <c r="G185" i="1"/>
  <c r="Q184" i="1"/>
  <c r="P184" i="1"/>
  <c r="O184" i="1"/>
  <c r="N184" i="1"/>
  <c r="M184" i="1"/>
  <c r="L184" i="1"/>
  <c r="K184" i="1"/>
  <c r="J184" i="1"/>
  <c r="I184" i="1"/>
  <c r="G184" i="1"/>
  <c r="Q183" i="1"/>
  <c r="P183" i="1"/>
  <c r="O183" i="1"/>
  <c r="N183" i="1"/>
  <c r="M183" i="1"/>
  <c r="L183" i="1"/>
  <c r="K183" i="1"/>
  <c r="J183" i="1"/>
  <c r="I183" i="1"/>
  <c r="G183" i="1"/>
  <c r="Q182" i="1"/>
  <c r="P182" i="1"/>
  <c r="O182" i="1"/>
  <c r="N182" i="1"/>
  <c r="M182" i="1"/>
  <c r="L182" i="1"/>
  <c r="K182" i="1"/>
  <c r="J182" i="1"/>
  <c r="I182" i="1"/>
  <c r="G182" i="1"/>
  <c r="Q181" i="1"/>
  <c r="P181" i="1"/>
  <c r="O181" i="1"/>
  <c r="N181" i="1"/>
  <c r="M181" i="1"/>
  <c r="L181" i="1"/>
  <c r="K181" i="1"/>
  <c r="J181" i="1"/>
  <c r="I181" i="1"/>
  <c r="G181" i="1"/>
  <c r="Q180" i="1"/>
  <c r="P180" i="1"/>
  <c r="O180" i="1"/>
  <c r="N180" i="1"/>
  <c r="M180" i="1"/>
  <c r="L180" i="1"/>
  <c r="K180" i="1"/>
  <c r="J180" i="1"/>
  <c r="I180" i="1"/>
  <c r="G180" i="1"/>
  <c r="Q179" i="1"/>
  <c r="P179" i="1"/>
  <c r="O179" i="1"/>
  <c r="N179" i="1"/>
  <c r="M179" i="1"/>
  <c r="L179" i="1"/>
  <c r="K179" i="1"/>
  <c r="J179" i="1"/>
  <c r="I179" i="1"/>
  <c r="G179" i="1"/>
  <c r="Q177" i="1"/>
  <c r="P177" i="1"/>
  <c r="O177" i="1"/>
  <c r="N177" i="1"/>
  <c r="M177" i="1"/>
  <c r="L177" i="1"/>
  <c r="K177" i="1"/>
  <c r="J177" i="1"/>
  <c r="I177" i="1"/>
  <c r="G177" i="1"/>
  <c r="AA207" i="1"/>
  <c r="Z207" i="1"/>
  <c r="Y207" i="1"/>
  <c r="X207" i="1"/>
  <c r="W207" i="1"/>
  <c r="V207" i="1"/>
  <c r="U207" i="1"/>
  <c r="T207" i="1"/>
  <c r="S207" i="1"/>
  <c r="R207" i="1"/>
  <c r="Q207" i="1"/>
  <c r="P207" i="1"/>
  <c r="O207" i="1"/>
  <c r="N207" i="1"/>
  <c r="M207" i="1"/>
  <c r="L207" i="1"/>
  <c r="K207" i="1"/>
  <c r="J207" i="1"/>
  <c r="G207" i="1"/>
  <c r="AA206" i="1"/>
  <c r="Z206" i="1"/>
  <c r="Y206" i="1"/>
  <c r="X206" i="1"/>
  <c r="W206" i="1"/>
  <c r="V206" i="1"/>
  <c r="U206" i="1"/>
  <c r="T206" i="1"/>
  <c r="S206" i="1"/>
  <c r="R206" i="1"/>
  <c r="Q206" i="1"/>
  <c r="P206" i="1"/>
  <c r="O206" i="1"/>
  <c r="N206" i="1"/>
  <c r="M206" i="1"/>
  <c r="L206" i="1"/>
  <c r="K206" i="1"/>
  <c r="J206" i="1"/>
  <c r="G206" i="1"/>
  <c r="AA205" i="1"/>
  <c r="Z205" i="1"/>
  <c r="Y205" i="1"/>
  <c r="X205" i="1"/>
  <c r="W205" i="1"/>
  <c r="V205" i="1"/>
  <c r="U205" i="1"/>
  <c r="T205" i="1"/>
  <c r="S205" i="1"/>
  <c r="R205" i="1"/>
  <c r="Q205" i="1"/>
  <c r="P205" i="1"/>
  <c r="O205" i="1"/>
  <c r="N205" i="1"/>
  <c r="M205" i="1"/>
  <c r="L205" i="1"/>
  <c r="K205" i="1"/>
  <c r="J205" i="1"/>
  <c r="G205" i="1"/>
  <c r="AA204" i="1"/>
  <c r="Z204" i="1"/>
  <c r="Y204" i="1"/>
  <c r="X204" i="1"/>
  <c r="W204" i="1"/>
  <c r="V204" i="1"/>
  <c r="U204" i="1"/>
  <c r="T204" i="1"/>
  <c r="S204" i="1"/>
  <c r="R204" i="1"/>
  <c r="Q204" i="1"/>
  <c r="P204" i="1"/>
  <c r="O204" i="1"/>
  <c r="N204" i="1"/>
  <c r="M204" i="1"/>
  <c r="L204" i="1"/>
  <c r="K204" i="1"/>
  <c r="J204" i="1"/>
  <c r="G204" i="1"/>
  <c r="AA203" i="1"/>
  <c r="Z203" i="1"/>
  <c r="Y203" i="1"/>
  <c r="X203" i="1"/>
  <c r="W203" i="1"/>
  <c r="V203" i="1"/>
  <c r="U203" i="1"/>
  <c r="T203" i="1"/>
  <c r="S203" i="1"/>
  <c r="R203" i="1"/>
  <c r="Q203" i="1"/>
  <c r="P203" i="1"/>
  <c r="O203" i="1"/>
  <c r="N203" i="1"/>
  <c r="M203" i="1"/>
  <c r="L203" i="1"/>
  <c r="K203" i="1"/>
  <c r="J203" i="1"/>
  <c r="G203" i="1"/>
  <c r="AA202" i="1"/>
  <c r="Z202" i="1"/>
  <c r="Y202" i="1"/>
  <c r="X202" i="1"/>
  <c r="W202" i="1"/>
  <c r="V202" i="1"/>
  <c r="U202" i="1"/>
  <c r="T202" i="1"/>
  <c r="S202" i="1"/>
  <c r="R202" i="1"/>
  <c r="Q202" i="1"/>
  <c r="P202" i="1"/>
  <c r="O202" i="1"/>
  <c r="N202" i="1"/>
  <c r="M202" i="1"/>
  <c r="L202" i="1"/>
  <c r="K202" i="1"/>
  <c r="J202" i="1"/>
  <c r="G202" i="1"/>
  <c r="AA201" i="1"/>
  <c r="Z201" i="1"/>
  <c r="Y201" i="1"/>
  <c r="X201" i="1"/>
  <c r="W201" i="1"/>
  <c r="V201" i="1"/>
  <c r="U201" i="1"/>
  <c r="T201" i="1"/>
  <c r="S201" i="1"/>
  <c r="R201" i="1"/>
  <c r="Q201" i="1"/>
  <c r="P201" i="1"/>
  <c r="O201" i="1"/>
  <c r="N201" i="1"/>
  <c r="M201" i="1"/>
  <c r="L201" i="1"/>
  <c r="K201" i="1"/>
  <c r="J201" i="1"/>
  <c r="G201" i="1"/>
  <c r="AA199" i="1"/>
  <c r="Z199" i="1"/>
  <c r="Y199" i="1"/>
  <c r="X199" i="1"/>
  <c r="W199" i="1"/>
  <c r="V199" i="1"/>
  <c r="U199" i="1"/>
  <c r="T199" i="1"/>
  <c r="S199" i="1"/>
  <c r="R199" i="1"/>
  <c r="Q199" i="1"/>
  <c r="P199" i="1"/>
  <c r="O199" i="1"/>
  <c r="N199" i="1"/>
  <c r="M199" i="1"/>
  <c r="L199" i="1"/>
  <c r="K199" i="1"/>
  <c r="J199" i="1"/>
  <c r="G199" i="1"/>
  <c r="G227" i="1"/>
  <c r="G226" i="1"/>
  <c r="G225" i="1"/>
  <c r="G224" i="1"/>
  <c r="G223" i="1"/>
  <c r="G222" i="1"/>
  <c r="G221" i="1"/>
  <c r="G219" i="1"/>
  <c r="G245" i="1"/>
  <c r="G244" i="1"/>
  <c r="G243" i="1"/>
  <c r="G242" i="1"/>
  <c r="G241" i="1"/>
  <c r="G240" i="1"/>
  <c r="G239" i="1"/>
  <c r="G237" i="1"/>
  <c r="K263" i="1"/>
  <c r="J263" i="1"/>
  <c r="I263" i="1"/>
  <c r="H263" i="1"/>
  <c r="G263" i="1"/>
  <c r="K262" i="1"/>
  <c r="J262" i="1"/>
  <c r="I262" i="1"/>
  <c r="H262" i="1"/>
  <c r="G262" i="1"/>
  <c r="K261" i="1"/>
  <c r="J261" i="1"/>
  <c r="I261" i="1"/>
  <c r="H261" i="1"/>
  <c r="G261" i="1"/>
  <c r="K260" i="1"/>
  <c r="J260" i="1"/>
  <c r="I260" i="1"/>
  <c r="H260" i="1"/>
  <c r="G260" i="1"/>
  <c r="K259" i="1"/>
  <c r="J259" i="1"/>
  <c r="I259" i="1"/>
  <c r="H259" i="1"/>
  <c r="G259" i="1"/>
  <c r="K258" i="1"/>
  <c r="J258" i="1"/>
  <c r="I258" i="1"/>
  <c r="H258" i="1"/>
  <c r="G258" i="1"/>
  <c r="K257" i="1"/>
  <c r="J257" i="1"/>
  <c r="I257" i="1"/>
  <c r="H257" i="1"/>
  <c r="G257" i="1"/>
  <c r="K255" i="1"/>
  <c r="J255" i="1"/>
  <c r="I255" i="1"/>
  <c r="H255" i="1"/>
  <c r="G255" i="1"/>
  <c r="G169" i="1"/>
  <c r="G168" i="1"/>
  <c r="G167" i="1"/>
  <c r="G166" i="1"/>
  <c r="G165" i="1"/>
  <c r="G164" i="1"/>
  <c r="G163" i="1"/>
  <c r="G161" i="1"/>
  <c r="G463" i="1"/>
  <c r="I417"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4"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81" i="1"/>
  <c r="I435" i="1"/>
  <c r="K264" i="1"/>
  <c r="J264" i="1"/>
  <c r="I264" i="1"/>
  <c r="H264" i="1"/>
  <c r="G264" i="1"/>
  <c r="G246" i="1"/>
  <c r="G228" i="1"/>
  <c r="AA208" i="1"/>
  <c r="Z208" i="1"/>
  <c r="Y208" i="1"/>
  <c r="X208" i="1"/>
  <c r="W208" i="1"/>
  <c r="V208" i="1"/>
  <c r="U208" i="1"/>
  <c r="T208" i="1"/>
  <c r="S208" i="1"/>
  <c r="R208" i="1"/>
  <c r="Q208" i="1"/>
  <c r="P208" i="1"/>
  <c r="O208" i="1"/>
  <c r="N208" i="1"/>
  <c r="M208" i="1"/>
  <c r="L208" i="1"/>
  <c r="K208" i="1"/>
  <c r="J208" i="1"/>
  <c r="G208" i="1"/>
  <c r="Q186" i="1"/>
  <c r="P186" i="1"/>
  <c r="O186" i="1"/>
  <c r="N186" i="1"/>
  <c r="M186" i="1"/>
  <c r="L186" i="1"/>
  <c r="K186" i="1"/>
  <c r="J186" i="1"/>
  <c r="I186" i="1"/>
  <c r="G186" i="1"/>
  <c r="G170" i="1"/>
  <c r="G105" i="9"/>
  <c r="R779" i="28" l="1"/>
  <c r="R868" i="28"/>
  <c r="R818" i="28"/>
  <c r="R848" i="28"/>
  <c r="R828" i="28"/>
  <c r="N714" i="27"/>
  <c r="L739" i="28"/>
  <c r="R838" i="28"/>
  <c r="R798" i="28"/>
  <c r="R858" i="28"/>
  <c r="R788" i="28"/>
  <c r="L719" i="27"/>
  <c r="K739" i="28"/>
  <c r="N170" i="1"/>
  <c r="N168" i="1"/>
  <c r="N169" i="1"/>
  <c r="N167" i="1"/>
  <c r="N166" i="1"/>
  <c r="N161" i="1"/>
  <c r="N163" i="1"/>
  <c r="N162" i="1"/>
  <c r="N164" i="1"/>
  <c r="N165"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98" i="1"/>
  <c r="J399" i="1"/>
  <c r="J400" i="1"/>
  <c r="J397" i="1"/>
  <c r="I116" i="1"/>
  <c r="U98" i="1"/>
  <c r="V98" i="1"/>
  <c r="W98" i="1"/>
  <c r="X98" i="1"/>
  <c r="Y98" i="1"/>
  <c r="Z98" i="1"/>
  <c r="AA98" i="1"/>
  <c r="AB98" i="1"/>
  <c r="AC98" i="1"/>
  <c r="AD98"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5" i="1"/>
  <c r="V105" i="1"/>
  <c r="W105" i="1"/>
  <c r="X105" i="1"/>
  <c r="Y105" i="1"/>
  <c r="Z105" i="1"/>
  <c r="AA105" i="1"/>
  <c r="AB105" i="1"/>
  <c r="AC105" i="1"/>
  <c r="AD105"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V97" i="1"/>
  <c r="W97" i="1"/>
  <c r="X97" i="1"/>
  <c r="Y97" i="1"/>
  <c r="Z97" i="1"/>
  <c r="AA97" i="1"/>
  <c r="AB97" i="1"/>
  <c r="AC97" i="1"/>
  <c r="AD97" i="1"/>
  <c r="U97"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82" i="18"/>
  <c r="L682" i="18"/>
  <c r="M682" i="18"/>
  <c r="K706" i="18"/>
  <c r="L706" i="18"/>
  <c r="M706" i="18"/>
  <c r="K730" i="18"/>
  <c r="L730" i="18"/>
  <c r="M730" i="18"/>
  <c r="T712" i="28" l="1"/>
  <c r="AD722" i="28"/>
  <c r="T739" i="28"/>
  <c r="AD749" i="28"/>
  <c r="T749" i="28" s="1"/>
  <c r="AD731" i="28"/>
  <c r="T721" i="28"/>
  <c r="T730" i="28"/>
  <c r="AD740" i="28"/>
  <c r="T730" i="27"/>
  <c r="AD740" i="27"/>
  <c r="T721" i="27"/>
  <c r="AD731" i="27"/>
  <c r="AD749" i="27"/>
  <c r="T749" i="27" s="1"/>
  <c r="T739" i="27"/>
  <c r="T712" i="27"/>
  <c r="AD722" i="27"/>
  <c r="G102"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6" i="18"/>
  <c r="L688" i="18"/>
  <c r="K688" i="18"/>
  <c r="K712" i="18"/>
  <c r="L736" i="18"/>
  <c r="M688" i="18"/>
  <c r="M712" i="18"/>
  <c r="L712" i="18"/>
  <c r="M736" i="18"/>
  <c r="W22" i="17"/>
  <c r="I100" i="17"/>
  <c r="X22" i="17"/>
  <c r="H99" i="17"/>
  <c r="Y22" i="17"/>
  <c r="T355" i="18"/>
  <c r="T356" i="18" s="1"/>
  <c r="S356" i="18"/>
  <c r="Z198" i="1"/>
  <c r="X198" i="1"/>
  <c r="V198" i="1"/>
  <c r="T198" i="1"/>
  <c r="R198" i="1"/>
  <c r="P198" i="1"/>
  <c r="N198" i="1"/>
  <c r="L198" i="1"/>
  <c r="J198"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5" i="18"/>
  <c r="L715" i="18"/>
  <c r="M715" i="18"/>
  <c r="K691" i="18"/>
  <c r="M691" i="18"/>
  <c r="L691" i="18"/>
  <c r="M739" i="18"/>
  <c r="L739" i="18"/>
  <c r="K739" i="18"/>
  <c r="O100" i="17"/>
  <c r="V22" i="17"/>
  <c r="AC22" i="17"/>
  <c r="J176" i="1"/>
  <c r="K176" i="1"/>
  <c r="L176" i="1"/>
  <c r="M176" i="1"/>
  <c r="N176" i="1"/>
  <c r="O176" i="1"/>
  <c r="P176" i="1"/>
  <c r="Q176" i="1"/>
  <c r="I176"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8" i="18"/>
  <c r="L742" i="18"/>
  <c r="M742" i="18"/>
  <c r="K694" i="18"/>
  <c r="M718" i="18"/>
  <c r="L694" i="18"/>
  <c r="K742" i="18"/>
  <c r="M694" i="18"/>
  <c r="K718"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7" i="18"/>
  <c r="M697" i="18"/>
  <c r="M745" i="18"/>
  <c r="K745" i="18"/>
  <c r="L745" i="18"/>
  <c r="L697" i="18"/>
  <c r="K721" i="18"/>
  <c r="M721" i="18"/>
  <c r="L721" i="18"/>
  <c r="M235" i="1"/>
  <c r="N235" i="1"/>
  <c r="O235" i="1"/>
  <c r="L235" i="1"/>
  <c r="M253" i="1"/>
  <c r="N253" i="1"/>
  <c r="O253" i="1"/>
  <c r="L253" i="1"/>
  <c r="H360" i="1"/>
  <c r="H361" i="1"/>
  <c r="H362" i="1"/>
  <c r="H358" i="1"/>
  <c r="H359"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64" i="1" a="1"/>
  <c r="M264" i="1" s="1"/>
  <c r="M256" i="1" a="1"/>
  <c r="M256" i="1" s="1"/>
  <c r="M255" i="1" a="1"/>
  <c r="M255" i="1" s="1"/>
  <c r="M261" i="1" a="1"/>
  <c r="M261" i="1" s="1"/>
  <c r="M262" i="1" a="1"/>
  <c r="M262" i="1" s="1"/>
  <c r="M260" i="1" a="1"/>
  <c r="M260" i="1" s="1"/>
  <c r="M257" i="1" a="1"/>
  <c r="M257" i="1" s="1"/>
  <c r="M258" i="1" a="1"/>
  <c r="M258" i="1" s="1"/>
  <c r="M259" i="1" a="1"/>
  <c r="M259" i="1" s="1"/>
  <c r="M263" i="1" a="1"/>
  <c r="M263" i="1" s="1"/>
  <c r="L246" i="1" a="1"/>
  <c r="L246" i="1" s="1"/>
  <c r="L238" i="1" a="1"/>
  <c r="L238" i="1" s="1"/>
  <c r="L245" i="1" a="1"/>
  <c r="L245" i="1" s="1"/>
  <c r="L240" i="1" a="1"/>
  <c r="L240" i="1" s="1"/>
  <c r="L243" i="1" a="1"/>
  <c r="L243" i="1" s="1"/>
  <c r="L237" i="1" a="1"/>
  <c r="L237" i="1" s="1"/>
  <c r="L241" i="1" a="1"/>
  <c r="L241" i="1" s="1"/>
  <c r="L244" i="1" a="1"/>
  <c r="L244" i="1" s="1"/>
  <c r="L239" i="1" a="1"/>
  <c r="L239" i="1" s="1"/>
  <c r="L242" i="1" a="1"/>
  <c r="L242" i="1" s="1"/>
  <c r="N264" i="1" a="1"/>
  <c r="N264" i="1" s="1"/>
  <c r="N256" i="1" a="1"/>
  <c r="N256" i="1" s="1"/>
  <c r="N257" i="1" a="1"/>
  <c r="N257" i="1" s="1"/>
  <c r="N259" i="1" a="1"/>
  <c r="N259" i="1" s="1"/>
  <c r="N258" i="1" a="1"/>
  <c r="N258" i="1" s="1"/>
  <c r="N255" i="1" a="1"/>
  <c r="N255" i="1" s="1"/>
  <c r="N263" i="1" a="1"/>
  <c r="N263" i="1" s="1"/>
  <c r="N260" i="1" a="1"/>
  <c r="N260" i="1" s="1"/>
  <c r="N262" i="1" a="1"/>
  <c r="N262" i="1" s="1"/>
  <c r="N261" i="1" a="1"/>
  <c r="N261" i="1" s="1"/>
  <c r="N246" i="1" a="1"/>
  <c r="N246" i="1" s="1"/>
  <c r="N238" i="1" a="1"/>
  <c r="N238" i="1" s="1"/>
  <c r="N243" i="1" a="1"/>
  <c r="N243" i="1" s="1"/>
  <c r="N237" i="1" a="1"/>
  <c r="N237" i="1" s="1"/>
  <c r="N241" i="1" a="1"/>
  <c r="N241" i="1" s="1"/>
  <c r="N244" i="1" a="1"/>
  <c r="N244" i="1" s="1"/>
  <c r="N239" i="1" a="1"/>
  <c r="N239" i="1" s="1"/>
  <c r="N242" i="1" a="1"/>
  <c r="N242" i="1" s="1"/>
  <c r="N245" i="1" a="1"/>
  <c r="N245" i="1" s="1"/>
  <c r="N240" i="1" a="1"/>
  <c r="N240" i="1" s="1"/>
  <c r="M246" i="1" a="1"/>
  <c r="M246" i="1" s="1"/>
  <c r="M238" i="1" a="1"/>
  <c r="M238" i="1" s="1"/>
  <c r="M240" i="1" a="1"/>
  <c r="M240" i="1" s="1"/>
  <c r="M243" i="1" a="1"/>
  <c r="M243" i="1" s="1"/>
  <c r="M237" i="1" a="1"/>
  <c r="M237" i="1" s="1"/>
  <c r="M241" i="1" a="1"/>
  <c r="M241" i="1" s="1"/>
  <c r="M244" i="1" a="1"/>
  <c r="M244" i="1" s="1"/>
  <c r="M239" i="1" a="1"/>
  <c r="M239" i="1" s="1"/>
  <c r="M242" i="1" a="1"/>
  <c r="M242" i="1" s="1"/>
  <c r="M245" i="1" a="1"/>
  <c r="M245" i="1" s="1"/>
  <c r="O238" i="1" a="1"/>
  <c r="O238" i="1" s="1"/>
  <c r="O237" i="1" a="1"/>
  <c r="O237" i="1" s="1"/>
  <c r="O241" i="1" a="1"/>
  <c r="O241" i="1" s="1"/>
  <c r="O244" i="1" a="1"/>
  <c r="O244" i="1" s="1"/>
  <c r="O239" i="1" a="1"/>
  <c r="O239" i="1" s="1"/>
  <c r="O242" i="1" a="1"/>
  <c r="O242" i="1" s="1"/>
  <c r="O245" i="1" a="1"/>
  <c r="O245" i="1" s="1"/>
  <c r="O240" i="1" a="1"/>
  <c r="O240" i="1" s="1"/>
  <c r="O243" i="1" a="1"/>
  <c r="O243" i="1" s="1"/>
  <c r="L264" i="1" a="1"/>
  <c r="L264" i="1" s="1"/>
  <c r="L256" i="1" a="1"/>
  <c r="L256" i="1" s="1"/>
  <c r="L259" i="1" a="1"/>
  <c r="L259" i="1" s="1"/>
  <c r="L257" i="1" a="1"/>
  <c r="L257" i="1" s="1"/>
  <c r="L260" i="1" a="1"/>
  <c r="L260" i="1" s="1"/>
  <c r="L263" i="1" a="1"/>
  <c r="L263" i="1" s="1"/>
  <c r="L261" i="1" a="1"/>
  <c r="L261" i="1" s="1"/>
  <c r="L255" i="1" a="1"/>
  <c r="L255" i="1" s="1"/>
  <c r="L258" i="1" a="1"/>
  <c r="L258" i="1" s="1"/>
  <c r="L262" i="1" a="1"/>
  <c r="L262" i="1" s="1"/>
  <c r="O264" i="1" a="1"/>
  <c r="O264" i="1" s="1"/>
  <c r="O256" i="1" a="1"/>
  <c r="O256" i="1" s="1"/>
  <c r="O261" i="1" a="1"/>
  <c r="O261" i="1" s="1"/>
  <c r="O259" i="1" a="1"/>
  <c r="O259" i="1" s="1"/>
  <c r="O257" i="1" a="1"/>
  <c r="O257" i="1" s="1"/>
  <c r="O258" i="1" a="1"/>
  <c r="O258" i="1" s="1"/>
  <c r="O255" i="1" a="1"/>
  <c r="O255" i="1" s="1"/>
  <c r="O260" i="1" a="1"/>
  <c r="O260" i="1" s="1"/>
  <c r="O262" i="1" a="1"/>
  <c r="O262" i="1" s="1"/>
  <c r="O263" i="1" a="1"/>
  <c r="O263" i="1" s="1"/>
  <c r="AD31" i="17"/>
  <c r="AP158" i="18"/>
  <c r="AP161" i="18"/>
  <c r="AP163" i="18"/>
  <c r="AP156" i="18"/>
  <c r="AP162" i="18"/>
  <c r="AP164" i="18"/>
  <c r="AP157" i="18"/>
  <c r="AP159" i="18"/>
  <c r="AP155" i="18"/>
  <c r="AP160" i="18"/>
  <c r="S235" i="1"/>
  <c r="W235" i="1" s="1"/>
  <c r="O246" i="1" a="1"/>
  <c r="O246" i="1" s="1"/>
  <c r="O103" i="17"/>
  <c r="K748" i="18"/>
  <c r="M748" i="18"/>
  <c r="K724" i="18"/>
  <c r="M724" i="18"/>
  <c r="M700" i="18"/>
  <c r="L700" i="18"/>
  <c r="L724" i="18"/>
  <c r="L748" i="18"/>
  <c r="K700" i="18"/>
  <c r="Q253" i="1"/>
  <c r="P235" i="1"/>
  <c r="L236" i="1" a="1"/>
  <c r="L236" i="1" s="1"/>
  <c r="O236" i="1" a="1"/>
  <c r="O236" i="1" s="1"/>
  <c r="R235" i="1"/>
  <c r="N236" i="1" a="1"/>
  <c r="N236" i="1" s="1"/>
  <c r="P253" i="1"/>
  <c r="Q235" i="1"/>
  <c r="M236" i="1" a="1"/>
  <c r="M236" i="1" s="1"/>
  <c r="S253" i="1"/>
  <c r="R253" i="1"/>
  <c r="M217" i="1"/>
  <c r="N217" i="1"/>
  <c r="O217" i="1"/>
  <c r="L217" i="1"/>
  <c r="T33" i="28" l="1"/>
  <c r="T33" i="9"/>
  <c r="T33" i="27"/>
  <c r="T31" i="28"/>
  <c r="T26" i="28"/>
  <c r="T24" i="28"/>
  <c r="T28" i="28"/>
  <c r="T29" i="28"/>
  <c r="T32" i="28"/>
  <c r="T30" i="28"/>
  <c r="S236" i="1" a="1"/>
  <c r="S236" i="1" s="1"/>
  <c r="T25" i="28"/>
  <c r="W246" i="1" a="1"/>
  <c r="W246" i="1" s="1"/>
  <c r="W238" i="1" a="1"/>
  <c r="W238" i="1" s="1"/>
  <c r="W237" i="1" a="1"/>
  <c r="W237" i="1" s="1"/>
  <c r="W241" i="1" a="1"/>
  <c r="W241" i="1" s="1"/>
  <c r="W244" i="1" a="1"/>
  <c r="W244" i="1" s="1"/>
  <c r="W239" i="1" a="1"/>
  <c r="W239" i="1" s="1"/>
  <c r="W242" i="1" a="1"/>
  <c r="W242" i="1" s="1"/>
  <c r="W245" i="1" a="1"/>
  <c r="W245" i="1" s="1"/>
  <c r="W240" i="1" a="1"/>
  <c r="W240" i="1" s="1"/>
  <c r="W243" i="1" a="1"/>
  <c r="W243" i="1" s="1"/>
  <c r="R246" i="1" a="1"/>
  <c r="R246" i="1" s="1"/>
  <c r="R238" i="1" a="1"/>
  <c r="R238" i="1" s="1"/>
  <c r="R239" i="1" a="1"/>
  <c r="R239" i="1" s="1"/>
  <c r="R242" i="1" a="1"/>
  <c r="R242" i="1" s="1"/>
  <c r="R245" i="1" a="1"/>
  <c r="R245" i="1" s="1"/>
  <c r="R240" i="1" a="1"/>
  <c r="R240" i="1" s="1"/>
  <c r="R243" i="1" a="1"/>
  <c r="R243" i="1" s="1"/>
  <c r="R237" i="1" a="1"/>
  <c r="R237" i="1" s="1"/>
  <c r="R241" i="1" a="1"/>
  <c r="R241" i="1" s="1"/>
  <c r="R244" i="1" a="1"/>
  <c r="R244" i="1" s="1"/>
  <c r="Q264" i="1" a="1"/>
  <c r="Q264" i="1" s="1"/>
  <c r="Q256" i="1" a="1"/>
  <c r="Q256" i="1" s="1"/>
  <c r="Q261" i="1" a="1"/>
  <c r="Q261" i="1" s="1"/>
  <c r="Q260" i="1" a="1"/>
  <c r="Q260" i="1" s="1"/>
  <c r="Q255" i="1" a="1"/>
  <c r="Q255" i="1" s="1"/>
  <c r="Q257" i="1" a="1"/>
  <c r="Q257" i="1" s="1"/>
  <c r="Q262" i="1" a="1"/>
  <c r="Q262" i="1" s="1"/>
  <c r="Q263" i="1" a="1"/>
  <c r="Q263" i="1" s="1"/>
  <c r="Q258" i="1" a="1"/>
  <c r="Q258" i="1" s="1"/>
  <c r="Q259" i="1" a="1"/>
  <c r="Q259" i="1" s="1"/>
  <c r="Q246" i="1" a="1"/>
  <c r="Q246" i="1" s="1"/>
  <c r="Q238" i="1" a="1"/>
  <c r="Q238" i="1" s="1"/>
  <c r="Q244" i="1" a="1"/>
  <c r="Q244" i="1" s="1"/>
  <c r="Q239" i="1" a="1"/>
  <c r="Q239" i="1" s="1"/>
  <c r="Q242" i="1" a="1"/>
  <c r="Q242" i="1" s="1"/>
  <c r="Q245" i="1" a="1"/>
  <c r="Q245" i="1" s="1"/>
  <c r="Q240" i="1" a="1"/>
  <c r="Q240" i="1" s="1"/>
  <c r="Q243" i="1" a="1"/>
  <c r="Q243" i="1" s="1"/>
  <c r="Q237" i="1" a="1"/>
  <c r="Q237" i="1" s="1"/>
  <c r="Q241" i="1" a="1"/>
  <c r="Q241" i="1" s="1"/>
  <c r="L228" i="1" a="1"/>
  <c r="L228" i="1" s="1"/>
  <c r="L220" i="1" a="1"/>
  <c r="L220" i="1" s="1"/>
  <c r="L227" i="1" a="1"/>
  <c r="L227" i="1" s="1"/>
  <c r="L222" i="1" a="1"/>
  <c r="L222" i="1" s="1"/>
  <c r="L225" i="1" a="1"/>
  <c r="L225" i="1" s="1"/>
  <c r="L219" i="1" a="1"/>
  <c r="L219" i="1" s="1"/>
  <c r="L223" i="1" a="1"/>
  <c r="L223" i="1" s="1"/>
  <c r="L226" i="1" a="1"/>
  <c r="L226" i="1" s="1"/>
  <c r="L224" i="1" a="1"/>
  <c r="L224" i="1" s="1"/>
  <c r="L221" i="1" a="1"/>
  <c r="L221" i="1" s="1"/>
  <c r="R264" i="1" a="1"/>
  <c r="R264" i="1" s="1"/>
  <c r="R256" i="1" a="1"/>
  <c r="R256" i="1" s="1"/>
  <c r="R261" i="1" a="1"/>
  <c r="R261" i="1" s="1"/>
  <c r="R258" i="1" a="1"/>
  <c r="R258" i="1" s="1"/>
  <c r="R262" i="1" a="1"/>
  <c r="R262" i="1" s="1"/>
  <c r="R255" i="1" a="1"/>
  <c r="R255" i="1" s="1"/>
  <c r="R259" i="1" a="1"/>
  <c r="R259" i="1" s="1"/>
  <c r="R257" i="1" a="1"/>
  <c r="R257" i="1" s="1"/>
  <c r="R263" i="1" a="1"/>
  <c r="R263" i="1" s="1"/>
  <c r="R260" i="1" a="1"/>
  <c r="R260" i="1" s="1"/>
  <c r="P264" i="1" a="1"/>
  <c r="P264" i="1" s="1"/>
  <c r="P256" i="1" a="1"/>
  <c r="P256" i="1" s="1"/>
  <c r="P260" i="1" a="1"/>
  <c r="P260" i="1" s="1"/>
  <c r="P259" i="1" a="1"/>
  <c r="P259" i="1" s="1"/>
  <c r="P257" i="1" a="1"/>
  <c r="P257" i="1" s="1"/>
  <c r="P262" i="1" a="1"/>
  <c r="P262" i="1" s="1"/>
  <c r="P263" i="1" a="1"/>
  <c r="P263" i="1" s="1"/>
  <c r="P261" i="1" a="1"/>
  <c r="P261" i="1" s="1"/>
  <c r="P255" i="1" a="1"/>
  <c r="P255" i="1" s="1"/>
  <c r="P258" i="1" a="1"/>
  <c r="P258" i="1" s="1"/>
  <c r="S246" i="1" a="1"/>
  <c r="S246" i="1" s="1"/>
  <c r="S238" i="1" a="1"/>
  <c r="S238" i="1" s="1"/>
  <c r="S242" i="1" a="1"/>
  <c r="S242" i="1" s="1"/>
  <c r="S245" i="1" a="1"/>
  <c r="S245" i="1" s="1"/>
  <c r="S240" i="1" a="1"/>
  <c r="S240" i="1" s="1"/>
  <c r="S243" i="1" a="1"/>
  <c r="S243" i="1" s="1"/>
  <c r="S237" i="1" a="1"/>
  <c r="S237" i="1" s="1"/>
  <c r="S241" i="1" a="1"/>
  <c r="S241" i="1" s="1"/>
  <c r="S244" i="1" a="1"/>
  <c r="S244" i="1" s="1"/>
  <c r="S239" i="1" a="1"/>
  <c r="S239" i="1" s="1"/>
  <c r="M228" i="1" a="1"/>
  <c r="M228" i="1" s="1"/>
  <c r="M220" i="1" a="1"/>
  <c r="M220" i="1" s="1"/>
  <c r="M222" i="1" a="1"/>
  <c r="M222" i="1" s="1"/>
  <c r="M227" i="1" a="1"/>
  <c r="M227" i="1" s="1"/>
  <c r="M225" i="1" a="1"/>
  <c r="M225" i="1" s="1"/>
  <c r="M219" i="1" a="1"/>
  <c r="M219" i="1" s="1"/>
  <c r="M223" i="1" a="1"/>
  <c r="M223" i="1" s="1"/>
  <c r="M226" i="1" a="1"/>
  <c r="M226" i="1" s="1"/>
  <c r="M221" i="1" a="1"/>
  <c r="M221" i="1" s="1"/>
  <c r="M224" i="1" a="1"/>
  <c r="M224" i="1" s="1"/>
  <c r="S264" i="1" a="1"/>
  <c r="S264" i="1" s="1"/>
  <c r="S256" i="1" a="1"/>
  <c r="S256" i="1" s="1"/>
  <c r="S261" i="1" a="1"/>
  <c r="S261" i="1" s="1"/>
  <c r="S259" i="1" a="1"/>
  <c r="S259" i="1" s="1"/>
  <c r="S262" i="1" a="1"/>
  <c r="S262" i="1" s="1"/>
  <c r="S255" i="1" a="1"/>
  <c r="S255" i="1" s="1"/>
  <c r="S260" i="1" a="1"/>
  <c r="S260" i="1" s="1"/>
  <c r="S258" i="1" a="1"/>
  <c r="S258" i="1" s="1"/>
  <c r="S257" i="1" a="1"/>
  <c r="S257" i="1" s="1"/>
  <c r="S263" i="1" a="1"/>
  <c r="S263" i="1" s="1"/>
  <c r="P246" i="1" a="1"/>
  <c r="P246" i="1" s="1"/>
  <c r="P238" i="1" a="1"/>
  <c r="P238" i="1" s="1"/>
  <c r="P241" i="1" a="1"/>
  <c r="P241" i="1" s="1"/>
  <c r="P244" i="1" a="1"/>
  <c r="P244" i="1" s="1"/>
  <c r="P239" i="1" a="1"/>
  <c r="P239" i="1" s="1"/>
  <c r="P242" i="1" a="1"/>
  <c r="P242" i="1" s="1"/>
  <c r="P245" i="1" a="1"/>
  <c r="P245" i="1" s="1"/>
  <c r="P240" i="1" a="1"/>
  <c r="P240" i="1" s="1"/>
  <c r="P243" i="1" a="1"/>
  <c r="P243" i="1" s="1"/>
  <c r="P237" i="1" a="1"/>
  <c r="P237" i="1" s="1"/>
  <c r="O220" i="1" a="1"/>
  <c r="O220" i="1" s="1"/>
  <c r="O219" i="1" a="1"/>
  <c r="O219" i="1" s="1"/>
  <c r="O223" i="1" a="1"/>
  <c r="O223" i="1" s="1"/>
  <c r="O226" i="1" a="1"/>
  <c r="O226" i="1" s="1"/>
  <c r="O221" i="1" a="1"/>
  <c r="O221" i="1" s="1"/>
  <c r="O224" i="1" a="1"/>
  <c r="O224" i="1" s="1"/>
  <c r="O225" i="1" a="1"/>
  <c r="O225" i="1" s="1"/>
  <c r="O227" i="1" a="1"/>
  <c r="O227" i="1" s="1"/>
  <c r="O222" i="1" a="1"/>
  <c r="O222" i="1" s="1"/>
  <c r="N228" i="1" a="1"/>
  <c r="N228" i="1" s="1"/>
  <c r="N220" i="1" a="1"/>
  <c r="N220" i="1" s="1"/>
  <c r="N225" i="1" a="1"/>
  <c r="N225" i="1" s="1"/>
  <c r="N219" i="1" a="1"/>
  <c r="N219" i="1" s="1"/>
  <c r="N223" i="1" a="1"/>
  <c r="N223" i="1" s="1"/>
  <c r="N226" i="1" a="1"/>
  <c r="N226" i="1" s="1"/>
  <c r="N221" i="1" a="1"/>
  <c r="N221" i="1" s="1"/>
  <c r="N224" i="1" a="1"/>
  <c r="N224" i="1" s="1"/>
  <c r="N227" i="1" a="1"/>
  <c r="N227" i="1" s="1"/>
  <c r="N222" i="1" a="1"/>
  <c r="N222" i="1" s="1"/>
  <c r="S217" i="1"/>
  <c r="O228" i="1" a="1"/>
  <c r="O228" i="1" s="1"/>
  <c r="O218" i="1" a="1"/>
  <c r="O218" i="1" s="1"/>
  <c r="V253" i="1"/>
  <c r="V235" i="1"/>
  <c r="R236" i="1" a="1"/>
  <c r="R236" i="1" s="1"/>
  <c r="R217" i="1"/>
  <c r="N218" i="1" a="1"/>
  <c r="N218" i="1" s="1"/>
  <c r="U253" i="1"/>
  <c r="Q217" i="1"/>
  <c r="M218" i="1" a="1"/>
  <c r="M218" i="1" s="1"/>
  <c r="T253" i="1"/>
  <c r="T235" i="1"/>
  <c r="P236" i="1" a="1"/>
  <c r="P236" i="1" s="1"/>
  <c r="U235" i="1"/>
  <c r="Q236" i="1" a="1"/>
  <c r="Q236" i="1" s="1"/>
  <c r="P217" i="1"/>
  <c r="L218" i="1" a="1"/>
  <c r="L218" i="1" s="1"/>
  <c r="W253" i="1"/>
  <c r="AA235" i="1"/>
  <c r="W236" i="1" a="1"/>
  <c r="W236" i="1" s="1"/>
  <c r="S218" i="1" l="1" a="1"/>
  <c r="S218" i="1" s="1"/>
  <c r="W217" i="1"/>
  <c r="W221" i="1" s="1" a="1"/>
  <c r="W221" i="1" s="1"/>
  <c r="AA246" i="1" a="1"/>
  <c r="AA246" i="1" s="1"/>
  <c r="AA238" i="1" a="1"/>
  <c r="AA238" i="1" s="1"/>
  <c r="AA242" i="1" a="1"/>
  <c r="AA242" i="1" s="1"/>
  <c r="AA245" i="1" a="1"/>
  <c r="AA245" i="1" s="1"/>
  <c r="AA240" i="1" a="1"/>
  <c r="AA240" i="1" s="1"/>
  <c r="AA243" i="1" a="1"/>
  <c r="AA243" i="1" s="1"/>
  <c r="AA237" i="1" a="1"/>
  <c r="AA237" i="1" s="1"/>
  <c r="AA241" i="1" a="1"/>
  <c r="AA241" i="1" s="1"/>
  <c r="AA244" i="1" a="1"/>
  <c r="AA244" i="1" s="1"/>
  <c r="AA239" i="1" a="1"/>
  <c r="AA239" i="1" s="1"/>
  <c r="Q228" i="1" a="1"/>
  <c r="Q228" i="1" s="1"/>
  <c r="Q220" i="1" a="1"/>
  <c r="Q220" i="1" s="1"/>
  <c r="Q226" i="1" a="1"/>
  <c r="Q226" i="1" s="1"/>
  <c r="Q223" i="1" a="1"/>
  <c r="Q223" i="1" s="1"/>
  <c r="Q221" i="1" a="1"/>
  <c r="Q221" i="1" s="1"/>
  <c r="Q224" i="1" a="1"/>
  <c r="Q224" i="1" s="1"/>
  <c r="Q227" i="1" a="1"/>
  <c r="Q227" i="1" s="1"/>
  <c r="Q222" i="1" a="1"/>
  <c r="Q222" i="1" s="1"/>
  <c r="Q225" i="1" a="1"/>
  <c r="Q225" i="1" s="1"/>
  <c r="Q219" i="1" a="1"/>
  <c r="Q219" i="1" s="1"/>
  <c r="U246" i="1" a="1"/>
  <c r="U246" i="1" s="1"/>
  <c r="U238" i="1" a="1"/>
  <c r="U238" i="1" s="1"/>
  <c r="U240" i="1" a="1"/>
  <c r="U240" i="1" s="1"/>
  <c r="U243" i="1" a="1"/>
  <c r="U243" i="1" s="1"/>
  <c r="U237" i="1" a="1"/>
  <c r="U237" i="1" s="1"/>
  <c r="U241" i="1" a="1"/>
  <c r="U241" i="1" s="1"/>
  <c r="U244" i="1" a="1"/>
  <c r="U244" i="1" s="1"/>
  <c r="U239" i="1" a="1"/>
  <c r="U239" i="1" s="1"/>
  <c r="U242" i="1" a="1"/>
  <c r="U242" i="1" s="1"/>
  <c r="U245" i="1" a="1"/>
  <c r="U245" i="1" s="1"/>
  <c r="V246" i="1" a="1"/>
  <c r="V246" i="1" s="1"/>
  <c r="V238" i="1" a="1"/>
  <c r="V238" i="1" s="1"/>
  <c r="V243" i="1" a="1"/>
  <c r="V243" i="1" s="1"/>
  <c r="V237" i="1" a="1"/>
  <c r="V237" i="1" s="1"/>
  <c r="V241" i="1" a="1"/>
  <c r="V241" i="1" s="1"/>
  <c r="V244" i="1" a="1"/>
  <c r="V244" i="1" s="1"/>
  <c r="V239" i="1" a="1"/>
  <c r="V239" i="1" s="1"/>
  <c r="V242" i="1" a="1"/>
  <c r="V242" i="1" s="1"/>
  <c r="V245" i="1" a="1"/>
  <c r="V245" i="1" s="1"/>
  <c r="V240" i="1" a="1"/>
  <c r="V240" i="1" s="1"/>
  <c r="T264" i="1" a="1"/>
  <c r="T264" i="1" s="1"/>
  <c r="T256" i="1" a="1"/>
  <c r="T256" i="1" s="1"/>
  <c r="T257" i="1" a="1"/>
  <c r="T257" i="1" s="1"/>
  <c r="T259" i="1" a="1"/>
  <c r="T259" i="1" s="1"/>
  <c r="T262" i="1" a="1"/>
  <c r="T262" i="1" s="1"/>
  <c r="T258" i="1" a="1"/>
  <c r="T258" i="1" s="1"/>
  <c r="T263" i="1" a="1"/>
  <c r="T263" i="1" s="1"/>
  <c r="T260" i="1" a="1"/>
  <c r="T260" i="1" s="1"/>
  <c r="T261" i="1" a="1"/>
  <c r="T261" i="1" s="1"/>
  <c r="T255" i="1" a="1"/>
  <c r="T255" i="1" s="1"/>
  <c r="P228" i="1" a="1"/>
  <c r="P228" i="1" s="1"/>
  <c r="P220" i="1" a="1"/>
  <c r="P220" i="1" s="1"/>
  <c r="P223" i="1" a="1"/>
  <c r="P223" i="1" s="1"/>
  <c r="P226" i="1" a="1"/>
  <c r="P226" i="1" s="1"/>
  <c r="P221" i="1" a="1"/>
  <c r="P221" i="1" s="1"/>
  <c r="P224" i="1" a="1"/>
  <c r="P224" i="1" s="1"/>
  <c r="P227" i="1" a="1"/>
  <c r="P227" i="1" s="1"/>
  <c r="P222" i="1" a="1"/>
  <c r="P222" i="1" s="1"/>
  <c r="P225" i="1" a="1"/>
  <c r="P225" i="1" s="1"/>
  <c r="P219" i="1" a="1"/>
  <c r="P219" i="1" s="1"/>
  <c r="R228" i="1" a="1"/>
  <c r="R228" i="1" s="1"/>
  <c r="R220" i="1" a="1"/>
  <c r="R220" i="1" s="1"/>
  <c r="R221" i="1" a="1"/>
  <c r="R221" i="1" s="1"/>
  <c r="R224" i="1" a="1"/>
  <c r="R224" i="1" s="1"/>
  <c r="R227" i="1" a="1"/>
  <c r="R227" i="1" s="1"/>
  <c r="R226" i="1" a="1"/>
  <c r="R226" i="1" s="1"/>
  <c r="R222" i="1" a="1"/>
  <c r="R222" i="1" s="1"/>
  <c r="R225" i="1" a="1"/>
  <c r="R225" i="1" s="1"/>
  <c r="R219" i="1" a="1"/>
  <c r="R219" i="1" s="1"/>
  <c r="R223" i="1" a="1"/>
  <c r="R223" i="1" s="1"/>
  <c r="W264" i="1" a="1"/>
  <c r="W264" i="1" s="1"/>
  <c r="W256" i="1" a="1"/>
  <c r="W256" i="1" s="1"/>
  <c r="W259" i="1" a="1"/>
  <c r="W259" i="1" s="1"/>
  <c r="W263" i="1" a="1"/>
  <c r="W263" i="1" s="1"/>
  <c r="W262" i="1" a="1"/>
  <c r="W262" i="1" s="1"/>
  <c r="W255" i="1" a="1"/>
  <c r="W255" i="1" s="1"/>
  <c r="W260" i="1" a="1"/>
  <c r="W260" i="1" s="1"/>
  <c r="W257" i="1" a="1"/>
  <c r="W257" i="1" s="1"/>
  <c r="W261" i="1" a="1"/>
  <c r="W261" i="1" s="1"/>
  <c r="W258" i="1" a="1"/>
  <c r="W258" i="1" s="1"/>
  <c r="T246" i="1" a="1"/>
  <c r="T246" i="1" s="1"/>
  <c r="T238" i="1" a="1"/>
  <c r="T238" i="1" s="1"/>
  <c r="T245" i="1" a="1"/>
  <c r="T245" i="1" s="1"/>
  <c r="T240" i="1" a="1"/>
  <c r="T240" i="1" s="1"/>
  <c r="T243" i="1" a="1"/>
  <c r="T243" i="1" s="1"/>
  <c r="T237" i="1" a="1"/>
  <c r="T237" i="1" s="1"/>
  <c r="T241" i="1" a="1"/>
  <c r="T241" i="1" s="1"/>
  <c r="T244" i="1" a="1"/>
  <c r="T244" i="1" s="1"/>
  <c r="T239" i="1" a="1"/>
  <c r="T239" i="1" s="1"/>
  <c r="T242" i="1" a="1"/>
  <c r="T242" i="1" s="1"/>
  <c r="U264" i="1" a="1"/>
  <c r="U264" i="1" s="1"/>
  <c r="U256" i="1" a="1"/>
  <c r="U256" i="1" s="1"/>
  <c r="U263" i="1" a="1"/>
  <c r="U263" i="1" s="1"/>
  <c r="U260" i="1" a="1"/>
  <c r="U260" i="1" s="1"/>
  <c r="U261" i="1" a="1"/>
  <c r="U261" i="1" s="1"/>
  <c r="U255" i="1" a="1"/>
  <c r="U255" i="1" s="1"/>
  <c r="U262" i="1" a="1"/>
  <c r="U262" i="1" s="1"/>
  <c r="U257" i="1" a="1"/>
  <c r="U257" i="1" s="1"/>
  <c r="U259" i="1" a="1"/>
  <c r="U259" i="1" s="1"/>
  <c r="U258" i="1" a="1"/>
  <c r="U258" i="1" s="1"/>
  <c r="S228" i="1" a="1"/>
  <c r="S228" i="1" s="1"/>
  <c r="S220" i="1" a="1"/>
  <c r="S220" i="1" s="1"/>
  <c r="S224" i="1" a="1"/>
  <c r="S224" i="1" s="1"/>
  <c r="S227" i="1" a="1"/>
  <c r="S227" i="1" s="1"/>
  <c r="S222" i="1" a="1"/>
  <c r="S222" i="1" s="1"/>
  <c r="S225" i="1" a="1"/>
  <c r="S225" i="1" s="1"/>
  <c r="S219" i="1" a="1"/>
  <c r="S219" i="1" s="1"/>
  <c r="S223" i="1" a="1"/>
  <c r="S223" i="1" s="1"/>
  <c r="S226" i="1" a="1"/>
  <c r="S226" i="1" s="1"/>
  <c r="S221" i="1" a="1"/>
  <c r="S221" i="1" s="1"/>
  <c r="V264" i="1" a="1"/>
  <c r="V264" i="1" s="1"/>
  <c r="V256" i="1" a="1"/>
  <c r="V256" i="1" s="1"/>
  <c r="V255" i="1" a="1"/>
  <c r="V255" i="1" s="1"/>
  <c r="V258" i="1" a="1"/>
  <c r="V258" i="1" s="1"/>
  <c r="V262" i="1" a="1"/>
  <c r="V262" i="1" s="1"/>
  <c r="V259" i="1" a="1"/>
  <c r="V259" i="1" s="1"/>
  <c r="V257" i="1" a="1"/>
  <c r="V257" i="1" s="1"/>
  <c r="V261" i="1" a="1"/>
  <c r="V261" i="1" s="1"/>
  <c r="V263" i="1" a="1"/>
  <c r="V263" i="1" s="1"/>
  <c r="V260" i="1" a="1"/>
  <c r="V260" i="1" s="1"/>
  <c r="AE235" i="1"/>
  <c r="AA236" i="1" a="1"/>
  <c r="AA236" i="1" s="1"/>
  <c r="W218" i="1" a="1"/>
  <c r="W218" i="1" s="1"/>
  <c r="Y253" i="1"/>
  <c r="Y235" i="1"/>
  <c r="U236" i="1" a="1"/>
  <c r="U236" i="1" s="1"/>
  <c r="U217" i="1"/>
  <c r="Q218" i="1" a="1"/>
  <c r="Q218" i="1" s="1"/>
  <c r="Z253" i="1"/>
  <c r="T217" i="1"/>
  <c r="P218" i="1" a="1"/>
  <c r="P218" i="1" s="1"/>
  <c r="X253" i="1"/>
  <c r="Z235" i="1"/>
  <c r="V236" i="1" a="1"/>
  <c r="V236" i="1" s="1"/>
  <c r="AA253" i="1"/>
  <c r="X235" i="1"/>
  <c r="T236" i="1" a="1"/>
  <c r="T236" i="1" s="1"/>
  <c r="V217" i="1"/>
  <c r="R218" i="1" a="1"/>
  <c r="R218" i="1" s="1"/>
  <c r="AB823" i="18"/>
  <c r="AA823" i="18"/>
  <c r="Z823" i="18"/>
  <c r="Y823" i="18"/>
  <c r="Y822" i="18"/>
  <c r="C753" i="18"/>
  <c r="C752" i="18"/>
  <c r="C751" i="18"/>
  <c r="W226" i="1" l="1" a="1"/>
  <c r="W226" i="1" s="1"/>
  <c r="W223" i="1" a="1"/>
  <c r="W223" i="1" s="1"/>
  <c r="AA217" i="1"/>
  <c r="AA228" i="1" s="1" a="1"/>
  <c r="AA228" i="1" s="1"/>
  <c r="W219" i="1" a="1"/>
  <c r="W219" i="1" s="1"/>
  <c r="W225" i="1" a="1"/>
  <c r="W225" i="1" s="1"/>
  <c r="W220" i="1" a="1"/>
  <c r="W220" i="1" s="1"/>
  <c r="W222" i="1" a="1"/>
  <c r="W222" i="1" s="1"/>
  <c r="W228" i="1" a="1"/>
  <c r="W228" i="1" s="1"/>
  <c r="W227" i="1" a="1"/>
  <c r="W227" i="1" s="1"/>
  <c r="W224" i="1" a="1"/>
  <c r="W224" i="1" s="1"/>
  <c r="Y264" i="1" a="1"/>
  <c r="Y264" i="1" s="1"/>
  <c r="Y256" i="1" a="1"/>
  <c r="Y256" i="1" s="1"/>
  <c r="Y260" i="1" a="1"/>
  <c r="Y260" i="1" s="1"/>
  <c r="Y257" i="1" a="1"/>
  <c r="Y257" i="1" s="1"/>
  <c r="Y259" i="1" a="1"/>
  <c r="Y259" i="1" s="1"/>
  <c r="Y263" i="1" a="1"/>
  <c r="Y263" i="1" s="1"/>
  <c r="Y255" i="1" a="1"/>
  <c r="Y255" i="1" s="1"/>
  <c r="Y262" i="1" a="1"/>
  <c r="Y262" i="1" s="1"/>
  <c r="Y261" i="1" a="1"/>
  <c r="Y261" i="1" s="1"/>
  <c r="Y258" i="1" a="1"/>
  <c r="Y258" i="1" s="1"/>
  <c r="AA264" i="1" a="1"/>
  <c r="AA264" i="1" s="1"/>
  <c r="AA256" i="1" a="1"/>
  <c r="AA256" i="1" s="1"/>
  <c r="AA259" i="1" a="1"/>
  <c r="AA259" i="1" s="1"/>
  <c r="AA257" i="1" a="1"/>
  <c r="AA257" i="1" s="1"/>
  <c r="AA261" i="1" a="1"/>
  <c r="AA261" i="1" s="1"/>
  <c r="AA262" i="1" a="1"/>
  <c r="AA262" i="1" s="1"/>
  <c r="AA255" i="1" a="1"/>
  <c r="AA255" i="1" s="1"/>
  <c r="AA260" i="1" a="1"/>
  <c r="AA260" i="1" s="1"/>
  <c r="AA263" i="1" a="1"/>
  <c r="AA263" i="1" s="1"/>
  <c r="AA258" i="1" a="1"/>
  <c r="AA258" i="1" s="1"/>
  <c r="Z246" i="1" a="1"/>
  <c r="Z246" i="1" s="1"/>
  <c r="Z238" i="1" a="1"/>
  <c r="Z238" i="1" s="1"/>
  <c r="Z239" i="1" a="1"/>
  <c r="Z239" i="1" s="1"/>
  <c r="Z242" i="1" a="1"/>
  <c r="Z242" i="1" s="1"/>
  <c r="Z245" i="1" a="1"/>
  <c r="Z245" i="1" s="1"/>
  <c r="Z240" i="1" a="1"/>
  <c r="Z240" i="1" s="1"/>
  <c r="Z243" i="1" a="1"/>
  <c r="Z243" i="1" s="1"/>
  <c r="Z237" i="1" a="1"/>
  <c r="Z237" i="1" s="1"/>
  <c r="Z241" i="1" a="1"/>
  <c r="Z241" i="1" s="1"/>
  <c r="Z244" i="1" a="1"/>
  <c r="Z244" i="1" s="1"/>
  <c r="Z264" i="1" a="1"/>
  <c r="Z264" i="1" s="1"/>
  <c r="Z256" i="1" a="1"/>
  <c r="Z256" i="1" s="1"/>
  <c r="Z261" i="1" a="1"/>
  <c r="Z261" i="1" s="1"/>
  <c r="Z258" i="1" a="1"/>
  <c r="Z258" i="1" s="1"/>
  <c r="Z262" i="1" a="1"/>
  <c r="Z262" i="1" s="1"/>
  <c r="Z259" i="1" a="1"/>
  <c r="Z259" i="1" s="1"/>
  <c r="Z257" i="1" a="1"/>
  <c r="Z257" i="1" s="1"/>
  <c r="Z255" i="1" a="1"/>
  <c r="Z255" i="1" s="1"/>
  <c r="Z263" i="1" a="1"/>
  <c r="Z263" i="1" s="1"/>
  <c r="Z260" i="1" a="1"/>
  <c r="Z260" i="1" s="1"/>
  <c r="T228" i="1" a="1"/>
  <c r="T228" i="1" s="1"/>
  <c r="T220" i="1" a="1"/>
  <c r="T220" i="1" s="1"/>
  <c r="T227" i="1" a="1"/>
  <c r="T227" i="1" s="1"/>
  <c r="T222" i="1" a="1"/>
  <c r="T222" i="1" s="1"/>
  <c r="T224" i="1" a="1"/>
  <c r="T224" i="1" s="1"/>
  <c r="T225" i="1" a="1"/>
  <c r="T225" i="1" s="1"/>
  <c r="T219" i="1" a="1"/>
  <c r="T219" i="1" s="1"/>
  <c r="T223" i="1" a="1"/>
  <c r="T223" i="1" s="1"/>
  <c r="T226" i="1" a="1"/>
  <c r="T226" i="1" s="1"/>
  <c r="T221" i="1" a="1"/>
  <c r="T221" i="1" s="1"/>
  <c r="Y246" i="1" a="1"/>
  <c r="Y246" i="1" s="1"/>
  <c r="Y238" i="1" a="1"/>
  <c r="Y238" i="1" s="1"/>
  <c r="Y244" i="1" a="1"/>
  <c r="Y244" i="1" s="1"/>
  <c r="Y239" i="1" a="1"/>
  <c r="Y239" i="1" s="1"/>
  <c r="Y242" i="1" a="1"/>
  <c r="Y242" i="1" s="1"/>
  <c r="Y245" i="1" a="1"/>
  <c r="Y245" i="1" s="1"/>
  <c r="Y240" i="1" a="1"/>
  <c r="Y240" i="1" s="1"/>
  <c r="Y243" i="1" a="1"/>
  <c r="Y243" i="1" s="1"/>
  <c r="Y237" i="1" a="1"/>
  <c r="Y237" i="1" s="1"/>
  <c r="Y241" i="1" a="1"/>
  <c r="Y241" i="1" s="1"/>
  <c r="X246" i="1" a="1"/>
  <c r="X246" i="1" s="1"/>
  <c r="X238" i="1" a="1"/>
  <c r="X238" i="1" s="1"/>
  <c r="X241" i="1" a="1"/>
  <c r="X241" i="1" s="1"/>
  <c r="X244" i="1" a="1"/>
  <c r="X244" i="1" s="1"/>
  <c r="X239" i="1" a="1"/>
  <c r="X239" i="1" s="1"/>
  <c r="X242" i="1" a="1"/>
  <c r="X242" i="1" s="1"/>
  <c r="X245" i="1" a="1"/>
  <c r="X245" i="1" s="1"/>
  <c r="X240" i="1" a="1"/>
  <c r="X240" i="1" s="1"/>
  <c r="X243" i="1" a="1"/>
  <c r="X243" i="1" s="1"/>
  <c r="X237" i="1" a="1"/>
  <c r="X237" i="1" s="1"/>
  <c r="X264" i="1" a="1"/>
  <c r="X264" i="1" s="1"/>
  <c r="X256" i="1" a="1"/>
  <c r="X256" i="1" s="1"/>
  <c r="X257" i="1" a="1"/>
  <c r="X257" i="1" s="1"/>
  <c r="X259" i="1" a="1"/>
  <c r="X259" i="1" s="1"/>
  <c r="X262" i="1" a="1"/>
  <c r="X262" i="1" s="1"/>
  <c r="X258" i="1" a="1"/>
  <c r="X258" i="1" s="1"/>
  <c r="X263" i="1" a="1"/>
  <c r="X263" i="1" s="1"/>
  <c r="X260" i="1" a="1"/>
  <c r="X260" i="1" s="1"/>
  <c r="X261" i="1" a="1"/>
  <c r="X261" i="1" s="1"/>
  <c r="X255" i="1" a="1"/>
  <c r="X255" i="1" s="1"/>
  <c r="AE246" i="1" a="1"/>
  <c r="AE246" i="1" s="1"/>
  <c r="AE238" i="1" a="1"/>
  <c r="AE238" i="1" s="1"/>
  <c r="AE237" i="1" a="1"/>
  <c r="AE237" i="1" s="1"/>
  <c r="AE241" i="1" a="1"/>
  <c r="AE241" i="1" s="1"/>
  <c r="AE244" i="1" a="1"/>
  <c r="AE244" i="1" s="1"/>
  <c r="AE239" i="1" a="1"/>
  <c r="AE239" i="1" s="1"/>
  <c r="AE242" i="1" a="1"/>
  <c r="AE242" i="1" s="1"/>
  <c r="AE245" i="1" a="1"/>
  <c r="AE245" i="1" s="1"/>
  <c r="AE240" i="1" a="1"/>
  <c r="AE240" i="1" s="1"/>
  <c r="AE243" i="1" a="1"/>
  <c r="AE243" i="1" s="1"/>
  <c r="U228" i="1" a="1"/>
  <c r="U228" i="1" s="1"/>
  <c r="U220" i="1" a="1"/>
  <c r="U220" i="1" s="1"/>
  <c r="U222" i="1" a="1"/>
  <c r="U222" i="1" s="1"/>
  <c r="U225" i="1" a="1"/>
  <c r="U225" i="1" s="1"/>
  <c r="U227" i="1" a="1"/>
  <c r="U227" i="1" s="1"/>
  <c r="U219" i="1" a="1"/>
  <c r="U219" i="1" s="1"/>
  <c r="U223" i="1" a="1"/>
  <c r="U223" i="1" s="1"/>
  <c r="U226" i="1" a="1"/>
  <c r="U226" i="1" s="1"/>
  <c r="U221" i="1" a="1"/>
  <c r="U221" i="1" s="1"/>
  <c r="U224" i="1" a="1"/>
  <c r="U224" i="1" s="1"/>
  <c r="V228" i="1" a="1"/>
  <c r="V228" i="1" s="1"/>
  <c r="V220" i="1" a="1"/>
  <c r="V220" i="1" s="1"/>
  <c r="V225" i="1" a="1"/>
  <c r="V225" i="1" s="1"/>
  <c r="V219" i="1" a="1"/>
  <c r="V219" i="1" s="1"/>
  <c r="V223" i="1" a="1"/>
  <c r="V223" i="1" s="1"/>
  <c r="V226" i="1" a="1"/>
  <c r="V226" i="1" s="1"/>
  <c r="V221" i="1" a="1"/>
  <c r="V221" i="1" s="1"/>
  <c r="V224" i="1" a="1"/>
  <c r="V224" i="1" s="1"/>
  <c r="V227" i="1" a="1"/>
  <c r="V227" i="1" s="1"/>
  <c r="V222" i="1" a="1"/>
  <c r="V222" i="1" s="1"/>
  <c r="AA222" i="1" a="1"/>
  <c r="AA222" i="1" s="1"/>
  <c r="AA225" i="1" a="1"/>
  <c r="AA225" i="1" s="1"/>
  <c r="AA219" i="1" a="1"/>
  <c r="AA219" i="1" s="1"/>
  <c r="AA223" i="1" a="1"/>
  <c r="AA223" i="1" s="1"/>
  <c r="AA226" i="1" a="1"/>
  <c r="AA226" i="1" s="1"/>
  <c r="AE253" i="1"/>
  <c r="AD253" i="1"/>
  <c r="AA218" i="1" a="1"/>
  <c r="AA218" i="1" s="1"/>
  <c r="AB235" i="1"/>
  <c r="X236" i="1" a="1"/>
  <c r="X236" i="1" s="1"/>
  <c r="X217" i="1"/>
  <c r="T218" i="1" a="1"/>
  <c r="T218" i="1" s="1"/>
  <c r="AC253" i="1"/>
  <c r="Z217" i="1"/>
  <c r="V218" i="1" a="1"/>
  <c r="V218" i="1" s="1"/>
  <c r="AB253" i="1"/>
  <c r="AC235" i="1"/>
  <c r="Y236" i="1" a="1"/>
  <c r="Y236" i="1" s="1"/>
  <c r="AD235" i="1"/>
  <c r="Z236" i="1" a="1"/>
  <c r="Z236" i="1" s="1"/>
  <c r="Y217" i="1"/>
  <c r="U218" i="1" a="1"/>
  <c r="U218" i="1" s="1"/>
  <c r="AI235" i="1"/>
  <c r="AE236" i="1" a="1"/>
  <c r="AE236" i="1" s="1"/>
  <c r="AE217" i="1" l="1"/>
  <c r="AE219" i="1" s="1" a="1"/>
  <c r="AE219" i="1" s="1"/>
  <c r="AA227" i="1" a="1"/>
  <c r="AA227" i="1" s="1"/>
  <c r="AA224" i="1" a="1"/>
  <c r="AA224" i="1" s="1"/>
  <c r="AA221" i="1" a="1"/>
  <c r="AA221" i="1" s="1"/>
  <c r="AA220" i="1" a="1"/>
  <c r="AA220" i="1" s="1"/>
  <c r="AI246" i="1" a="1"/>
  <c r="AI246" i="1" s="1"/>
  <c r="AI238" i="1" a="1"/>
  <c r="AI238" i="1" s="1"/>
  <c r="AI242" i="1" a="1"/>
  <c r="AI242" i="1" s="1"/>
  <c r="AI245" i="1" a="1"/>
  <c r="AI245" i="1" s="1"/>
  <c r="AI240" i="1" a="1"/>
  <c r="AI240" i="1" s="1"/>
  <c r="AI243" i="1" a="1"/>
  <c r="AI243" i="1" s="1"/>
  <c r="AI237" i="1" a="1"/>
  <c r="AI237" i="1" s="1"/>
  <c r="AI241" i="1" a="1"/>
  <c r="AI241" i="1" s="1"/>
  <c r="AI244" i="1" a="1"/>
  <c r="AI244" i="1" s="1"/>
  <c r="AI239" i="1" a="1"/>
  <c r="AI239" i="1" s="1"/>
  <c r="X228" i="1" a="1"/>
  <c r="X228" i="1" s="1"/>
  <c r="X220" i="1" a="1"/>
  <c r="X220" i="1" s="1"/>
  <c r="X223" i="1" a="1"/>
  <c r="X223" i="1" s="1"/>
  <c r="X226" i="1" a="1"/>
  <c r="X226" i="1" s="1"/>
  <c r="X221" i="1" a="1"/>
  <c r="X221" i="1" s="1"/>
  <c r="X224" i="1" a="1"/>
  <c r="X224" i="1" s="1"/>
  <c r="X227" i="1" a="1"/>
  <c r="X227" i="1" s="1"/>
  <c r="X222" i="1" a="1"/>
  <c r="X222" i="1" s="1"/>
  <c r="X225" i="1" a="1"/>
  <c r="X225" i="1" s="1"/>
  <c r="X219" i="1" a="1"/>
  <c r="X219" i="1" s="1"/>
  <c r="AD264" i="1" a="1"/>
  <c r="AD264" i="1" s="1"/>
  <c r="AD256" i="1" a="1"/>
  <c r="AD256" i="1" s="1"/>
  <c r="AD261" i="1" a="1"/>
  <c r="AD261" i="1" s="1"/>
  <c r="AD255" i="1" a="1"/>
  <c r="AD255" i="1" s="1"/>
  <c r="AD258" i="1" a="1"/>
  <c r="AD258" i="1" s="1"/>
  <c r="AD262" i="1" a="1"/>
  <c r="AD262" i="1" s="1"/>
  <c r="AD259" i="1" a="1"/>
  <c r="AD259" i="1" s="1"/>
  <c r="AD257" i="1" a="1"/>
  <c r="AD257" i="1" s="1"/>
  <c r="AD263" i="1" a="1"/>
  <c r="AD263" i="1" s="1"/>
  <c r="AD260" i="1" a="1"/>
  <c r="AD260" i="1" s="1"/>
  <c r="AC246" i="1" a="1"/>
  <c r="AC246" i="1" s="1"/>
  <c r="AC238" i="1" a="1"/>
  <c r="AC238" i="1" s="1"/>
  <c r="AC240" i="1" a="1"/>
  <c r="AC240" i="1" s="1"/>
  <c r="AC243" i="1" a="1"/>
  <c r="AC243" i="1" s="1"/>
  <c r="AC237" i="1" a="1"/>
  <c r="AC237" i="1" s="1"/>
  <c r="AC241" i="1" a="1"/>
  <c r="AC241" i="1" s="1"/>
  <c r="AC244" i="1" a="1"/>
  <c r="AC244" i="1" s="1"/>
  <c r="AC239" i="1" a="1"/>
  <c r="AC239" i="1" s="1"/>
  <c r="AC242" i="1" a="1"/>
  <c r="AC242" i="1" s="1"/>
  <c r="AC245" i="1" a="1"/>
  <c r="AC245" i="1" s="1"/>
  <c r="AC264" i="1" a="1"/>
  <c r="AC264" i="1" s="1"/>
  <c r="AC256" i="1" a="1"/>
  <c r="AC256" i="1" s="1"/>
  <c r="AC259" i="1" a="1"/>
  <c r="AC259" i="1" s="1"/>
  <c r="AC263" i="1" a="1"/>
  <c r="AC263" i="1" s="1"/>
  <c r="AC261" i="1" a="1"/>
  <c r="AC261" i="1" s="1"/>
  <c r="AC260" i="1" a="1"/>
  <c r="AC260" i="1" s="1"/>
  <c r="AC258" i="1" a="1"/>
  <c r="AC258" i="1" s="1"/>
  <c r="AC257" i="1" a="1"/>
  <c r="AC257" i="1" s="1"/>
  <c r="AC255" i="1" a="1"/>
  <c r="AC255" i="1" s="1"/>
  <c r="AC262" i="1" a="1"/>
  <c r="AC262" i="1" s="1"/>
  <c r="AD246" i="1" a="1"/>
  <c r="AD246" i="1" s="1"/>
  <c r="AD238" i="1" a="1"/>
  <c r="AD238" i="1" s="1"/>
  <c r="AD243" i="1" a="1"/>
  <c r="AD243" i="1" s="1"/>
  <c r="AD237" i="1" a="1"/>
  <c r="AD237" i="1" s="1"/>
  <c r="AD241" i="1" a="1"/>
  <c r="AD241" i="1" s="1"/>
  <c r="AD244" i="1" a="1"/>
  <c r="AD244" i="1" s="1"/>
  <c r="AD239" i="1" a="1"/>
  <c r="AD239" i="1" s="1"/>
  <c r="AD242" i="1" a="1"/>
  <c r="AD242" i="1" s="1"/>
  <c r="AD245" i="1" a="1"/>
  <c r="AD245" i="1" s="1"/>
  <c r="AD240" i="1" a="1"/>
  <c r="AD240" i="1" s="1"/>
  <c r="AE228" i="1" a="1"/>
  <c r="AE228" i="1" s="1"/>
  <c r="AE220" i="1" a="1"/>
  <c r="AE220" i="1" s="1"/>
  <c r="AE223" i="1" a="1"/>
  <c r="AE223" i="1" s="1"/>
  <c r="AE225" i="1" a="1"/>
  <c r="AE225" i="1" s="1"/>
  <c r="AE226" i="1" a="1"/>
  <c r="AE226" i="1" s="1"/>
  <c r="AE221" i="1" a="1"/>
  <c r="AE221" i="1" s="1"/>
  <c r="AE224" i="1" a="1"/>
  <c r="AE224" i="1" s="1"/>
  <c r="AE227" i="1" a="1"/>
  <c r="AE227" i="1" s="1"/>
  <c r="AE222" i="1" a="1"/>
  <c r="AE222" i="1" s="1"/>
  <c r="Z228" i="1" a="1"/>
  <c r="Z228" i="1" s="1"/>
  <c r="Z220" i="1" a="1"/>
  <c r="Z220" i="1" s="1"/>
  <c r="Z221" i="1" a="1"/>
  <c r="Z221" i="1" s="1"/>
  <c r="Z224" i="1" a="1"/>
  <c r="Z224" i="1" s="1"/>
  <c r="Z227" i="1" a="1"/>
  <c r="Z227" i="1" s="1"/>
  <c r="Z222" i="1" a="1"/>
  <c r="Z222" i="1" s="1"/>
  <c r="Z225" i="1" a="1"/>
  <c r="Z225" i="1" s="1"/>
  <c r="Z226" i="1" a="1"/>
  <c r="Z226" i="1" s="1"/>
  <c r="Z219" i="1" a="1"/>
  <c r="Z219" i="1" s="1"/>
  <c r="Z223" i="1" a="1"/>
  <c r="Z223" i="1" s="1"/>
  <c r="AB264" i="1" a="1"/>
  <c r="AB264" i="1" s="1"/>
  <c r="AB256" i="1" a="1"/>
  <c r="AB256" i="1" s="1"/>
  <c r="AB257" i="1" a="1"/>
  <c r="AB257" i="1" s="1"/>
  <c r="AB260" i="1" a="1"/>
  <c r="AB260" i="1" s="1"/>
  <c r="AB262" i="1" a="1"/>
  <c r="AB262" i="1" s="1"/>
  <c r="AB258" i="1" a="1"/>
  <c r="AB258" i="1" s="1"/>
  <c r="AB259" i="1" a="1"/>
  <c r="AB259" i="1" s="1"/>
  <c r="AB263" i="1" a="1"/>
  <c r="AB263" i="1" s="1"/>
  <c r="AB261" i="1" a="1"/>
  <c r="AB261" i="1" s="1"/>
  <c r="AB255" i="1" a="1"/>
  <c r="AB255" i="1" s="1"/>
  <c r="Y228" i="1" a="1"/>
  <c r="Y228" i="1" s="1"/>
  <c r="Y220" i="1" a="1"/>
  <c r="Y220" i="1" s="1"/>
  <c r="Y226" i="1" a="1"/>
  <c r="Y226" i="1" s="1"/>
  <c r="Y221" i="1" a="1"/>
  <c r="Y221" i="1" s="1"/>
  <c r="Y224" i="1" a="1"/>
  <c r="Y224" i="1" s="1"/>
  <c r="Y223" i="1" a="1"/>
  <c r="Y223" i="1" s="1"/>
  <c r="Y227" i="1" a="1"/>
  <c r="Y227" i="1" s="1"/>
  <c r="Y222" i="1" a="1"/>
  <c r="Y222" i="1" s="1"/>
  <c r="Y225" i="1" a="1"/>
  <c r="Y225" i="1" s="1"/>
  <c r="Y219" i="1" a="1"/>
  <c r="Y219" i="1" s="1"/>
  <c r="AB246" i="1" a="1"/>
  <c r="AB246" i="1" s="1"/>
  <c r="AB238" i="1" a="1"/>
  <c r="AB238" i="1" s="1"/>
  <c r="AB245" i="1" a="1"/>
  <c r="AB245" i="1" s="1"/>
  <c r="AB240" i="1" a="1"/>
  <c r="AB240" i="1" s="1"/>
  <c r="AB243" i="1" a="1"/>
  <c r="AB243" i="1" s="1"/>
  <c r="AB237" i="1" a="1"/>
  <c r="AB237" i="1" s="1"/>
  <c r="AB241" i="1" a="1"/>
  <c r="AB241" i="1" s="1"/>
  <c r="AB244" i="1" a="1"/>
  <c r="AB244" i="1" s="1"/>
  <c r="AB239" i="1" a="1"/>
  <c r="AB239" i="1" s="1"/>
  <c r="AB242" i="1" a="1"/>
  <c r="AB242" i="1" s="1"/>
  <c r="AE264" i="1" a="1"/>
  <c r="AE264" i="1" s="1"/>
  <c r="AE256" i="1" a="1"/>
  <c r="AE256" i="1" s="1"/>
  <c r="AE259" i="1" a="1"/>
  <c r="AE259" i="1" s="1"/>
  <c r="AE263" i="1" a="1"/>
  <c r="AE263" i="1" s="1"/>
  <c r="AE261" i="1" a="1"/>
  <c r="AE261" i="1" s="1"/>
  <c r="AE262" i="1" a="1"/>
  <c r="AE262" i="1" s="1"/>
  <c r="AE255" i="1" a="1"/>
  <c r="AE255" i="1" s="1"/>
  <c r="AE260" i="1" a="1"/>
  <c r="AE260" i="1" s="1"/>
  <c r="AE257" i="1" a="1"/>
  <c r="AE257" i="1" s="1"/>
  <c r="AE258" i="1" a="1"/>
  <c r="AE258" i="1" s="1"/>
  <c r="AH235" i="1"/>
  <c r="AD236" i="1" a="1"/>
  <c r="AD236" i="1" s="1"/>
  <c r="AG253" i="1"/>
  <c r="AH253" i="1"/>
  <c r="AC217" i="1"/>
  <c r="Y218" i="1" a="1"/>
  <c r="Y218" i="1" s="1"/>
  <c r="AD217" i="1"/>
  <c r="Z218" i="1" a="1"/>
  <c r="Z218" i="1" s="1"/>
  <c r="AI217" i="1"/>
  <c r="AE218" i="1" a="1"/>
  <c r="AE218" i="1" s="1"/>
  <c r="AM235" i="1"/>
  <c r="AI236" i="1" a="1"/>
  <c r="AI236" i="1" s="1"/>
  <c r="AF253" i="1"/>
  <c r="AF235" i="1"/>
  <c r="AB236" i="1" a="1"/>
  <c r="AB236" i="1" s="1"/>
  <c r="AG235" i="1"/>
  <c r="AC236" i="1" a="1"/>
  <c r="AC236" i="1" s="1"/>
  <c r="AB217" i="1"/>
  <c r="X218" i="1" a="1"/>
  <c r="X218" i="1" s="1"/>
  <c r="AI253"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228" i="1" l="1" a="1"/>
  <c r="AD228" i="1" s="1"/>
  <c r="AD220" i="1" a="1"/>
  <c r="AD220" i="1" s="1"/>
  <c r="AD225" i="1" a="1"/>
  <c r="AD225" i="1" s="1"/>
  <c r="AD219" i="1" a="1"/>
  <c r="AD219" i="1" s="1"/>
  <c r="AD223" i="1" a="1"/>
  <c r="AD223" i="1" s="1"/>
  <c r="AD226" i="1" a="1"/>
  <c r="AD226" i="1" s="1"/>
  <c r="AD221" i="1" a="1"/>
  <c r="AD221" i="1" s="1"/>
  <c r="AD224" i="1" a="1"/>
  <c r="AD224" i="1" s="1"/>
  <c r="AD227" i="1" a="1"/>
  <c r="AD227" i="1" s="1"/>
  <c r="AD222" i="1" a="1"/>
  <c r="AD222" i="1" s="1"/>
  <c r="AG264" i="1" a="1"/>
  <c r="AG264" i="1" s="1"/>
  <c r="AG256" i="1" a="1"/>
  <c r="AG256" i="1" s="1"/>
  <c r="AG263" i="1" a="1"/>
  <c r="AG263" i="1" s="1"/>
  <c r="AG258" i="1" a="1"/>
  <c r="AG258" i="1" s="1"/>
  <c r="AG262" i="1" a="1"/>
  <c r="AG262" i="1" s="1"/>
  <c r="AG257" i="1" a="1"/>
  <c r="AG257" i="1" s="1"/>
  <c r="AG259" i="1" a="1"/>
  <c r="AG259" i="1" s="1"/>
  <c r="AG260" i="1" a="1"/>
  <c r="AG260" i="1" s="1"/>
  <c r="AG261" i="1" a="1"/>
  <c r="AG261" i="1" s="1"/>
  <c r="AG255" i="1" a="1"/>
  <c r="AG255" i="1" s="1"/>
  <c r="AI228" i="1" a="1"/>
  <c r="AI228" i="1" s="1"/>
  <c r="AI220" i="1" a="1"/>
  <c r="AI220" i="1" s="1"/>
  <c r="AI224" i="1" a="1"/>
  <c r="AI224" i="1" s="1"/>
  <c r="AI227" i="1" a="1"/>
  <c r="AI227" i="1" s="1"/>
  <c r="AI222" i="1" a="1"/>
  <c r="AI222" i="1" s="1"/>
  <c r="AI225" i="1" a="1"/>
  <c r="AI225" i="1" s="1"/>
  <c r="AI219" i="1" a="1"/>
  <c r="AI219" i="1" s="1"/>
  <c r="AI223" i="1" a="1"/>
  <c r="AI223" i="1" s="1"/>
  <c r="AI226" i="1" a="1"/>
  <c r="AI226" i="1" s="1"/>
  <c r="AI221" i="1" a="1"/>
  <c r="AI221" i="1" s="1"/>
  <c r="AG246" i="1" a="1"/>
  <c r="AG246" i="1" s="1"/>
  <c r="AG238" i="1" a="1"/>
  <c r="AG238" i="1" s="1"/>
  <c r="AG244" i="1" a="1"/>
  <c r="AG244" i="1" s="1"/>
  <c r="AG239" i="1" a="1"/>
  <c r="AG239" i="1" s="1"/>
  <c r="AG242" i="1" a="1"/>
  <c r="AG242" i="1" s="1"/>
  <c r="AG245" i="1" a="1"/>
  <c r="AG245" i="1" s="1"/>
  <c r="AG240" i="1" a="1"/>
  <c r="AG240" i="1" s="1"/>
  <c r="AG243" i="1" a="1"/>
  <c r="AG243" i="1" s="1"/>
  <c r="AG237" i="1" a="1"/>
  <c r="AG237" i="1" s="1"/>
  <c r="AG241" i="1" a="1"/>
  <c r="AG241" i="1" s="1"/>
  <c r="AH264" i="1" a="1"/>
  <c r="AH264" i="1" s="1"/>
  <c r="AH256" i="1" a="1"/>
  <c r="AH256" i="1" s="1"/>
  <c r="AH255" i="1" a="1"/>
  <c r="AH255" i="1" s="1"/>
  <c r="AH260" i="1" a="1"/>
  <c r="AH260" i="1" s="1"/>
  <c r="AH263" i="1" a="1"/>
  <c r="AH263" i="1" s="1"/>
  <c r="AH261" i="1" a="1"/>
  <c r="AH261" i="1" s="1"/>
  <c r="AH258" i="1" a="1"/>
  <c r="AH258" i="1" s="1"/>
  <c r="AH262" i="1" a="1"/>
  <c r="AH262" i="1" s="1"/>
  <c r="AH259" i="1" a="1"/>
  <c r="AH259" i="1" s="1"/>
  <c r="AH257" i="1" a="1"/>
  <c r="AH257" i="1" s="1"/>
  <c r="AI264" i="1" a="1"/>
  <c r="AI264" i="1" s="1"/>
  <c r="AI256" i="1" a="1"/>
  <c r="AI256" i="1" s="1"/>
  <c r="AI259" i="1" a="1"/>
  <c r="AI259" i="1" s="1"/>
  <c r="AI257" i="1" a="1"/>
  <c r="AI257" i="1" s="1"/>
  <c r="AI262" i="1" a="1"/>
  <c r="AI262" i="1" s="1"/>
  <c r="AI255" i="1" a="1"/>
  <c r="AI255" i="1" s="1"/>
  <c r="AI260" i="1" a="1"/>
  <c r="AI260" i="1" s="1"/>
  <c r="AI263" i="1" a="1"/>
  <c r="AI263" i="1" s="1"/>
  <c r="AI261" i="1" a="1"/>
  <c r="AI261" i="1" s="1"/>
  <c r="AI258" i="1" a="1"/>
  <c r="AI258" i="1" s="1"/>
  <c r="AM246" i="1" a="1"/>
  <c r="AM246" i="1" s="1"/>
  <c r="AM238" i="1" a="1"/>
  <c r="AM238" i="1" s="1"/>
  <c r="AM237" i="1" a="1"/>
  <c r="AM237" i="1" s="1"/>
  <c r="AM241" i="1" a="1"/>
  <c r="AM241" i="1" s="1"/>
  <c r="AM244" i="1" a="1"/>
  <c r="AM244" i="1" s="1"/>
  <c r="AM239" i="1" a="1"/>
  <c r="AM239" i="1" s="1"/>
  <c r="AM242" i="1" a="1"/>
  <c r="AM242" i="1" s="1"/>
  <c r="AM245" i="1" a="1"/>
  <c r="AM245" i="1" s="1"/>
  <c r="AM240" i="1" a="1"/>
  <c r="AM240" i="1" s="1"/>
  <c r="AM243" i="1" a="1"/>
  <c r="AM243" i="1" s="1"/>
  <c r="AF246" i="1" a="1"/>
  <c r="AF246" i="1" s="1"/>
  <c r="AF238" i="1" a="1"/>
  <c r="AF238" i="1" s="1"/>
  <c r="AF241" i="1" a="1"/>
  <c r="AF241" i="1" s="1"/>
  <c r="AF244" i="1" a="1"/>
  <c r="AF244" i="1" s="1"/>
  <c r="AF239" i="1" a="1"/>
  <c r="AF239" i="1" s="1"/>
  <c r="AF242" i="1" a="1"/>
  <c r="AF242" i="1" s="1"/>
  <c r="AF245" i="1" a="1"/>
  <c r="AF245" i="1" s="1"/>
  <c r="AF240" i="1" a="1"/>
  <c r="AF240" i="1" s="1"/>
  <c r="AF243" i="1" a="1"/>
  <c r="AF243" i="1" s="1"/>
  <c r="AF237" i="1" a="1"/>
  <c r="AF237" i="1" s="1"/>
  <c r="AB228" i="1" a="1"/>
  <c r="AB228" i="1" s="1"/>
  <c r="AB220" i="1" a="1"/>
  <c r="AB220" i="1" s="1"/>
  <c r="AB227" i="1" a="1"/>
  <c r="AB227" i="1" s="1"/>
  <c r="AB222" i="1" a="1"/>
  <c r="AB222" i="1" s="1"/>
  <c r="AB225" i="1" a="1"/>
  <c r="AB225" i="1" s="1"/>
  <c r="AB219" i="1" a="1"/>
  <c r="AB219" i="1" s="1"/>
  <c r="AB224" i="1" a="1"/>
  <c r="AB224" i="1" s="1"/>
  <c r="AB223" i="1" a="1"/>
  <c r="AB223" i="1" s="1"/>
  <c r="AB226" i="1" a="1"/>
  <c r="AB226" i="1" s="1"/>
  <c r="AB221" i="1" a="1"/>
  <c r="AB221" i="1" s="1"/>
  <c r="AF264" i="1" a="1"/>
  <c r="AF264" i="1" s="1"/>
  <c r="AF256" i="1" a="1"/>
  <c r="AF256" i="1" s="1"/>
  <c r="AF257" i="1" a="1"/>
  <c r="AF257" i="1" s="1"/>
  <c r="AF260" i="1" a="1"/>
  <c r="AF260" i="1" s="1"/>
  <c r="AF262" i="1" a="1"/>
  <c r="AF262" i="1" s="1"/>
  <c r="AF258" i="1" a="1"/>
  <c r="AF258" i="1" s="1"/>
  <c r="AF259" i="1" a="1"/>
  <c r="AF259" i="1" s="1"/>
  <c r="AF263" i="1" a="1"/>
  <c r="AF263" i="1" s="1"/>
  <c r="AF255" i="1" a="1"/>
  <c r="AF255" i="1" s="1"/>
  <c r="AF261" i="1" a="1"/>
  <c r="AF261" i="1" s="1"/>
  <c r="AC228" i="1" a="1"/>
  <c r="AC228" i="1" s="1"/>
  <c r="AC220" i="1" a="1"/>
  <c r="AC220" i="1" s="1"/>
  <c r="AC222" i="1" a="1"/>
  <c r="AC222" i="1" s="1"/>
  <c r="AC225" i="1" a="1"/>
  <c r="AC225" i="1" s="1"/>
  <c r="AC219" i="1" a="1"/>
  <c r="AC219" i="1" s="1"/>
  <c r="AC227" i="1" a="1"/>
  <c r="AC227" i="1" s="1"/>
  <c r="AC223" i="1" a="1"/>
  <c r="AC223" i="1" s="1"/>
  <c r="AC226" i="1" a="1"/>
  <c r="AC226" i="1" s="1"/>
  <c r="AC221" i="1" a="1"/>
  <c r="AC221" i="1" s="1"/>
  <c r="AC224" i="1" a="1"/>
  <c r="AC224" i="1" s="1"/>
  <c r="AH246" i="1" a="1"/>
  <c r="AH246" i="1" s="1"/>
  <c r="AH238" i="1" a="1"/>
  <c r="AH238" i="1" s="1"/>
  <c r="AH239" i="1" a="1"/>
  <c r="AH239" i="1" s="1"/>
  <c r="AH242" i="1" a="1"/>
  <c r="AH242" i="1" s="1"/>
  <c r="AH245" i="1" a="1"/>
  <c r="AH245" i="1" s="1"/>
  <c r="AH240" i="1" a="1"/>
  <c r="AH240" i="1" s="1"/>
  <c r="AH243" i="1" a="1"/>
  <c r="AH243" i="1" s="1"/>
  <c r="AH237" i="1" a="1"/>
  <c r="AH237" i="1" s="1"/>
  <c r="AH241" i="1" a="1"/>
  <c r="AH241" i="1" s="1"/>
  <c r="AH244" i="1" a="1"/>
  <c r="AH244" i="1" s="1"/>
  <c r="J668" i="9"/>
  <c r="J679" i="9" s="1"/>
  <c r="AQ235" i="1"/>
  <c r="AM236" i="1" a="1"/>
  <c r="AM236" i="1" s="1"/>
  <c r="AK235" i="1"/>
  <c r="AG236" i="1" a="1"/>
  <c r="AG236" i="1" s="1"/>
  <c r="AM217" i="1"/>
  <c r="AI218" i="1" a="1"/>
  <c r="AI218" i="1" s="1"/>
  <c r="AK253" i="1"/>
  <c r="AL253" i="1"/>
  <c r="AM253" i="1"/>
  <c r="AJ253" i="1"/>
  <c r="AG217" i="1"/>
  <c r="AC218" i="1" a="1"/>
  <c r="AC218" i="1" s="1"/>
  <c r="AF217" i="1"/>
  <c r="AB218" i="1" a="1"/>
  <c r="AB218" i="1" s="1"/>
  <c r="AJ235" i="1"/>
  <c r="AF236" i="1" a="1"/>
  <c r="AF236" i="1" s="1"/>
  <c r="AH217" i="1"/>
  <c r="AD218" i="1" a="1"/>
  <c r="AD218" i="1" s="1"/>
  <c r="AL235" i="1"/>
  <c r="AH236" i="1" a="1"/>
  <c r="AH236"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64" i="1" a="1"/>
  <c r="AM264" i="1" s="1"/>
  <c r="AM256" i="1" a="1"/>
  <c r="AM256" i="1" s="1"/>
  <c r="AM259" i="1" a="1"/>
  <c r="AM259" i="1" s="1"/>
  <c r="AM261" i="1" a="1"/>
  <c r="AM261" i="1" s="1"/>
  <c r="AM263" i="1" a="1"/>
  <c r="AM263" i="1" s="1"/>
  <c r="AM257" i="1" a="1"/>
  <c r="AM257" i="1" s="1"/>
  <c r="AM258" i="1" a="1"/>
  <c r="AM258" i="1" s="1"/>
  <c r="AM262" i="1" a="1"/>
  <c r="AM262" i="1" s="1"/>
  <c r="AM255" i="1" a="1"/>
  <c r="AM255" i="1" s="1"/>
  <c r="AM260" i="1" a="1"/>
  <c r="AM260" i="1" s="1"/>
  <c r="AJ246" i="1" a="1"/>
  <c r="AJ246" i="1" s="1"/>
  <c r="AJ238" i="1" a="1"/>
  <c r="AJ238" i="1" s="1"/>
  <c r="AJ245" i="1" a="1"/>
  <c r="AJ245" i="1" s="1"/>
  <c r="AJ240" i="1" a="1"/>
  <c r="AJ240" i="1" s="1"/>
  <c r="AJ243" i="1" a="1"/>
  <c r="AJ243" i="1" s="1"/>
  <c r="AJ237" i="1" a="1"/>
  <c r="AJ237" i="1" s="1"/>
  <c r="AJ241" i="1" a="1"/>
  <c r="AJ241" i="1" s="1"/>
  <c r="AJ244" i="1" a="1"/>
  <c r="AJ244" i="1" s="1"/>
  <c r="AJ239" i="1" a="1"/>
  <c r="AJ239" i="1" s="1"/>
  <c r="AJ242" i="1" a="1"/>
  <c r="AJ242" i="1" s="1"/>
  <c r="AK264" i="1" a="1"/>
  <c r="AK264" i="1" s="1"/>
  <c r="AK256" i="1" a="1"/>
  <c r="AK256" i="1" s="1"/>
  <c r="AK261" i="1" a="1"/>
  <c r="AK261" i="1" s="1"/>
  <c r="AK262" i="1" a="1"/>
  <c r="AK262" i="1" s="1"/>
  <c r="AK259" i="1" a="1"/>
  <c r="AK259" i="1" s="1"/>
  <c r="AK258" i="1" a="1"/>
  <c r="AK258" i="1" s="1"/>
  <c r="AK257" i="1" a="1"/>
  <c r="AK257" i="1" s="1"/>
  <c r="AK263" i="1" a="1"/>
  <c r="AK263" i="1" s="1"/>
  <c r="AK260" i="1" a="1"/>
  <c r="AK260" i="1" s="1"/>
  <c r="AK255" i="1" a="1"/>
  <c r="AK255" i="1" s="1"/>
  <c r="AL246" i="1" a="1"/>
  <c r="AL246" i="1" s="1"/>
  <c r="AL238" i="1" a="1"/>
  <c r="AL238" i="1" s="1"/>
  <c r="AL243" i="1" a="1"/>
  <c r="AL243" i="1" s="1"/>
  <c r="AL237" i="1" a="1"/>
  <c r="AL237" i="1" s="1"/>
  <c r="AL241" i="1" a="1"/>
  <c r="AL241" i="1" s="1"/>
  <c r="AL244" i="1" a="1"/>
  <c r="AL244" i="1" s="1"/>
  <c r="AL239" i="1" a="1"/>
  <c r="AL239" i="1" s="1"/>
  <c r="AL242" i="1" a="1"/>
  <c r="AL242" i="1" s="1"/>
  <c r="AL245" i="1" a="1"/>
  <c r="AL245" i="1" s="1"/>
  <c r="AL240" i="1" a="1"/>
  <c r="AL240" i="1" s="1"/>
  <c r="AG228" i="1" a="1"/>
  <c r="AG228" i="1" s="1"/>
  <c r="AG220" i="1" a="1"/>
  <c r="AG220" i="1" s="1"/>
  <c r="AG226" i="1" a="1"/>
  <c r="AG226" i="1" s="1"/>
  <c r="AG221" i="1" a="1"/>
  <c r="AG221" i="1" s="1"/>
  <c r="AG224" i="1" a="1"/>
  <c r="AG224" i="1" s="1"/>
  <c r="AG227" i="1" a="1"/>
  <c r="AG227" i="1" s="1"/>
  <c r="AG222" i="1" a="1"/>
  <c r="AG222" i="1" s="1"/>
  <c r="AG223" i="1" a="1"/>
  <c r="AG223" i="1" s="1"/>
  <c r="AG225" i="1" a="1"/>
  <c r="AG225" i="1" s="1"/>
  <c r="AG219" i="1" a="1"/>
  <c r="AG219" i="1" s="1"/>
  <c r="AK246" i="1" a="1"/>
  <c r="AK246" i="1" s="1"/>
  <c r="AK238" i="1" a="1"/>
  <c r="AK238" i="1" s="1"/>
  <c r="AK240" i="1" a="1"/>
  <c r="AK240" i="1" s="1"/>
  <c r="AK243" i="1" a="1"/>
  <c r="AK243" i="1" s="1"/>
  <c r="AK237" i="1" a="1"/>
  <c r="AK237" i="1" s="1"/>
  <c r="AK241" i="1" a="1"/>
  <c r="AK241" i="1" s="1"/>
  <c r="AK244" i="1" a="1"/>
  <c r="AK244" i="1" s="1"/>
  <c r="AK239" i="1" a="1"/>
  <c r="AK239" i="1" s="1"/>
  <c r="AK242" i="1" a="1"/>
  <c r="AK242" i="1" s="1"/>
  <c r="AK245" i="1" a="1"/>
  <c r="AK245" i="1" s="1"/>
  <c r="AJ264" i="1" a="1"/>
  <c r="AJ264" i="1" s="1"/>
  <c r="AJ256" i="1" a="1"/>
  <c r="AJ256" i="1" s="1"/>
  <c r="AJ259" i="1" a="1"/>
  <c r="AJ259" i="1" s="1"/>
  <c r="AJ255" i="1" a="1"/>
  <c r="AJ255" i="1" s="1"/>
  <c r="AJ257" i="1" a="1"/>
  <c r="AJ257" i="1" s="1"/>
  <c r="AJ260" i="1" a="1"/>
  <c r="AJ260" i="1" s="1"/>
  <c r="AJ262" i="1" a="1"/>
  <c r="AJ262" i="1" s="1"/>
  <c r="AJ258" i="1" a="1"/>
  <c r="AJ258" i="1" s="1"/>
  <c r="AJ263" i="1" a="1"/>
  <c r="AJ263" i="1" s="1"/>
  <c r="AJ261" i="1" a="1"/>
  <c r="AJ261" i="1" s="1"/>
  <c r="AF228" i="1" a="1"/>
  <c r="AF228" i="1" s="1"/>
  <c r="AF220" i="1" a="1"/>
  <c r="AF220" i="1" s="1"/>
  <c r="AF223" i="1" a="1"/>
  <c r="AF223" i="1" s="1"/>
  <c r="AF226" i="1" a="1"/>
  <c r="AF226" i="1" s="1"/>
  <c r="AF221" i="1" a="1"/>
  <c r="AF221" i="1" s="1"/>
  <c r="AF224" i="1" a="1"/>
  <c r="AF224" i="1" s="1"/>
  <c r="AF227" i="1" a="1"/>
  <c r="AF227" i="1" s="1"/>
  <c r="AF222" i="1" a="1"/>
  <c r="AF222" i="1" s="1"/>
  <c r="AF225" i="1" a="1"/>
  <c r="AF225" i="1" s="1"/>
  <c r="AF219" i="1" a="1"/>
  <c r="AF219" i="1" s="1"/>
  <c r="AH228" i="1" a="1"/>
  <c r="AH228" i="1" s="1"/>
  <c r="AH220" i="1" a="1"/>
  <c r="AH220" i="1" s="1"/>
  <c r="AH221" i="1" a="1"/>
  <c r="AH221" i="1" s="1"/>
  <c r="AH224" i="1" a="1"/>
  <c r="AH224" i="1" s="1"/>
  <c r="AH227" i="1" a="1"/>
  <c r="AH227" i="1" s="1"/>
  <c r="AH222" i="1" a="1"/>
  <c r="AH222" i="1" s="1"/>
  <c r="AH225" i="1" a="1"/>
  <c r="AH225" i="1" s="1"/>
  <c r="AH219" i="1" a="1"/>
  <c r="AH219" i="1" s="1"/>
  <c r="AH223" i="1" a="1"/>
  <c r="AH223" i="1" s="1"/>
  <c r="AH226" i="1" a="1"/>
  <c r="AH226" i="1" s="1"/>
  <c r="AQ246" i="1" a="1"/>
  <c r="AQ246" i="1" s="1"/>
  <c r="AQ238" i="1" a="1"/>
  <c r="AQ238" i="1" s="1"/>
  <c r="AQ242" i="1" a="1"/>
  <c r="AQ242" i="1" s="1"/>
  <c r="AQ245" i="1" a="1"/>
  <c r="AQ245" i="1" s="1"/>
  <c r="AQ240" i="1" a="1"/>
  <c r="AQ240" i="1" s="1"/>
  <c r="AQ243" i="1" a="1"/>
  <c r="AQ243" i="1" s="1"/>
  <c r="AQ237" i="1" a="1"/>
  <c r="AQ237" i="1" s="1"/>
  <c r="AQ241" i="1" a="1"/>
  <c r="AQ241" i="1" s="1"/>
  <c r="AQ244" i="1" a="1"/>
  <c r="AQ244" i="1" s="1"/>
  <c r="AQ239" i="1" a="1"/>
  <c r="AQ239" i="1" s="1"/>
  <c r="AM228" i="1" a="1"/>
  <c r="AM228" i="1" s="1"/>
  <c r="AM220" i="1" a="1"/>
  <c r="AM220" i="1" s="1"/>
  <c r="AM219" i="1" a="1"/>
  <c r="AM219" i="1" s="1"/>
  <c r="AM223" i="1" a="1"/>
  <c r="AM223" i="1" s="1"/>
  <c r="AM226" i="1" a="1"/>
  <c r="AM226" i="1" s="1"/>
  <c r="AM221" i="1" a="1"/>
  <c r="AM221" i="1" s="1"/>
  <c r="AM224" i="1" a="1"/>
  <c r="AM224" i="1" s="1"/>
  <c r="AM227" i="1" a="1"/>
  <c r="AM227" i="1" s="1"/>
  <c r="AM225" i="1" a="1"/>
  <c r="AM225" i="1" s="1"/>
  <c r="AM222" i="1" a="1"/>
  <c r="AM222" i="1" s="1"/>
  <c r="AL264" i="1" a="1"/>
  <c r="AL264" i="1" s="1"/>
  <c r="AL256" i="1" a="1"/>
  <c r="AL256" i="1" s="1"/>
  <c r="AL263" i="1" a="1"/>
  <c r="AL263" i="1" s="1"/>
  <c r="AL260" i="1" a="1"/>
  <c r="AL260" i="1" s="1"/>
  <c r="AL255" i="1" a="1"/>
  <c r="AL255" i="1" s="1"/>
  <c r="AL261" i="1" a="1"/>
  <c r="AL261" i="1" s="1"/>
  <c r="AL257" i="1" a="1"/>
  <c r="AL257" i="1" s="1"/>
  <c r="AL258" i="1" a="1"/>
  <c r="AL258" i="1" s="1"/>
  <c r="AL262" i="1" a="1"/>
  <c r="AL262" i="1" s="1"/>
  <c r="AL259" i="1" a="1"/>
  <c r="AL259" i="1" s="1"/>
  <c r="AN235" i="1"/>
  <c r="AJ236" i="1" a="1"/>
  <c r="AJ236" i="1" s="1"/>
  <c r="AQ253" i="1"/>
  <c r="AO235" i="1"/>
  <c r="AK236" i="1" a="1"/>
  <c r="AK236" i="1" s="1"/>
  <c r="AL217" i="1"/>
  <c r="AH218" i="1" a="1"/>
  <c r="AH218" i="1" s="1"/>
  <c r="AN253" i="1"/>
  <c r="AQ217" i="1"/>
  <c r="AM218" i="1" a="1"/>
  <c r="AM218" i="1" s="1"/>
  <c r="AP235" i="1"/>
  <c r="AL236" i="1" a="1"/>
  <c r="AL236" i="1" s="1"/>
  <c r="AK217" i="1"/>
  <c r="AG218" i="1" a="1"/>
  <c r="AG218" i="1" s="1"/>
  <c r="AO253" i="1"/>
  <c r="AJ217" i="1"/>
  <c r="AF218" i="1" a="1"/>
  <c r="AF218" i="1" s="1"/>
  <c r="AP253" i="1"/>
  <c r="AU235" i="1"/>
  <c r="AQ236" i="1" a="1"/>
  <c r="AQ236" i="1" s="1"/>
  <c r="J688" i="9"/>
  <c r="J699" i="9" s="1"/>
  <c r="J697" i="9"/>
  <c r="K689" i="9"/>
  <c r="K688" i="9"/>
  <c r="K697" i="9"/>
  <c r="L688" i="9"/>
  <c r="L697" i="9"/>
  <c r="L689" i="9"/>
  <c r="AN264" i="1" l="1" a="1"/>
  <c r="AN264" i="1" s="1"/>
  <c r="AN256" i="1" a="1"/>
  <c r="AN256" i="1" s="1"/>
  <c r="AN257" i="1" a="1"/>
  <c r="AN257" i="1" s="1"/>
  <c r="AN261" i="1" a="1"/>
  <c r="AN261" i="1" s="1"/>
  <c r="AN259" i="1" a="1"/>
  <c r="AN259" i="1" s="1"/>
  <c r="AN255" i="1" a="1"/>
  <c r="AN255" i="1" s="1"/>
  <c r="AN260" i="1" a="1"/>
  <c r="AN260" i="1" s="1"/>
  <c r="AN262" i="1" a="1"/>
  <c r="AN262" i="1" s="1"/>
  <c r="AN258" i="1" a="1"/>
  <c r="AN258" i="1" s="1"/>
  <c r="AN263" i="1" a="1"/>
  <c r="AN263" i="1" s="1"/>
  <c r="AU246" i="1" a="1"/>
  <c r="AU246" i="1" s="1"/>
  <c r="AU238" i="1" a="1"/>
  <c r="AU238" i="1" s="1"/>
  <c r="AU237" i="1" a="1"/>
  <c r="AU237" i="1" s="1"/>
  <c r="AU241" i="1" a="1"/>
  <c r="AU241" i="1" s="1"/>
  <c r="AU244" i="1" a="1"/>
  <c r="AU244" i="1" s="1"/>
  <c r="AU239" i="1" a="1"/>
  <c r="AU239" i="1" s="1"/>
  <c r="AU242" i="1" a="1"/>
  <c r="AU242" i="1" s="1"/>
  <c r="AU245" i="1" a="1"/>
  <c r="AU245" i="1" s="1"/>
  <c r="AU240" i="1" a="1"/>
  <c r="AU240" i="1" s="1"/>
  <c r="AU243" i="1" a="1"/>
  <c r="AU243" i="1" s="1"/>
  <c r="AO264" i="1" a="1"/>
  <c r="AO264" i="1" s="1"/>
  <c r="AO256" i="1" a="1"/>
  <c r="AO256" i="1" s="1"/>
  <c r="AO259" i="1" a="1"/>
  <c r="AO259" i="1" s="1"/>
  <c r="AO255" i="1" a="1"/>
  <c r="AO255" i="1" s="1"/>
  <c r="AO257" i="1" a="1"/>
  <c r="AO257" i="1" s="1"/>
  <c r="AO262" i="1" a="1"/>
  <c r="AO262" i="1" s="1"/>
  <c r="AO258" i="1" a="1"/>
  <c r="AO258" i="1" s="1"/>
  <c r="AO263" i="1" a="1"/>
  <c r="AO263" i="1" s="1"/>
  <c r="AO261" i="1" a="1"/>
  <c r="AO261" i="1" s="1"/>
  <c r="AO260" i="1" a="1"/>
  <c r="AO260" i="1" s="1"/>
  <c r="AQ264" i="1" a="1"/>
  <c r="AQ264" i="1" s="1"/>
  <c r="AQ256" i="1" a="1"/>
  <c r="AQ256" i="1" s="1"/>
  <c r="AQ257" i="1" a="1"/>
  <c r="AQ257" i="1" s="1"/>
  <c r="AQ259" i="1" a="1"/>
  <c r="AQ259" i="1" s="1"/>
  <c r="AQ258" i="1" a="1"/>
  <c r="AQ258" i="1" s="1"/>
  <c r="AQ263" i="1" a="1"/>
  <c r="AQ263" i="1" s="1"/>
  <c r="AQ261" i="1" a="1"/>
  <c r="AQ261" i="1" s="1"/>
  <c r="AQ262" i="1" a="1"/>
  <c r="AQ262" i="1" s="1"/>
  <c r="AQ255" i="1" a="1"/>
  <c r="AQ255" i="1" s="1"/>
  <c r="AQ260" i="1" a="1"/>
  <c r="AQ260" i="1" s="1"/>
  <c r="AQ228" i="1" a="1"/>
  <c r="AQ228" i="1" s="1"/>
  <c r="AQ220" i="1" a="1"/>
  <c r="AQ220" i="1" s="1"/>
  <c r="AQ224" i="1" a="1"/>
  <c r="AQ224" i="1" s="1"/>
  <c r="AQ227" i="1" a="1"/>
  <c r="AQ227" i="1" s="1"/>
  <c r="AQ222" i="1" a="1"/>
  <c r="AQ222" i="1" s="1"/>
  <c r="AQ225" i="1" a="1"/>
  <c r="AQ225" i="1" s="1"/>
  <c r="AQ219" i="1" a="1"/>
  <c r="AQ219" i="1" s="1"/>
  <c r="AQ223" i="1" a="1"/>
  <c r="AQ223" i="1" s="1"/>
  <c r="AQ226" i="1" a="1"/>
  <c r="AQ226" i="1" s="1"/>
  <c r="AQ221" i="1" a="1"/>
  <c r="AQ221" i="1" s="1"/>
  <c r="AJ228" i="1" a="1"/>
  <c r="AJ228" i="1" s="1"/>
  <c r="AJ220" i="1" a="1"/>
  <c r="AJ220" i="1" s="1"/>
  <c r="AJ227" i="1" a="1"/>
  <c r="AJ227" i="1" s="1"/>
  <c r="AJ224" i="1" a="1"/>
  <c r="AJ224" i="1" s="1"/>
  <c r="AJ222" i="1" a="1"/>
  <c r="AJ222" i="1" s="1"/>
  <c r="AJ225" i="1" a="1"/>
  <c r="AJ225" i="1" s="1"/>
  <c r="AJ219" i="1" a="1"/>
  <c r="AJ219" i="1" s="1"/>
  <c r="AJ223" i="1" a="1"/>
  <c r="AJ223" i="1" s="1"/>
  <c r="AJ226" i="1" a="1"/>
  <c r="AJ226" i="1" s="1"/>
  <c r="AJ221" i="1" a="1"/>
  <c r="AJ221" i="1" s="1"/>
  <c r="AO246" i="1" a="1"/>
  <c r="AO246" i="1" s="1"/>
  <c r="AO238" i="1" a="1"/>
  <c r="AO238" i="1" s="1"/>
  <c r="AO244" i="1" a="1"/>
  <c r="AO244" i="1" s="1"/>
  <c r="AO239" i="1" a="1"/>
  <c r="AO239" i="1" s="1"/>
  <c r="AO242" i="1" a="1"/>
  <c r="AO242" i="1" s="1"/>
  <c r="AO245" i="1" a="1"/>
  <c r="AO245" i="1" s="1"/>
  <c r="AO240" i="1" a="1"/>
  <c r="AO240" i="1" s="1"/>
  <c r="AO243" i="1" a="1"/>
  <c r="AO243" i="1" s="1"/>
  <c r="AO237" i="1" a="1"/>
  <c r="AO237" i="1" s="1"/>
  <c r="AO241" i="1" a="1"/>
  <c r="AO241" i="1" s="1"/>
  <c r="AP246" i="1" a="1"/>
  <c r="AP246" i="1" s="1"/>
  <c r="AP238" i="1" a="1"/>
  <c r="AP238" i="1" s="1"/>
  <c r="AP239" i="1" a="1"/>
  <c r="AP239" i="1" s="1"/>
  <c r="AP242" i="1" a="1"/>
  <c r="AP242" i="1" s="1"/>
  <c r="AP245" i="1" a="1"/>
  <c r="AP245" i="1" s="1"/>
  <c r="AP240" i="1" a="1"/>
  <c r="AP240" i="1" s="1"/>
  <c r="AP243" i="1" a="1"/>
  <c r="AP243" i="1" s="1"/>
  <c r="AP237" i="1" a="1"/>
  <c r="AP237" i="1" s="1"/>
  <c r="AP241" i="1" a="1"/>
  <c r="AP241" i="1" s="1"/>
  <c r="AP244" i="1" a="1"/>
  <c r="AP244" i="1" s="1"/>
  <c r="AP264" i="1" a="1"/>
  <c r="AP264" i="1" s="1"/>
  <c r="AP256" i="1" a="1"/>
  <c r="AP256" i="1" s="1"/>
  <c r="AP257" i="1" a="1"/>
  <c r="AP257" i="1" s="1"/>
  <c r="AP263" i="1" a="1"/>
  <c r="AP263" i="1" s="1"/>
  <c r="AP260" i="1" a="1"/>
  <c r="AP260" i="1" s="1"/>
  <c r="AP255" i="1" a="1"/>
  <c r="AP255" i="1" s="1"/>
  <c r="AP259" i="1" a="1"/>
  <c r="AP259" i="1" s="1"/>
  <c r="AP261" i="1" a="1"/>
  <c r="AP261" i="1" s="1"/>
  <c r="AP258" i="1" a="1"/>
  <c r="AP258" i="1" s="1"/>
  <c r="AP262" i="1" a="1"/>
  <c r="AP262" i="1" s="1"/>
  <c r="AL228" i="1" a="1"/>
  <c r="AL228" i="1" s="1"/>
  <c r="AL220" i="1" a="1"/>
  <c r="AL220" i="1" s="1"/>
  <c r="AL225" i="1" a="1"/>
  <c r="AL225" i="1" s="1"/>
  <c r="AL219" i="1" a="1"/>
  <c r="AL219" i="1" s="1"/>
  <c r="AL222" i="1" a="1"/>
  <c r="AL222" i="1" s="1"/>
  <c r="AL223" i="1" a="1"/>
  <c r="AL223" i="1" s="1"/>
  <c r="AL226" i="1" a="1"/>
  <c r="AL226" i="1" s="1"/>
  <c r="AL221" i="1" a="1"/>
  <c r="AL221" i="1" s="1"/>
  <c r="AL224" i="1" a="1"/>
  <c r="AL224" i="1" s="1"/>
  <c r="AL227" i="1" a="1"/>
  <c r="AL227" i="1" s="1"/>
  <c r="AK228" i="1" a="1"/>
  <c r="AK228" i="1" s="1"/>
  <c r="AK220" i="1" a="1"/>
  <c r="AK220" i="1" s="1"/>
  <c r="AK222" i="1" a="1"/>
  <c r="AK222" i="1" s="1"/>
  <c r="AK225" i="1" a="1"/>
  <c r="AK225" i="1" s="1"/>
  <c r="AK219" i="1" a="1"/>
  <c r="AK219" i="1" s="1"/>
  <c r="AK223" i="1" a="1"/>
  <c r="AK223" i="1" s="1"/>
  <c r="AK226" i="1" a="1"/>
  <c r="AK226" i="1" s="1"/>
  <c r="AK221" i="1" a="1"/>
  <c r="AK221" i="1" s="1"/>
  <c r="AK227" i="1" a="1"/>
  <c r="AK227" i="1" s="1"/>
  <c r="AK224" i="1" a="1"/>
  <c r="AK224" i="1" s="1"/>
  <c r="AN246" i="1" a="1"/>
  <c r="AN246" i="1" s="1"/>
  <c r="AN238" i="1" a="1"/>
  <c r="AN238" i="1" s="1"/>
  <c r="AN241" i="1" a="1"/>
  <c r="AN241" i="1" s="1"/>
  <c r="AN244" i="1" a="1"/>
  <c r="AN244" i="1" s="1"/>
  <c r="AN239" i="1" a="1"/>
  <c r="AN239" i="1" s="1"/>
  <c r="AN242" i="1" a="1"/>
  <c r="AN242" i="1" s="1"/>
  <c r="AN245" i="1" a="1"/>
  <c r="AN245" i="1" s="1"/>
  <c r="AN240" i="1" a="1"/>
  <c r="AN240" i="1" s="1"/>
  <c r="AN243" i="1" a="1"/>
  <c r="AN243" i="1" s="1"/>
  <c r="AN237" i="1" a="1"/>
  <c r="AN237" i="1" s="1"/>
  <c r="K699" i="9"/>
  <c r="L699" i="9"/>
  <c r="AN217" i="1"/>
  <c r="AJ218" i="1" a="1"/>
  <c r="AJ218" i="1" s="1"/>
  <c r="AU217" i="1"/>
  <c r="AQ218" i="1" a="1"/>
  <c r="AQ218" i="1" s="1"/>
  <c r="AU253" i="1"/>
  <c r="AT253" i="1"/>
  <c r="AT235" i="1"/>
  <c r="AP236" i="1" a="1"/>
  <c r="AP236" i="1" s="1"/>
  <c r="AS235" i="1"/>
  <c r="AO236" i="1" a="1"/>
  <c r="AO236" i="1" s="1"/>
  <c r="AR253" i="1"/>
  <c r="AS253" i="1"/>
  <c r="AU236" i="1" a="1"/>
  <c r="AU236" i="1" s="1"/>
  <c r="AO217" i="1"/>
  <c r="AK218" i="1" a="1"/>
  <c r="AK218" i="1" s="1"/>
  <c r="AP217" i="1"/>
  <c r="AL218" i="1" a="1"/>
  <c r="AL218" i="1" s="1"/>
  <c r="AR235" i="1"/>
  <c r="AN236" i="1" a="1"/>
  <c r="AN236"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46" i="1" a="1"/>
  <c r="AS246" i="1" s="1"/>
  <c r="AS238" i="1" a="1"/>
  <c r="AS238" i="1" s="1"/>
  <c r="AS240" i="1" a="1"/>
  <c r="AS240" i="1" s="1"/>
  <c r="AS243" i="1" a="1"/>
  <c r="AS243" i="1" s="1"/>
  <c r="AS237" i="1" a="1"/>
  <c r="AS237" i="1" s="1"/>
  <c r="AS241" i="1" a="1"/>
  <c r="AS241" i="1" s="1"/>
  <c r="AS244" i="1" a="1"/>
  <c r="AS244" i="1" s="1"/>
  <c r="AS239" i="1" a="1"/>
  <c r="AS239" i="1" s="1"/>
  <c r="AS242" i="1" a="1"/>
  <c r="AS242" i="1" s="1"/>
  <c r="AS245" i="1" a="1"/>
  <c r="AS245" i="1" s="1"/>
  <c r="AU264" i="1" a="1"/>
  <c r="AU264" i="1" s="1"/>
  <c r="AU256" i="1" a="1"/>
  <c r="AU256" i="1" s="1"/>
  <c r="AU261" i="1" a="1"/>
  <c r="AU261" i="1" s="1"/>
  <c r="AU259" i="1" a="1"/>
  <c r="AU259" i="1" s="1"/>
  <c r="AU263" i="1" a="1"/>
  <c r="AU263" i="1" s="1"/>
  <c r="AU258" i="1" a="1"/>
  <c r="AU258" i="1" s="1"/>
  <c r="AU255" i="1" a="1"/>
  <c r="AU255" i="1" s="1"/>
  <c r="AU257" i="1" a="1"/>
  <c r="AU257" i="1" s="1"/>
  <c r="AU262" i="1" a="1"/>
  <c r="AU262" i="1" s="1"/>
  <c r="AU260" i="1" a="1"/>
  <c r="AU260" i="1" s="1"/>
  <c r="AR246" i="1" a="1"/>
  <c r="AR246" i="1" s="1"/>
  <c r="AR238" i="1" a="1"/>
  <c r="AR238" i="1" s="1"/>
  <c r="AR245" i="1" a="1"/>
  <c r="AR245" i="1" s="1"/>
  <c r="AR240" i="1" a="1"/>
  <c r="AR240" i="1" s="1"/>
  <c r="AR243" i="1" a="1"/>
  <c r="AR243" i="1" s="1"/>
  <c r="AR237" i="1" a="1"/>
  <c r="AR237" i="1" s="1"/>
  <c r="AR241" i="1" a="1"/>
  <c r="AR241" i="1" s="1"/>
  <c r="AR244" i="1" a="1"/>
  <c r="AR244" i="1" s="1"/>
  <c r="AR239" i="1" a="1"/>
  <c r="AR239" i="1" s="1"/>
  <c r="AR242" i="1" a="1"/>
  <c r="AR242" i="1" s="1"/>
  <c r="AR264" i="1" a="1"/>
  <c r="AR264" i="1" s="1"/>
  <c r="AR256" i="1" a="1"/>
  <c r="AR256" i="1" s="1"/>
  <c r="AR262" i="1" a="1"/>
  <c r="AR262" i="1" s="1"/>
  <c r="AR259" i="1" a="1"/>
  <c r="AR259" i="1" s="1"/>
  <c r="AR260" i="1" a="1"/>
  <c r="AR260" i="1" s="1"/>
  <c r="AR257" i="1" a="1"/>
  <c r="AR257" i="1" s="1"/>
  <c r="AR263" i="1" a="1"/>
  <c r="AR263" i="1" s="1"/>
  <c r="AR258" i="1" a="1"/>
  <c r="AR258" i="1" s="1"/>
  <c r="AR261" i="1" a="1"/>
  <c r="AR261" i="1" s="1"/>
  <c r="AR255" i="1" a="1"/>
  <c r="AR255" i="1" s="1"/>
  <c r="AO228" i="1" a="1"/>
  <c r="AO228" i="1" s="1"/>
  <c r="AO220" i="1" a="1"/>
  <c r="AO220" i="1" s="1"/>
  <c r="AO226" i="1" a="1"/>
  <c r="AO226" i="1" s="1"/>
  <c r="AO221" i="1" a="1"/>
  <c r="AO221" i="1" s="1"/>
  <c r="AO224" i="1" a="1"/>
  <c r="AO224" i="1" s="1"/>
  <c r="AO227" i="1" a="1"/>
  <c r="AO227" i="1" s="1"/>
  <c r="AO222" i="1" a="1"/>
  <c r="AO222" i="1" s="1"/>
  <c r="AO225" i="1" a="1"/>
  <c r="AO225" i="1" s="1"/>
  <c r="AO219" i="1" a="1"/>
  <c r="AO219" i="1" s="1"/>
  <c r="AO223" i="1" a="1"/>
  <c r="AO223" i="1" s="1"/>
  <c r="AT264" i="1" a="1"/>
  <c r="AT264" i="1" s="1"/>
  <c r="AT256" i="1" a="1"/>
  <c r="AT256" i="1" s="1"/>
  <c r="AT259" i="1" a="1"/>
  <c r="AT259" i="1" s="1"/>
  <c r="AT261" i="1" a="1"/>
  <c r="AT261" i="1" s="1"/>
  <c r="AT262" i="1" a="1"/>
  <c r="AT262" i="1" s="1"/>
  <c r="AT260" i="1" a="1"/>
  <c r="AT260" i="1" s="1"/>
  <c r="AT255" i="1" a="1"/>
  <c r="AT255" i="1" s="1"/>
  <c r="AT263" i="1" a="1"/>
  <c r="AT263" i="1" s="1"/>
  <c r="AT258" i="1" a="1"/>
  <c r="AT258" i="1" s="1"/>
  <c r="AT257" i="1" a="1"/>
  <c r="AT257" i="1" s="1"/>
  <c r="AN228" i="1" a="1"/>
  <c r="AN228" i="1" s="1"/>
  <c r="AN220" i="1" a="1"/>
  <c r="AN220" i="1" s="1"/>
  <c r="AN223" i="1" a="1"/>
  <c r="AN223" i="1" s="1"/>
  <c r="AN226" i="1" a="1"/>
  <c r="AN226" i="1" s="1"/>
  <c r="AN221" i="1" a="1"/>
  <c r="AN221" i="1" s="1"/>
  <c r="AN224" i="1" a="1"/>
  <c r="AN224" i="1" s="1"/>
  <c r="AN227" i="1" a="1"/>
  <c r="AN227" i="1" s="1"/>
  <c r="AN222" i="1" a="1"/>
  <c r="AN222" i="1" s="1"/>
  <c r="AN225" i="1" a="1"/>
  <c r="AN225" i="1" s="1"/>
  <c r="AN219" i="1" a="1"/>
  <c r="AN219" i="1" s="1"/>
  <c r="AP228" i="1" a="1"/>
  <c r="AP228" i="1" s="1"/>
  <c r="AP220" i="1" a="1"/>
  <c r="AP220" i="1" s="1"/>
  <c r="AP221" i="1" a="1"/>
  <c r="AP221" i="1" s="1"/>
  <c r="AP224" i="1" a="1"/>
  <c r="AP224" i="1" s="1"/>
  <c r="AP227" i="1" a="1"/>
  <c r="AP227" i="1" s="1"/>
  <c r="AP222" i="1" a="1"/>
  <c r="AP222" i="1" s="1"/>
  <c r="AP226" i="1" a="1"/>
  <c r="AP226" i="1" s="1"/>
  <c r="AP225" i="1" a="1"/>
  <c r="AP225" i="1" s="1"/>
  <c r="AP219" i="1" a="1"/>
  <c r="AP219" i="1" s="1"/>
  <c r="AP223" i="1" a="1"/>
  <c r="AP223" i="1" s="1"/>
  <c r="AS264" i="1" a="1"/>
  <c r="AS264" i="1" s="1"/>
  <c r="AS256" i="1" a="1"/>
  <c r="AS256" i="1" s="1"/>
  <c r="AS258" i="1" a="1"/>
  <c r="AS258" i="1" s="1"/>
  <c r="AS259" i="1" a="1"/>
  <c r="AS259" i="1" s="1"/>
  <c r="AS255" i="1" a="1"/>
  <c r="AS255" i="1" s="1"/>
  <c r="AS257" i="1" a="1"/>
  <c r="AS257" i="1" s="1"/>
  <c r="AS263" i="1" a="1"/>
  <c r="AS263" i="1" s="1"/>
  <c r="AS262" i="1" a="1"/>
  <c r="AS262" i="1" s="1"/>
  <c r="AS260" i="1" a="1"/>
  <c r="AS260" i="1" s="1"/>
  <c r="AS261" i="1" a="1"/>
  <c r="AS261" i="1" s="1"/>
  <c r="AT246" i="1" a="1"/>
  <c r="AT246" i="1" s="1"/>
  <c r="AT238" i="1" a="1"/>
  <c r="AT238" i="1" s="1"/>
  <c r="AT243" i="1" a="1"/>
  <c r="AT243" i="1" s="1"/>
  <c r="AT237" i="1" a="1"/>
  <c r="AT237" i="1" s="1"/>
  <c r="AT241" i="1" a="1"/>
  <c r="AT241" i="1" s="1"/>
  <c r="AT244" i="1" a="1"/>
  <c r="AT244" i="1" s="1"/>
  <c r="AT239" i="1" a="1"/>
  <c r="AT239" i="1" s="1"/>
  <c r="AT242" i="1" a="1"/>
  <c r="AT242" i="1" s="1"/>
  <c r="AT245" i="1" a="1"/>
  <c r="AT245" i="1" s="1"/>
  <c r="AT240" i="1" a="1"/>
  <c r="AT240" i="1" s="1"/>
  <c r="AU228" i="1" a="1"/>
  <c r="AU228" i="1" s="1"/>
  <c r="AU220" i="1" a="1"/>
  <c r="AU220" i="1" s="1"/>
  <c r="AU219" i="1" a="1"/>
  <c r="AU219" i="1" s="1"/>
  <c r="AU225" i="1" a="1"/>
  <c r="AU225" i="1" s="1"/>
  <c r="AU223" i="1" a="1"/>
  <c r="AU223" i="1" s="1"/>
  <c r="AU226" i="1" a="1"/>
  <c r="AU226" i="1" s="1"/>
  <c r="AU221" i="1" a="1"/>
  <c r="AU221" i="1" s="1"/>
  <c r="AU224" i="1" a="1"/>
  <c r="AU224" i="1" s="1"/>
  <c r="AU227" i="1" a="1"/>
  <c r="AU227" i="1" s="1"/>
  <c r="AU222" i="1" a="1"/>
  <c r="AU222" i="1" s="1"/>
  <c r="K709" i="9"/>
  <c r="AS217" i="1"/>
  <c r="AO218" i="1" a="1"/>
  <c r="AO218" i="1" s="1"/>
  <c r="AT217" i="1"/>
  <c r="AP218" i="1" a="1"/>
  <c r="AP218" i="1" s="1"/>
  <c r="AS236" i="1" a="1"/>
  <c r="AS236" i="1" s="1"/>
  <c r="AR236" i="1" a="1"/>
  <c r="AR236" i="1" s="1"/>
  <c r="AU218" i="1" a="1"/>
  <c r="AU218" i="1" s="1"/>
  <c r="AT236" i="1" a="1"/>
  <c r="AT236" i="1" s="1"/>
  <c r="AR217" i="1"/>
  <c r="AN218" i="1" a="1"/>
  <c r="AN218" i="1" s="1"/>
  <c r="J708" i="9"/>
  <c r="J719" i="9" s="1"/>
  <c r="J717" i="9"/>
  <c r="L708" i="9"/>
  <c r="L719" i="9" s="1"/>
  <c r="L717" i="9"/>
  <c r="K708" i="9"/>
  <c r="K717" i="9"/>
  <c r="M108" i="22"/>
  <c r="AS228" i="1" l="1" a="1"/>
  <c r="AS228" i="1" s="1"/>
  <c r="AS220" i="1" a="1"/>
  <c r="AS220" i="1" s="1"/>
  <c r="AS222" i="1" a="1"/>
  <c r="AS222" i="1" s="1"/>
  <c r="AS227" i="1" a="1"/>
  <c r="AS227" i="1" s="1"/>
  <c r="AS225" i="1" a="1"/>
  <c r="AS225" i="1" s="1"/>
  <c r="AS219" i="1" a="1"/>
  <c r="AS219" i="1" s="1"/>
  <c r="AS223" i="1" a="1"/>
  <c r="AS223" i="1" s="1"/>
  <c r="AS226" i="1" a="1"/>
  <c r="AS226" i="1" s="1"/>
  <c r="AS221" i="1" a="1"/>
  <c r="AS221" i="1" s="1"/>
  <c r="AS224" i="1" a="1"/>
  <c r="AS224" i="1" s="1"/>
  <c r="AT228" i="1" a="1"/>
  <c r="AT228" i="1" s="1"/>
  <c r="AT220" i="1" a="1"/>
  <c r="AT220" i="1" s="1"/>
  <c r="AT225" i="1" a="1"/>
  <c r="AT225" i="1" s="1"/>
  <c r="AT219" i="1" a="1"/>
  <c r="AT219" i="1" s="1"/>
  <c r="AT223" i="1" a="1"/>
  <c r="AT223" i="1" s="1"/>
  <c r="AT226" i="1" a="1"/>
  <c r="AT226" i="1" s="1"/>
  <c r="AT222" i="1" a="1"/>
  <c r="AT222" i="1" s="1"/>
  <c r="AT221" i="1" a="1"/>
  <c r="AT221" i="1" s="1"/>
  <c r="AT224" i="1" a="1"/>
  <c r="AT224" i="1" s="1"/>
  <c r="AT227" i="1" a="1"/>
  <c r="AT227" i="1" s="1"/>
  <c r="AR228" i="1" a="1"/>
  <c r="AR228" i="1" s="1"/>
  <c r="AR220" i="1" a="1"/>
  <c r="AR220" i="1" s="1"/>
  <c r="AR227" i="1" a="1"/>
  <c r="AR227" i="1" s="1"/>
  <c r="AR222" i="1" a="1"/>
  <c r="AR222" i="1" s="1"/>
  <c r="AR225" i="1" a="1"/>
  <c r="AR225" i="1" s="1"/>
  <c r="AR224" i="1" a="1"/>
  <c r="AR224" i="1" s="1"/>
  <c r="AR219" i="1" a="1"/>
  <c r="AR219" i="1" s="1"/>
  <c r="AR223" i="1" a="1"/>
  <c r="AR223" i="1" s="1"/>
  <c r="AR226" i="1" a="1"/>
  <c r="AR226" i="1" s="1"/>
  <c r="AR221" i="1" a="1"/>
  <c r="AR221" i="1" s="1"/>
  <c r="K719" i="9"/>
  <c r="AR218" i="1" a="1"/>
  <c r="AR218" i="1" s="1"/>
  <c r="AT218" i="1" a="1"/>
  <c r="AT218" i="1" s="1"/>
  <c r="AS218" i="1" a="1"/>
  <c r="AS218"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98" i="1"/>
  <c r="Y198" i="1"/>
  <c r="W198" i="1"/>
  <c r="U198" i="1"/>
  <c r="S198" i="1"/>
  <c r="Q198" i="1"/>
  <c r="O198" i="1"/>
  <c r="M198" i="1"/>
  <c r="K198" i="1"/>
  <c r="I397" i="1" a="1"/>
  <c r="I397" i="1" s="1"/>
  <c r="G19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464" i="1" l="1"/>
  <c r="G465" i="1"/>
  <c r="G466" i="1"/>
  <c r="G467" i="1"/>
  <c r="G468" i="1"/>
  <c r="G469" i="1"/>
  <c r="G470" i="1"/>
  <c r="G471" i="1"/>
  <c r="G473" i="1"/>
  <c r="G475" i="1"/>
  <c r="G476" i="1"/>
  <c r="G477" i="1"/>
  <c r="G478" i="1"/>
  <c r="G479" i="1"/>
  <c r="G480" i="1"/>
  <c r="G482" i="1"/>
  <c r="G483" i="1"/>
  <c r="G484" i="1"/>
  <c r="G485" i="1"/>
  <c r="G486" i="1"/>
  <c r="G487" i="1"/>
  <c r="G488" i="1"/>
  <c r="G489" i="1"/>
  <c r="G490" i="1"/>
  <c r="G491" i="1"/>
  <c r="G492" i="1"/>
  <c r="I424" i="1"/>
  <c r="I425" i="1"/>
  <c r="I426" i="1"/>
  <c r="I427" i="1"/>
  <c r="I429" i="1"/>
  <c r="I430" i="1"/>
  <c r="I431" i="1"/>
  <c r="I432" i="1"/>
  <c r="I433" i="1"/>
  <c r="I434" i="1"/>
  <c r="I436" i="1"/>
  <c r="I437" i="1"/>
  <c r="I438" i="1"/>
  <c r="I439" i="1"/>
  <c r="I440" i="1"/>
  <c r="I441" i="1"/>
  <c r="I442" i="1"/>
  <c r="I443" i="1"/>
  <c r="I444" i="1"/>
  <c r="I445" i="1"/>
  <c r="I446" i="1"/>
  <c r="I418" i="1"/>
  <c r="I419" i="1"/>
  <c r="I420" i="1"/>
  <c r="I421" i="1"/>
  <c r="I422" i="1"/>
  <c r="I423" i="1"/>
  <c r="G462" i="1" l="1"/>
  <c r="I416" i="1"/>
  <c r="I281" i="1"/>
  <c r="I282" i="1"/>
  <c r="I283" i="1"/>
  <c r="I284" i="1"/>
  <c r="I285" i="1"/>
  <c r="I286" i="1"/>
  <c r="I288" i="1"/>
  <c r="I289" i="1"/>
  <c r="I290" i="1"/>
  <c r="I291" i="1"/>
  <c r="I292" i="1"/>
  <c r="I293" i="1"/>
  <c r="I294" i="1"/>
  <c r="I295" i="1"/>
  <c r="I296" i="1"/>
  <c r="I297" i="1"/>
  <c r="I28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37" i="6" l="1"/>
  <c r="G38" i="6"/>
  <c r="G39" i="6"/>
  <c r="G40" i="6"/>
  <c r="G41" i="6"/>
  <c r="G42" i="6"/>
  <c r="G44" i="6"/>
  <c r="G45" i="6"/>
  <c r="G46" i="6"/>
  <c r="G47" i="6"/>
  <c r="G48" i="6"/>
  <c r="G49" i="6"/>
  <c r="G50" i="6"/>
  <c r="G51" i="6"/>
  <c r="G52" i="6"/>
  <c r="G53" i="6"/>
  <c r="G36" i="6"/>
  <c r="G54" i="22" l="1"/>
  <c r="T108" i="22" l="1"/>
  <c r="J14" i="6" s="1"/>
  <c r="T115" i="22"/>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9" i="18"/>
  <c r="H220" i="18"/>
  <c r="H218" i="18"/>
  <c r="C218" i="18"/>
  <c r="C217" i="18"/>
  <c r="C216" i="18"/>
  <c r="C215" i="18"/>
  <c r="I43" i="1" l="1"/>
  <c r="I64"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4" i="1"/>
  <c r="K44" i="1"/>
  <c r="Q115" i="22"/>
  <c r="W115" i="22" s="1"/>
  <c r="J178" i="23"/>
  <c r="J179" i="23"/>
  <c r="J180" i="23"/>
  <c r="J181" i="23"/>
  <c r="J182" i="23"/>
  <c r="J183" i="23"/>
  <c r="J185" i="23"/>
  <c r="J186" i="23"/>
  <c r="J187" i="23"/>
  <c r="J188" i="23"/>
  <c r="J189" i="23"/>
  <c r="J190" i="23"/>
  <c r="J191" i="23"/>
  <c r="J192" i="23"/>
  <c r="J193" i="23"/>
  <c r="J194" i="23"/>
  <c r="I148" i="23"/>
  <c r="I149" i="23"/>
  <c r="I150" i="23"/>
  <c r="I151" i="23"/>
  <c r="I152" i="23"/>
  <c r="I153" i="23"/>
  <c r="I155" i="23"/>
  <c r="I156" i="23"/>
  <c r="I157" i="23"/>
  <c r="I158" i="23"/>
  <c r="I159" i="23"/>
  <c r="I160" i="23"/>
  <c r="I161" i="23"/>
  <c r="I162" i="23"/>
  <c r="I163" i="23"/>
  <c r="I164" i="23"/>
  <c r="I122" i="23"/>
  <c r="I123" i="23"/>
  <c r="I124" i="23"/>
  <c r="I125" i="23"/>
  <c r="I126" i="23"/>
  <c r="I127" i="23"/>
  <c r="I129" i="23"/>
  <c r="I130" i="23"/>
  <c r="I131" i="23"/>
  <c r="I132" i="23"/>
  <c r="I133" i="23"/>
  <c r="I134" i="23"/>
  <c r="I135" i="23"/>
  <c r="I136" i="23"/>
  <c r="I137" i="23"/>
  <c r="I138" i="23"/>
  <c r="G73" i="23"/>
  <c r="I93" i="23" s="1"/>
  <c r="G74" i="23"/>
  <c r="I94" i="23" s="1"/>
  <c r="G75" i="23"/>
  <c r="I95" i="23" s="1"/>
  <c r="G76" i="23"/>
  <c r="I96" i="23" s="1"/>
  <c r="G77" i="23"/>
  <c r="I97" i="23" s="1"/>
  <c r="G78" i="23"/>
  <c r="I98" i="23" s="1"/>
  <c r="G80" i="23"/>
  <c r="I100" i="23" s="1"/>
  <c r="G81" i="23"/>
  <c r="I101" i="23" s="1"/>
  <c r="G82" i="23"/>
  <c r="I102" i="23" s="1"/>
  <c r="G83" i="23"/>
  <c r="I103" i="23" s="1"/>
  <c r="G84" i="23"/>
  <c r="I104" i="23" s="1"/>
  <c r="G85" i="23"/>
  <c r="I105" i="23" s="1"/>
  <c r="G86" i="23"/>
  <c r="I106" i="23" s="1"/>
  <c r="G87" i="23"/>
  <c r="I107" i="23" s="1"/>
  <c r="G88" i="23"/>
  <c r="I108" i="23" s="1"/>
  <c r="G89" i="23"/>
  <c r="I109" i="23" s="1"/>
  <c r="K64" i="1" l="1"/>
  <c r="K43" i="1"/>
  <c r="L44" i="1"/>
  <c r="Q116" i="22"/>
  <c r="W116" i="22" s="1"/>
  <c r="N115" i="22"/>
  <c r="L64" i="1" l="1"/>
  <c r="L43" i="1"/>
  <c r="M44" i="1"/>
  <c r="Q117" i="22"/>
  <c r="J177" i="23"/>
  <c r="M64" i="1" l="1"/>
  <c r="N44" i="1"/>
  <c r="M43" i="1"/>
  <c r="W117" i="22"/>
  <c r="K38" i="1" s="1"/>
  <c r="M24" i="21"/>
  <c r="M23" i="21"/>
  <c r="M22" i="21"/>
  <c r="M21" i="21"/>
  <c r="M20" i="21"/>
  <c r="M19" i="21"/>
  <c r="M18" i="21"/>
  <c r="M17" i="21"/>
  <c r="M16" i="21"/>
  <c r="M15" i="21"/>
  <c r="N43" i="1" l="1"/>
  <c r="N64" i="1"/>
  <c r="O44" i="1"/>
  <c r="D55" i="23"/>
  <c r="D54" i="23"/>
  <c r="O64" i="1" l="1"/>
  <c r="P44" i="1"/>
  <c r="O43" i="1"/>
  <c r="D67" i="23"/>
  <c r="P64" i="1" l="1"/>
  <c r="P43" i="1"/>
  <c r="G9" i="23"/>
  <c r="G43" i="23"/>
  <c r="G210" i="23"/>
  <c r="D172" i="23"/>
  <c r="G167" i="23"/>
  <c r="D116" i="23"/>
  <c r="G111" i="23"/>
  <c r="D48" i="23"/>
  <c r="I121" i="23" l="1"/>
  <c r="I147" i="23"/>
  <c r="G72" i="23"/>
  <c r="C407" i="18"/>
  <c r="C406" i="18"/>
  <c r="C405" i="18"/>
  <c r="C404" i="18"/>
  <c r="C403" i="18"/>
  <c r="C402" i="18"/>
  <c r="C401" i="18"/>
  <c r="C400" i="18"/>
  <c r="I92" i="23" l="1"/>
  <c r="D68" i="23"/>
  <c r="D170" i="23"/>
  <c r="D173" i="23" s="1"/>
  <c r="G84" i="22"/>
  <c r="M119" i="22"/>
  <c r="G121" i="22"/>
  <c r="J144" i="22"/>
  <c r="M144" i="22"/>
  <c r="G146" i="22"/>
  <c r="D46" i="23" l="1"/>
  <c r="D49" i="23" s="1"/>
  <c r="D114" i="23"/>
  <c r="D11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48" i="19" s="1"/>
  <c r="SI49"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s="1"/>
  <c r="H460" i="18" l="1"/>
  <c r="H459" i="18"/>
  <c r="H458" i="18"/>
  <c r="H457" i="18"/>
  <c r="H456" i="18"/>
  <c r="H455" i="18"/>
  <c r="H454" i="18"/>
  <c r="H453" i="18"/>
  <c r="H441" i="18"/>
  <c r="H440" i="18"/>
  <c r="H439" i="18"/>
  <c r="H438" i="18"/>
  <c r="H437" i="18"/>
  <c r="H436" i="18"/>
  <c r="H435" i="18"/>
  <c r="H434" i="18"/>
  <c r="H433" i="18"/>
  <c r="H452" i="18"/>
  <c r="C452"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15" i="19"/>
  <c r="C14" i="19"/>
  <c r="C5" i="19"/>
  <c r="C5" i="18"/>
  <c r="C37" i="18"/>
  <c r="O276" i="18"/>
  <c r="U316" i="18"/>
  <c r="T332" i="18"/>
  <c r="U823" i="18"/>
  <c r="C231" i="18"/>
  <c r="P276" i="18"/>
  <c r="U332" i="18"/>
  <c r="V823" i="18"/>
  <c r="C874" i="18"/>
  <c r="C883" i="18"/>
  <c r="C241" i="18"/>
  <c r="O260" i="18"/>
  <c r="R355" i="18"/>
  <c r="S823" i="18"/>
  <c r="N689" i="18" l="1"/>
  <c r="AI135" i="18"/>
  <c r="AJ135" i="18" s="1"/>
  <c r="AI125" i="18"/>
  <c r="AJ125" i="18" s="1"/>
  <c r="AM66" i="18"/>
  <c r="AM65" i="18"/>
  <c r="AI145" i="18" s="1"/>
  <c r="AJ145" i="18" s="1"/>
  <c r="AM68" i="18"/>
  <c r="AM72" i="18"/>
  <c r="AM69" i="18"/>
  <c r="AM71" i="18"/>
  <c r="AM70" i="18"/>
  <c r="AI124" i="18" s="1"/>
  <c r="AJ124"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45" i="19" s="1"/>
  <c r="SI46" i="19" s="1"/>
  <c r="R356" i="18"/>
  <c r="U333" i="18"/>
  <c r="K58" i="19"/>
  <c r="L58" i="19" s="1"/>
  <c r="L463" i="18"/>
  <c r="K837" i="18"/>
  <c r="L431" i="18"/>
  <c r="N261" i="18"/>
  <c r="P261" i="18"/>
  <c r="U318" i="18"/>
  <c r="Q262" i="18"/>
  <c r="N277" i="18"/>
  <c r="R333" i="18"/>
  <c r="SI51" i="19" s="1"/>
  <c r="SI52" i="19" s="1"/>
  <c r="O277" i="18"/>
  <c r="S333" i="18"/>
  <c r="S317" i="18"/>
  <c r="O261" i="18"/>
  <c r="P277" i="18"/>
  <c r="T333"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3" i="18"/>
  <c r="T320"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4" i="18"/>
  <c r="T321"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218" i="1" l="1"/>
  <c r="G236" i="1"/>
  <c r="G254" i="1"/>
  <c r="G176"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2" i="10"/>
  <c r="H132" i="10"/>
  <c r="I132" i="10"/>
  <c r="J132" i="10"/>
  <c r="K132" i="10"/>
  <c r="L132" i="10"/>
  <c r="M132" i="10"/>
  <c r="N132" i="10"/>
  <c r="O132" i="10"/>
  <c r="P132" i="10"/>
  <c r="Q132" i="10"/>
  <c r="F132"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54" i="1" l="1"/>
  <c r="I254" i="1"/>
  <c r="J254" i="1"/>
  <c r="K254" i="1"/>
  <c r="O254" i="1" l="1" a="1"/>
  <c r="O254" i="1" s="1"/>
  <c r="S254" i="1" a="1"/>
  <c r="S254" i="1" s="1"/>
  <c r="W254" i="1" a="1"/>
  <c r="W254" i="1" s="1"/>
  <c r="AA254" i="1" a="1"/>
  <c r="AA254" i="1" s="1"/>
  <c r="AE254" i="1" a="1"/>
  <c r="AE254" i="1" s="1"/>
  <c r="AI254" i="1" a="1"/>
  <c r="AI254" i="1" s="1"/>
  <c r="AM254" i="1" a="1"/>
  <c r="AM254" i="1" s="1"/>
  <c r="AQ254" i="1" a="1"/>
  <c r="AQ254" i="1" s="1"/>
  <c r="AU254" i="1" a="1"/>
  <c r="AU254" i="1" s="1"/>
  <c r="M254" i="1" a="1"/>
  <c r="M254" i="1" s="1"/>
  <c r="Q254" i="1" a="1"/>
  <c r="Q254" i="1" s="1"/>
  <c r="U254" i="1" a="1"/>
  <c r="U254" i="1" s="1"/>
  <c r="Y254" i="1" a="1"/>
  <c r="Y254" i="1" s="1"/>
  <c r="AC254" i="1" a="1"/>
  <c r="AC254" i="1" s="1"/>
  <c r="AG254" i="1" a="1"/>
  <c r="AG254" i="1" s="1"/>
  <c r="AK254" i="1" a="1"/>
  <c r="AK254" i="1" s="1"/>
  <c r="AO254" i="1" a="1"/>
  <c r="AO254" i="1" s="1"/>
  <c r="AS254" i="1" a="1"/>
  <c r="AS254" i="1" s="1"/>
  <c r="N254" i="1" a="1"/>
  <c r="N254" i="1" s="1"/>
  <c r="R254" i="1" a="1"/>
  <c r="R254" i="1" s="1"/>
  <c r="V254" i="1" a="1"/>
  <c r="V254" i="1" s="1"/>
  <c r="Z254" i="1" a="1"/>
  <c r="Z254" i="1" s="1"/>
  <c r="AD254" i="1" a="1"/>
  <c r="AD254" i="1" s="1"/>
  <c r="AH254" i="1" a="1"/>
  <c r="AH254" i="1" s="1"/>
  <c r="AL254" i="1" a="1"/>
  <c r="AL254" i="1" s="1"/>
  <c r="AP254" i="1" a="1"/>
  <c r="AP254" i="1" s="1"/>
  <c r="AT254" i="1" a="1"/>
  <c r="AT254" i="1" s="1"/>
  <c r="L254" i="1" a="1"/>
  <c r="L254" i="1" s="1"/>
  <c r="P254" i="1" a="1"/>
  <c r="P254" i="1" s="1"/>
  <c r="T254" i="1" a="1"/>
  <c r="T254" i="1" s="1"/>
  <c r="X254" i="1" a="1"/>
  <c r="X254" i="1" s="1"/>
  <c r="AB254" i="1" a="1"/>
  <c r="AB254" i="1" s="1"/>
  <c r="AF254" i="1" a="1"/>
  <c r="AF254" i="1" s="1"/>
  <c r="AJ254" i="1" a="1"/>
  <c r="AJ254" i="1" s="1"/>
  <c r="AN254" i="1" a="1"/>
  <c r="AN254" i="1" s="1"/>
  <c r="AR254" i="1" a="1"/>
  <c r="AR254" i="1" s="1"/>
  <c r="G267" i="1" l="1"/>
  <c r="G124" i="1" l="1"/>
  <c r="G345"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495" i="1" l="1"/>
  <c r="G403" i="1" l="1"/>
  <c r="G56" i="6" l="1"/>
  <c r="G522" i="1" l="1"/>
  <c r="G449" i="1"/>
  <c r="G384" i="1"/>
  <c r="G366" i="1"/>
  <c r="G30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682" i="18" l="1"/>
  <c r="AG685" i="18"/>
  <c r="AF688" i="18"/>
  <c r="AI699" i="18"/>
  <c r="AH702" i="18"/>
  <c r="AG705" i="18"/>
  <c r="AF708" i="18"/>
  <c r="AE711" i="18"/>
  <c r="AD714" i="18"/>
  <c r="AC717" i="18"/>
  <c r="AF728" i="18"/>
  <c r="AE731" i="18"/>
  <c r="AD734" i="18"/>
  <c r="AC737" i="18"/>
  <c r="AI739" i="18"/>
  <c r="AH742" i="18"/>
  <c r="AG745" i="18"/>
  <c r="AF748" i="18"/>
  <c r="AF679" i="18"/>
  <c r="AC680" i="18"/>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I680" i="18"/>
  <c r="AE692" i="18"/>
  <c r="AD695" i="18"/>
  <c r="AC698" i="18"/>
  <c r="AI700" i="18"/>
  <c r="AH703" i="18"/>
  <c r="AG706" i="18"/>
  <c r="AF709" i="18"/>
  <c r="AI720" i="18"/>
  <c r="AH723" i="18"/>
  <c r="AG726" i="18"/>
  <c r="AF729" i="18"/>
  <c r="AE732" i="18"/>
  <c r="AD735" i="18"/>
  <c r="AC738" i="18"/>
  <c r="AC704" i="18"/>
  <c r="AG712" i="18"/>
  <c r="AI726" i="18"/>
  <c r="AG732" i="18"/>
  <c r="AE738" i="18"/>
  <c r="AF684" i="18"/>
  <c r="AI715" i="18"/>
  <c r="AF724" i="18"/>
  <c r="AI735" i="18"/>
  <c r="AF744" i="18"/>
  <c r="AC696" i="18"/>
  <c r="AC716" i="18"/>
  <c r="AF727" i="18"/>
  <c r="AI738" i="18"/>
  <c r="AF747" i="18"/>
  <c r="AI681" i="18"/>
  <c r="AH684" i="18"/>
  <c r="AF690" i="18"/>
  <c r="AE693" i="18"/>
  <c r="AD696" i="18"/>
  <c r="AC699" i="18"/>
  <c r="AH704" i="18"/>
  <c r="AC719" i="18"/>
  <c r="AH724" i="18"/>
  <c r="AF730" i="18"/>
  <c r="AI741" i="18"/>
  <c r="AG690" i="18"/>
  <c r="AF693" i="18"/>
  <c r="AD699" i="18"/>
  <c r="AI704" i="18"/>
  <c r="AI724" i="18"/>
  <c r="AI744" i="18"/>
  <c r="AH690" i="18"/>
  <c r="AD702" i="18"/>
  <c r="AC681" i="18"/>
  <c r="AE695" i="18"/>
  <c r="AD698" i="18"/>
  <c r="AC701" i="18"/>
  <c r="AI703" i="18"/>
  <c r="AH706" i="18"/>
  <c r="AG709" i="18"/>
  <c r="AF712" i="18"/>
  <c r="AI723" i="18"/>
  <c r="AH726" i="18"/>
  <c r="AG729" i="18"/>
  <c r="AF732" i="18"/>
  <c r="AE735" i="18"/>
  <c r="AD738" i="18"/>
  <c r="AC741" i="18"/>
  <c r="AD681" i="18"/>
  <c r="AC684" i="18"/>
  <c r="AE698" i="18"/>
  <c r="AD701" i="18"/>
  <c r="AI706" i="18"/>
  <c r="AH709" i="18"/>
  <c r="AF715" i="18"/>
  <c r="AH729" i="18"/>
  <c r="AF735" i="18"/>
  <c r="AD741" i="18"/>
  <c r="AC744" i="18"/>
  <c r="AD727" i="18"/>
  <c r="AF741" i="18"/>
  <c r="AD747" i="18"/>
  <c r="AE687" i="18"/>
  <c r="AE707" i="18"/>
  <c r="AC713" i="18"/>
  <c r="AG721" i="18"/>
  <c r="AG741" i="18"/>
  <c r="AD750" i="18"/>
  <c r="AG684" i="18"/>
  <c r="AD693" i="18"/>
  <c r="AD713" i="18"/>
  <c r="AH721" i="18"/>
  <c r="AH741" i="18"/>
  <c r="AE750" i="18"/>
  <c r="AG687" i="18"/>
  <c r="AE713" i="18"/>
  <c r="AI721" i="18"/>
  <c r="AG727" i="18"/>
  <c r="AG747" i="18"/>
  <c r="AF750" i="18"/>
  <c r="AI684" i="18"/>
  <c r="AC722" i="18"/>
  <c r="AG730" i="18"/>
  <c r="AF733" i="18"/>
  <c r="AG750" i="18"/>
  <c r="AF696" i="18"/>
  <c r="AC705" i="18"/>
  <c r="AE681" i="18"/>
  <c r="AD684" i="18"/>
  <c r="AC687" i="18"/>
  <c r="AE701" i="18"/>
  <c r="AD704" i="18"/>
  <c r="AC707" i="18"/>
  <c r="AI709" i="18"/>
  <c r="AH712" i="18"/>
  <c r="AG715" i="18"/>
  <c r="AF718" i="18"/>
  <c r="AC727" i="18"/>
  <c r="AI729" i="18"/>
  <c r="AH732" i="18"/>
  <c r="AG735" i="18"/>
  <c r="AF738" i="18"/>
  <c r="AE741" i="18"/>
  <c r="AD744" i="18"/>
  <c r="AC747" i="18"/>
  <c r="AF681" i="18"/>
  <c r="AE684" i="18"/>
  <c r="AD687" i="18"/>
  <c r="AC690" i="18"/>
  <c r="AE704" i="18"/>
  <c r="AD707" i="18"/>
  <c r="AC710" i="18"/>
  <c r="AI712" i="18"/>
  <c r="AH715" i="18"/>
  <c r="AG718" i="18"/>
  <c r="AF721" i="18"/>
  <c r="AI732" i="18"/>
  <c r="AH735" i="18"/>
  <c r="AG738" i="18"/>
  <c r="AE744" i="18"/>
  <c r="AC750" i="18"/>
  <c r="AG681" i="18"/>
  <c r="AD690" i="18"/>
  <c r="AC693" i="18"/>
  <c r="AF704" i="18"/>
  <c r="AD710" i="18"/>
  <c r="AH718" i="18"/>
  <c r="AE727" i="18"/>
  <c r="AH738" i="18"/>
  <c r="AE747" i="18"/>
  <c r="AH681" i="18"/>
  <c r="AF687" i="18"/>
  <c r="AE690" i="18"/>
  <c r="AG704" i="18"/>
  <c r="AE710" i="18"/>
  <c r="AI718" i="18"/>
  <c r="AG724" i="18"/>
  <c r="AG744" i="18"/>
  <c r="AD716" i="18"/>
  <c r="AH744" i="18"/>
  <c r="AH687" i="18"/>
  <c r="AE696" i="18"/>
  <c r="AC702" i="18"/>
  <c r="AD719" i="18"/>
  <c r="AH727" i="18"/>
  <c r="AH747" i="18"/>
  <c r="AG693" i="18"/>
  <c r="AE699" i="18"/>
  <c r="AE716" i="18"/>
  <c r="AI687" i="18"/>
  <c r="AE719" i="18"/>
  <c r="AG696" i="18"/>
  <c r="AG703" i="18"/>
  <c r="AE720" i="18"/>
  <c r="AI727" i="18"/>
  <c r="AI748" i="18"/>
  <c r="AH696" i="18"/>
  <c r="AD705" i="18"/>
  <c r="AF720" i="18"/>
  <c r="AC728" i="18"/>
  <c r="AC749" i="18"/>
  <c r="AF680" i="18"/>
  <c r="AI688" i="18"/>
  <c r="AI696" i="18"/>
  <c r="AE705" i="18"/>
  <c r="AG720" i="18"/>
  <c r="AD728" i="18"/>
  <c r="AF742" i="18"/>
  <c r="AD749" i="18"/>
  <c r="AG680" i="18"/>
  <c r="AC689" i="18"/>
  <c r="AF697" i="18"/>
  <c r="AF705" i="18"/>
  <c r="AH720" i="18"/>
  <c r="AE728" i="18"/>
  <c r="AC735" i="18"/>
  <c r="AG742" i="18"/>
  <c r="AE749" i="18"/>
  <c r="AH680" i="18"/>
  <c r="AD689" i="18"/>
  <c r="AG697" i="18"/>
  <c r="AC714" i="18"/>
  <c r="AD722" i="18"/>
  <c r="AI728" i="18"/>
  <c r="AF736" i="18"/>
  <c r="AH750" i="18"/>
  <c r="AE689" i="18"/>
  <c r="AH697" i="18"/>
  <c r="AG714" i="18"/>
  <c r="AE722" i="18"/>
  <c r="AC729" i="18"/>
  <c r="AG736" i="18"/>
  <c r="AE743" i="18"/>
  <c r="AI750" i="18"/>
  <c r="AF682" i="18"/>
  <c r="AI690" i="18"/>
  <c r="AI697" i="18"/>
  <c r="AH714" i="18"/>
  <c r="AH736" i="18"/>
  <c r="AD679" i="18"/>
  <c r="AI694" i="18"/>
  <c r="AE726" i="18"/>
  <c r="AC695" i="18"/>
  <c r="AE680" i="18"/>
  <c r="AD743" i="18"/>
  <c r="AD729" i="18"/>
  <c r="AG682" i="18"/>
  <c r="AF699" i="18"/>
  <c r="AF706" i="18"/>
  <c r="AI714" i="18"/>
  <c r="AE729" i="18"/>
  <c r="AI736" i="18"/>
  <c r="AE679" i="18"/>
  <c r="AD683" i="18"/>
  <c r="AG699" i="18"/>
  <c r="AC708" i="18"/>
  <c r="AD723" i="18"/>
  <c r="AH730" i="18"/>
  <c r="AI679" i="18"/>
  <c r="AE683" i="18"/>
  <c r="AH691" i="18"/>
  <c r="AH699" i="18"/>
  <c r="AD708" i="18"/>
  <c r="AE723" i="18"/>
  <c r="AI730" i="18"/>
  <c r="AC679" i="18"/>
  <c r="AC692" i="18"/>
  <c r="AF700" i="18"/>
  <c r="AG723" i="18"/>
  <c r="AF745" i="18"/>
  <c r="AD692" i="18"/>
  <c r="AG700" i="18"/>
  <c r="AC725" i="18"/>
  <c r="AC746" i="18"/>
  <c r="AH700" i="18"/>
  <c r="AD746" i="18"/>
  <c r="AF685" i="18"/>
  <c r="AC732" i="18"/>
  <c r="AH717" i="18"/>
  <c r="AH739" i="18"/>
  <c r="AD686" i="18"/>
  <c r="AC711" i="18"/>
  <c r="AG733" i="18"/>
  <c r="AD703" i="18"/>
  <c r="AD726" i="18"/>
  <c r="AI708" i="18"/>
  <c r="AD731" i="18"/>
  <c r="AH693" i="18"/>
  <c r="AF717" i="18"/>
  <c r="AF739" i="18"/>
  <c r="AE702" i="18"/>
  <c r="AE725" i="18"/>
  <c r="AG739" i="18"/>
  <c r="AF702" i="18"/>
  <c r="AG702" i="18"/>
  <c r="AI717" i="18"/>
  <c r="AE740" i="18"/>
  <c r="AH694" i="18"/>
  <c r="AD711" i="18"/>
  <c r="AH733" i="18"/>
  <c r="AI733" i="18"/>
  <c r="AI711" i="18"/>
  <c r="AC734" i="18"/>
  <c r="AI691" i="18"/>
  <c r="AE708" i="18"/>
  <c r="AF723" i="18"/>
  <c r="AC731" i="18"/>
  <c r="AD725" i="18"/>
  <c r="AI693" i="18"/>
  <c r="AG717" i="18"/>
  <c r="AE746" i="18"/>
  <c r="AC686" i="18"/>
  <c r="AD732" i="18"/>
  <c r="AG694" i="18"/>
  <c r="AC726" i="18"/>
  <c r="AI747" i="18"/>
  <c r="AE686" i="18"/>
  <c r="AE703" i="18"/>
  <c r="AH711" i="18"/>
  <c r="AF703" i="18"/>
  <c r="AF726" i="18"/>
  <c r="AD706" i="18"/>
  <c r="AE730" i="18"/>
  <c r="AD730" i="18"/>
  <c r="AC730" i="18"/>
  <c r="AE706" i="18"/>
  <c r="AC706" i="18"/>
  <c r="AE682" i="18"/>
  <c r="AD682" i="18"/>
  <c r="AC682" i="18"/>
  <c r="AE709" i="18"/>
  <c r="AD685" i="18"/>
  <c r="AC709" i="18"/>
  <c r="AC733" i="18"/>
  <c r="AD709" i="18"/>
  <c r="AC685" i="18"/>
  <c r="AE733" i="18"/>
  <c r="AE685" i="18"/>
  <c r="AD733" i="18"/>
  <c r="AE736" i="18"/>
  <c r="AE712" i="18"/>
  <c r="AD688" i="18"/>
  <c r="AD712" i="18"/>
  <c r="AC712" i="18"/>
  <c r="AE688" i="18"/>
  <c r="AD736" i="18"/>
  <c r="AC736" i="18"/>
  <c r="AC688" i="18"/>
  <c r="AE739" i="18"/>
  <c r="AD691" i="18"/>
  <c r="AC691" i="18"/>
  <c r="AC739" i="18"/>
  <c r="AD715" i="18"/>
  <c r="AD739" i="18"/>
  <c r="AC715" i="18"/>
  <c r="AE715" i="18"/>
  <c r="AE691" i="18"/>
  <c r="AD694" i="18"/>
  <c r="AC718" i="18"/>
  <c r="AD718" i="18"/>
  <c r="AE694" i="18"/>
  <c r="AC742" i="18"/>
  <c r="AC694" i="18"/>
  <c r="AE742" i="18"/>
  <c r="AD742" i="18"/>
  <c r="AE718" i="18"/>
  <c r="AD721" i="18"/>
  <c r="AE721" i="18"/>
  <c r="AD697" i="18"/>
  <c r="AC745" i="18"/>
  <c r="AE697" i="18"/>
  <c r="AC721" i="18"/>
  <c r="AD745" i="18"/>
  <c r="AE745" i="18"/>
  <c r="AC697" i="18"/>
  <c r="AC748" i="18"/>
  <c r="AC700" i="18"/>
  <c r="AD748" i="18"/>
  <c r="AE724" i="18"/>
  <c r="AC724" i="18"/>
  <c r="AD724" i="18"/>
  <c r="AD700" i="18"/>
  <c r="AE748" i="18"/>
  <c r="AE700" i="18"/>
  <c r="AI707" i="18"/>
  <c r="AH707" i="18"/>
  <c r="AF707" i="18"/>
  <c r="AG707" i="18"/>
  <c r="AH710" i="18"/>
  <c r="AF710" i="18"/>
  <c r="AG710" i="18"/>
  <c r="AI710" i="18"/>
  <c r="AG713" i="18"/>
  <c r="AH713" i="18"/>
  <c r="AF713" i="18"/>
  <c r="AI713" i="18"/>
  <c r="AF716" i="18"/>
  <c r="AH716" i="18"/>
  <c r="AG716" i="18"/>
  <c r="AI716" i="18"/>
  <c r="AG719" i="18"/>
  <c r="AF719" i="18"/>
  <c r="AH719" i="18"/>
  <c r="AI719" i="18"/>
  <c r="AI722" i="18"/>
  <c r="AG722" i="18"/>
  <c r="AH722" i="18"/>
  <c r="AF722" i="18"/>
  <c r="AF725" i="18"/>
  <c r="AG725" i="18"/>
  <c r="AH725" i="18"/>
  <c r="AI725" i="18"/>
  <c r="AI731" i="18"/>
  <c r="AI683" i="18"/>
  <c r="AH731" i="18"/>
  <c r="AH683" i="18"/>
  <c r="AF683" i="18"/>
  <c r="AG683" i="18"/>
  <c r="AF731" i="18"/>
  <c r="AG731" i="18"/>
  <c r="AI686" i="18"/>
  <c r="AF734" i="18"/>
  <c r="AG734" i="18"/>
  <c r="AH686" i="18"/>
  <c r="AG686" i="18"/>
  <c r="AH734" i="18"/>
  <c r="AF686" i="18"/>
  <c r="AI734" i="18"/>
  <c r="AI689" i="18"/>
  <c r="AF737" i="18"/>
  <c r="AI737" i="18"/>
  <c r="AG737" i="18"/>
  <c r="AF689" i="18"/>
  <c r="AH737" i="18"/>
  <c r="AG689" i="18"/>
  <c r="AH689" i="18"/>
  <c r="AF692" i="18"/>
  <c r="AH692" i="18"/>
  <c r="AG740" i="18"/>
  <c r="AI692" i="18"/>
  <c r="AH740" i="18"/>
  <c r="AF695" i="18"/>
  <c r="AF740" i="18"/>
  <c r="AG692" i="18"/>
  <c r="AI740" i="18"/>
  <c r="AF743" i="18"/>
  <c r="AG743" i="18"/>
  <c r="AI743" i="18"/>
  <c r="AG695" i="18"/>
  <c r="AF698" i="18"/>
  <c r="AH743" i="18"/>
  <c r="AH695" i="18"/>
  <c r="AI695" i="18"/>
  <c r="AI698" i="18"/>
  <c r="AF701" i="18"/>
  <c r="AI746" i="18"/>
  <c r="AH698" i="18"/>
  <c r="AF746" i="18"/>
  <c r="AG746" i="18"/>
  <c r="AH746" i="18"/>
  <c r="AG698" i="18"/>
  <c r="AG701" i="18"/>
  <c r="AH701" i="18"/>
  <c r="AH749" i="18"/>
  <c r="AI749" i="18"/>
  <c r="AI701" i="18"/>
  <c r="AF749" i="18"/>
  <c r="AG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44" i="19"/>
  <c r="K340" i="18"/>
  <c r="K344" i="18" s="1"/>
  <c r="L220" i="18"/>
  <c r="M220" i="18" s="1"/>
  <c r="J219" i="18"/>
  <c r="K219" i="18" s="1"/>
  <c r="J220" i="18"/>
  <c r="K220" i="18" s="1"/>
  <c r="J218" i="18"/>
  <c r="K218" i="18" s="1"/>
  <c r="M340" i="18" l="1"/>
  <c r="M344" i="18" s="1"/>
  <c r="L340" i="18"/>
  <c r="L344"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40"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176D440C-C44A-454F-BD64-FB3DCDBBA19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5"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A5B5317E-6E43-445C-981A-1087E3801009}">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3"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9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9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31" authorId="3" shapeId="0" xr:uid="{C0353A77-117E-4DC2-A6B2-656BE0EABF6F}">
      <text>
        <r>
          <rPr>
            <sz val="9"/>
            <color indexed="81"/>
            <rFont val="Tahoma"/>
            <family val="2"/>
          </rPr>
          <t>including transport</t>
        </r>
      </text>
    </comment>
    <comment ref="G337"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37"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37"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37" authorId="0" shapeId="0" xr:uid="{66C81C6F-047D-4D75-845F-9BBEBE07FF9F}">
      <text>
        <r>
          <rPr>
            <b/>
            <sz val="9"/>
            <color indexed="81"/>
            <rFont val="Tahoma"/>
            <family val="2"/>
          </rPr>
          <t>Michael Young:</t>
        </r>
        <r>
          <rPr>
            <sz val="9"/>
            <color indexed="81"/>
            <rFont val="Tahoma"/>
            <family val="2"/>
          </rPr>
          <t xml:space="preserve">
fert density t/m3</t>
        </r>
      </text>
    </comment>
    <comment ref="K337"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37" authorId="1" shapeId="0" xr:uid="{6134306F-FCB7-4AA7-A4A2-FF5089E723DF}">
      <text>
        <r>
          <rPr>
            <b/>
            <sz val="9"/>
            <color indexed="81"/>
            <rFont val="Tahoma"/>
            <family val="2"/>
          </rPr>
          <t>Michael Young (21512438):</t>
        </r>
        <r>
          <rPr>
            <sz val="9"/>
            <color indexed="81"/>
            <rFont val="Tahoma"/>
            <family val="2"/>
          </rPr>
          <t xml:space="preserve">
day of yr</t>
        </r>
      </text>
    </comment>
    <comment ref="M337"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37"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39"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42"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96" authorId="1" shapeId="0" xr:uid="{1C4ECD8C-347F-4792-9A1A-C7DB8838AF03}">
      <text>
        <r>
          <rPr>
            <b/>
            <sz val="9"/>
            <color indexed="81"/>
            <rFont val="Tahoma"/>
            <family val="2"/>
          </rPr>
          <t>Michael Young (21512438):</t>
        </r>
        <r>
          <rPr>
            <sz val="9"/>
            <color indexed="81"/>
            <rFont val="Tahoma"/>
            <family val="2"/>
          </rPr>
          <t xml:space="preserve">
day of yr</t>
        </r>
      </text>
    </comment>
    <comment ref="L3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96"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6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72" authorId="3" shapeId="0" xr:uid="{66372611-E096-402C-AB40-C111DDC5C819}">
      <text>
        <r>
          <rPr>
            <sz val="9"/>
            <color indexed="81"/>
            <rFont val="Tahoma"/>
            <family val="2"/>
          </rPr>
          <t>innoculant is covered in the chemical cost stuff because that is what agros do</t>
        </r>
      </text>
    </comment>
    <comment ref="G4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0"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0"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0"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1"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5"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7"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9" authorId="0" shapeId="0" xr:uid="{E600B6FE-882F-4F5C-B910-DFE83C28C7AD}">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<sst xmlns="http://schemas.openxmlformats.org/spreadsheetml/2006/main" count="9832" uniqueCount="1209">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</sst>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187</xdr:row>
      <xdr:rowOff>59532</xdr:rowOff>
    </xdr:from>
    <xdr:to>
      <xdr:col>15</xdr:col>
      <xdr:colOff>431799</xdr:colOff>
      <xdr:row>191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77</xdr:row>
      <xdr:rowOff>38100</xdr:rowOff>
    </xdr:from>
    <xdr:to>
      <xdr:col>14</xdr:col>
      <xdr:colOff>581024</xdr:colOff>
      <xdr:row>80</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82" workbookViewId="0">
      <selection activeCell="H107" sqref="G107:H114"/>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985</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986</v>
      </c>
      <c r="I6" s="248" t="s">
        <v>1115</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964</v>
      </c>
      <c r="H14" s="32"/>
      <c r="I14" s="34" t="s">
        <v>966</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1122</v>
      </c>
      <c r="Q15" s="32"/>
      <c r="R15" s="32"/>
      <c r="S15" s="32"/>
      <c r="T15" s="34" t="s">
        <v>1123</v>
      </c>
      <c r="U15" s="32"/>
      <c r="V15" s="32"/>
      <c r="W15" s="16"/>
      <c r="X15" s="8"/>
      <c r="Y15" s="8"/>
      <c r="Z15" s="8"/>
    </row>
    <row r="16" spans="1:26" customFormat="1" ht="12" customHeight="1" outlineLevel="1" x14ac:dyDescent="0.35">
      <c r="A16" s="6"/>
      <c r="B16" s="7"/>
      <c r="C16" s="17"/>
      <c r="D16" s="17"/>
      <c r="E16" s="17"/>
      <c r="F16" s="26"/>
      <c r="G16" t="s">
        <v>958</v>
      </c>
      <c r="H16" s="32" t="s">
        <v>1172</v>
      </c>
      <c r="I16" t="s">
        <v>1173</v>
      </c>
      <c r="K16" t="s">
        <v>965</v>
      </c>
      <c r="L16" s="32" t="s">
        <v>1172</v>
      </c>
      <c r="M16" t="s">
        <v>1173</v>
      </c>
      <c r="N16" s="32"/>
      <c r="O16" t="s">
        <v>959</v>
      </c>
      <c r="P16" s="32" t="s">
        <v>939</v>
      </c>
      <c r="Q16" s="32" t="s">
        <v>940</v>
      </c>
      <c r="R16" s="32" t="s">
        <v>901</v>
      </c>
      <c r="S16" s="32"/>
      <c r="T16" s="32" t="s">
        <v>939</v>
      </c>
      <c r="U16" s="32" t="s">
        <v>940</v>
      </c>
      <c r="V16" s="32" t="s">
        <v>901</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929</v>
      </c>
      <c r="H18" s="241" t="b">
        <v>0</v>
      </c>
      <c r="I18" s="241" t="b">
        <v>0</v>
      </c>
      <c r="K18" s="668" t="s">
        <v>808</v>
      </c>
      <c r="L18" s="205" t="b">
        <v>1</v>
      </c>
      <c r="M18" s="860" t="b">
        <v>1</v>
      </c>
      <c r="N18" s="32"/>
      <c r="O18" s="497" t="s">
        <v>808</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929</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960</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1050</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1207</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67</v>
      </c>
      <c r="H25" s="241" t="b">
        <v>0</v>
      </c>
      <c r="I25" s="241" t="b">
        <v>0</v>
      </c>
      <c r="K25" s="668" t="s">
        <v>961</v>
      </c>
      <c r="L25" s="205" t="b">
        <v>0</v>
      </c>
      <c r="M25" s="205" t="b">
        <v>0</v>
      </c>
      <c r="N25" s="32"/>
      <c r="O25" s="497" t="s">
        <v>960</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930</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221</v>
      </c>
      <c r="H27" s="241" t="b">
        <v>0</v>
      </c>
      <c r="I27" s="241" t="b">
        <v>0</v>
      </c>
      <c r="K27" s="669" t="s">
        <v>962</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64</v>
      </c>
      <c r="H28" s="241" t="b">
        <v>0</v>
      </c>
      <c r="I28" s="241" t="b">
        <v>0</v>
      </c>
      <c r="K28" s="669" t="s">
        <v>342</v>
      </c>
      <c r="L28" s="205" t="b">
        <v>0</v>
      </c>
      <c r="M28" s="205" t="b">
        <v>0</v>
      </c>
      <c r="N28" s="32"/>
      <c r="O28" s="497" t="s">
        <v>337</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932</v>
      </c>
      <c r="H29" s="241" t="b">
        <v>0</v>
      </c>
      <c r="I29" s="241" t="b">
        <v>0</v>
      </c>
      <c r="K29" s="669" t="s">
        <v>963</v>
      </c>
      <c r="L29" s="205" t="b">
        <v>0</v>
      </c>
      <c r="M29" s="205" t="b">
        <v>0</v>
      </c>
      <c r="N29" s="32"/>
      <c r="O29" s="497" t="s">
        <v>1207</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75</v>
      </c>
      <c r="H30" s="241" t="b">
        <v>0</v>
      </c>
      <c r="I30" s="241" t="b">
        <v>0</v>
      </c>
      <c r="K30" s="32"/>
      <c r="L30" s="32"/>
      <c r="M30" s="32"/>
      <c r="N30" s="32"/>
      <c r="O30" s="497" t="s">
        <v>67</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65</v>
      </c>
      <c r="H31" s="241" t="b">
        <v>0</v>
      </c>
      <c r="I31" s="241" t="b">
        <v>0</v>
      </c>
      <c r="K31" s="32"/>
      <c r="L31" s="32"/>
      <c r="M31" s="32"/>
      <c r="N31" s="32"/>
      <c r="O31" s="497" t="s">
        <v>930</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928</v>
      </c>
      <c r="H32" s="241" t="b">
        <v>0</v>
      </c>
      <c r="I32" s="241" t="b">
        <v>0</v>
      </c>
      <c r="K32" s="32"/>
      <c r="L32" s="32"/>
      <c r="M32" s="32"/>
      <c r="N32" s="32"/>
      <c r="O32" s="497" t="s">
        <v>221</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72</v>
      </c>
      <c r="H33" s="241" t="b">
        <v>0</v>
      </c>
      <c r="I33" s="241" t="b">
        <v>0</v>
      </c>
      <c r="K33" s="32"/>
      <c r="L33" s="32"/>
      <c r="M33" s="32"/>
      <c r="N33" s="32"/>
      <c r="O33" s="497" t="s">
        <v>64</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8" t="s">
        <v>931</v>
      </c>
      <c r="H34" s="241" t="b">
        <v>0</v>
      </c>
      <c r="I34" s="241" t="b">
        <v>0</v>
      </c>
      <c r="K34" s="32"/>
      <c r="L34" s="32"/>
      <c r="M34" s="32"/>
      <c r="N34" s="32"/>
      <c r="O34" s="497" t="s">
        <v>932</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K35" s="32"/>
      <c r="L35" s="32"/>
      <c r="M35" s="32"/>
      <c r="N35" s="32"/>
      <c r="O35" s="497" t="s">
        <v>339</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1050</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340</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961</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341</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962</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75</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65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928</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342</v>
      </c>
      <c r="P44" s="205" t="b">
        <v>1</v>
      </c>
      <c r="Q44" s="205" t="b">
        <v>1</v>
      </c>
      <c r="R44" s="205" t="b">
        <v>0</v>
      </c>
      <c r="S44" s="38"/>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963</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72</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8" t="s">
        <v>931</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1177</v>
      </c>
      <c r="J68" s="863" t="s">
        <v>1178</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868</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869</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870</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1108</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776</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777</v>
      </c>
      <c r="J90" s="13" t="s">
        <v>787</v>
      </c>
      <c r="K90" s="13" t="s">
        <v>788</v>
      </c>
      <c r="L90" s="13" t="s">
        <v>1053</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1105</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778</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1005</v>
      </c>
      <c r="K106" s="17"/>
      <c r="L106" s="17"/>
      <c r="M106" s="23"/>
      <c r="N106" s="870" t="s">
        <v>903</v>
      </c>
      <c r="O106" s="24"/>
      <c r="P106" s="680" t="s">
        <v>902</v>
      </c>
      <c r="Q106" s="680"/>
      <c r="R106" s="680"/>
      <c r="S106" s="24"/>
      <c r="T106" s="22" t="s">
        <v>955</v>
      </c>
      <c r="U106" s="22"/>
      <c r="V106" s="680" t="s">
        <v>902</v>
      </c>
      <c r="W106" s="680"/>
      <c r="X106" s="680"/>
      <c r="Y106" s="24"/>
      <c r="Z106" s="22" t="s">
        <v>955</v>
      </c>
      <c r="AA106" s="22"/>
      <c r="AB106" s="22" t="s">
        <v>1127</v>
      </c>
      <c r="AC106" s="22"/>
      <c r="AD106" s="22"/>
      <c r="AE106" s="133" t="s">
        <v>1124</v>
      </c>
      <c r="AF106" s="22"/>
      <c r="AG106" s="16"/>
      <c r="AH106" s="8"/>
      <c r="AI106" s="8"/>
      <c r="AJ106" s="8"/>
    </row>
    <row r="107" spans="1:36" customFormat="1" ht="12" customHeight="1" outlineLevel="1" x14ac:dyDescent="0.35">
      <c r="A107" s="6"/>
      <c r="B107" s="7"/>
      <c r="C107" s="17"/>
      <c r="D107" s="17"/>
      <c r="E107" s="17"/>
      <c r="F107" s="17"/>
      <c r="G107" s="198"/>
      <c r="H107" s="198"/>
      <c r="I107" s="198"/>
      <c r="J107" s="22" t="s">
        <v>1016</v>
      </c>
      <c r="K107" s="17"/>
      <c r="L107" s="23" t="s">
        <v>346</v>
      </c>
      <c r="M107" s="23" t="s">
        <v>348</v>
      </c>
      <c r="N107" s="871"/>
      <c r="O107" s="24"/>
      <c r="P107" s="24" t="s">
        <v>939</v>
      </c>
      <c r="Q107" s="24" t="s">
        <v>940</v>
      </c>
      <c r="R107" s="24" t="s">
        <v>901</v>
      </c>
      <c r="S107" s="24"/>
      <c r="T107" s="22"/>
      <c r="U107" s="22"/>
      <c r="V107" s="24" t="s">
        <v>939</v>
      </c>
      <c r="W107" s="24" t="s">
        <v>940</v>
      </c>
      <c r="X107" s="24" t="s">
        <v>901</v>
      </c>
      <c r="Y107" s="24"/>
      <c r="Z107" s="22"/>
      <c r="AA107" s="22"/>
      <c r="AB107" s="22" t="s">
        <v>1128</v>
      </c>
      <c r="AC107" s="22" t="s">
        <v>1129</v>
      </c>
      <c r="AD107" s="22"/>
      <c r="AE107" s="22" t="s">
        <v>1125</v>
      </c>
      <c r="AF107" s="22" t="s">
        <v>1126</v>
      </c>
      <c r="AG107" s="16"/>
      <c r="AH107" s="8"/>
      <c r="AI107" s="8"/>
      <c r="AJ107" s="8"/>
    </row>
    <row r="108" spans="1:36" customFormat="1" ht="12" customHeight="1" outlineLevel="1" x14ac:dyDescent="0.35">
      <c r="A108" s="6"/>
      <c r="B108" s="7"/>
      <c r="C108" s="17"/>
      <c r="D108" s="17"/>
      <c r="E108" s="17"/>
      <c r="F108" s="26"/>
      <c r="J108" s="162" t="s">
        <v>1006</v>
      </c>
      <c r="K108" s="499" t="s">
        <v>806</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1007</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J110" s="162" t="s">
        <v>1008</v>
      </c>
      <c r="K110" s="500" t="s">
        <v>779</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J111" s="162" t="s">
        <v>1009</v>
      </c>
      <c r="K111" s="500" t="s">
        <v>780</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1010</v>
      </c>
      <c r="K112" s="500" t="s">
        <v>781</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J113" s="162" t="s">
        <v>1011</v>
      </c>
      <c r="K113" s="500" t="s">
        <v>782</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J114" s="162" t="s">
        <v>1012</v>
      </c>
      <c r="K114" s="500" t="s">
        <v>783</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1013</v>
      </c>
      <c r="K115" s="500" t="s">
        <v>784</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1014</v>
      </c>
      <c r="K116" s="500" t="s">
        <v>785</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1015</v>
      </c>
      <c r="K117" s="501" t="s">
        <v>786</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900</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1155</v>
      </c>
      <c r="L31" s="29"/>
      <c r="N31" s="697" t="s">
        <v>1156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1042</v>
      </c>
      <c r="I78" s="180" t="s">
        <v>318</v>
      </c>
      <c r="J78" s="180" t="s">
        <v>315</v>
      </c>
      <c r="M78" s="181"/>
      <c r="N78" s="181" t="s">
        <v>1042</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28"/>
  <sheetViews>
    <sheetView topLeftCell="A32" zoomScale="80" zoomScaleNormal="80" workbookViewId="0">
      <selection activeCell="I80" sqref="I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936</v>
      </c>
      <c r="H31" s="701">
        <f>MIN(364,INT((I31 - DATE(YEAR(I31),1,1))))</f>
        <v>348</v>
      </c>
      <c r="I31" s="706">
        <v>43814</v>
      </c>
      <c r="J31" s="622" t="str">
        <f>IF(i_grain_income_date&gt;MAX($U$97:$AD$114),"","**ERROR**")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934</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935</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957</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755</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1206</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[3]General!G17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[3]General!G18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[3]General!G19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[3]General!G20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[3]General!G21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[3]General!G22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[3]General!G23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[3]General!G24</f>
        <v>ms</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[3]General!G25</f>
        <v>o</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[3]General!G26</f>
        <v>od</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[3]General!G27</f>
        <v>of</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[3]General!G28</f>
        <v>r</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[3]General!G29</f>
        <v>rd</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[3]General!G30</f>
        <v>v</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[3]General!G31</f>
        <v>w</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[3]General!G32</f>
        <v>wd</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[3]General!G33</f>
        <v>z</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[3]General!G34</f>
        <v>zd</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2"/>
      <c r="H64" s="159" t="s">
        <v>216</v>
      </c>
      <c r="I64" s="104">
        <f>I44</f>
        <v>83</v>
      </c>
      <c r="J64" s="104">
        <f t="shared" ref="J64:P64" si="2">J44</f>
        <v>90</v>
      </c>
      <c r="K64" s="104">
        <f t="shared" si="2"/>
        <v>97</v>
      </c>
      <c r="L64" s="104">
        <f t="shared" si="2"/>
        <v>104</v>
      </c>
      <c r="M64" s="104">
        <f t="shared" si="2"/>
        <v>111</v>
      </c>
      <c r="N64" s="104">
        <f t="shared" si="2"/>
        <v>118</v>
      </c>
      <c r="O64" s="104">
        <f t="shared" si="2"/>
        <v>125</v>
      </c>
      <c r="P64" s="104">
        <f t="shared" si="2"/>
        <v>132</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52" t="s">
        <v>371</v>
      </c>
      <c r="I65" s="235">
        <v>1</v>
      </c>
      <c r="J65" s="235">
        <v>1</v>
      </c>
      <c r="K65" s="235">
        <v>1</v>
      </c>
      <c r="L65" s="235">
        <v>1</v>
      </c>
      <c r="M65" s="235">
        <v>1</v>
      </c>
      <c r="N65" s="235">
        <v>1</v>
      </c>
      <c r="O65" s="235">
        <v>1</v>
      </c>
      <c r="P65" s="235">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57</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58</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59</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60</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868</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869</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870</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1108</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2"/>
      <c r="H75" s="159" t="s">
        <v>792</v>
      </c>
      <c r="I75" s="35" t="s">
        <v>806</v>
      </c>
      <c r="J75" s="35" t="s">
        <v>385</v>
      </c>
      <c r="K75" s="26" t="s">
        <v>779</v>
      </c>
      <c r="L75" s="26" t="s">
        <v>780</v>
      </c>
      <c r="M75" s="26" t="s">
        <v>781</v>
      </c>
      <c r="N75" s="35" t="s">
        <v>782</v>
      </c>
      <c r="O75" s="35" t="s">
        <v>783</v>
      </c>
      <c r="P75" s="35" t="s">
        <v>784</v>
      </c>
      <c r="Q75" s="35" t="s">
        <v>785</v>
      </c>
      <c r="R75" s="35" t="s">
        <v>786</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52" t="str">
        <f t="shared" ref="H76:H93" si="3">H45</f>
        <v>b</v>
      </c>
      <c r="I76" s="235">
        <v>1</v>
      </c>
      <c r="J76" s="235">
        <v>0.8</v>
      </c>
      <c r="K76" s="235">
        <v>1</v>
      </c>
      <c r="L76" s="235">
        <v>0.8</v>
      </c>
      <c r="M76" s="235">
        <v>1</v>
      </c>
      <c r="N76" s="235">
        <v>0.8</v>
      </c>
      <c r="O76" s="235">
        <v>1</v>
      </c>
      <c r="P76" s="235">
        <v>0.8</v>
      </c>
      <c r="Q76" s="235">
        <v>1</v>
      </c>
      <c r="R76" s="235">
        <v>0.8</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si="3"/>
        <v>bd</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f</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h</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i</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k</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l</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ms</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o</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od</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of</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r</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rd</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v</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w</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wd</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z</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zd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x14ac:dyDescent="0.35">
      <c r="A95" s="6"/>
      <c r="B95" s="7"/>
      <c r="C95" s="17"/>
      <c r="D95" s="17"/>
      <c r="E95" s="17"/>
      <c r="F95" s="26"/>
      <c r="G95" s="196" t="s">
        <v>262</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t="s">
        <v>99</v>
      </c>
      <c r="I96" s="35" t="s">
        <v>806</v>
      </c>
      <c r="J96" s="35" t="s">
        <v>385</v>
      </c>
      <c r="K96" s="26" t="s">
        <v>779</v>
      </c>
      <c r="L96" s="26" t="s">
        <v>780</v>
      </c>
      <c r="M96" s="26" t="s">
        <v>781</v>
      </c>
      <c r="N96" s="35" t="s">
        <v>782</v>
      </c>
      <c r="O96" s="35" t="s">
        <v>783</v>
      </c>
      <c r="P96" s="35" t="s">
        <v>784</v>
      </c>
      <c r="Q96" s="35" t="s">
        <v>785</v>
      </c>
      <c r="R96" s="35" t="s">
        <v>786</v>
      </c>
      <c r="S96" s="35"/>
      <c r="T96" s="35" t="s">
        <v>99</v>
      </c>
      <c r="U96" s="35" t="s">
        <v>806</v>
      </c>
      <c r="V96" s="35" t="s">
        <v>385</v>
      </c>
      <c r="W96" s="26" t="s">
        <v>779</v>
      </c>
      <c r="X96" s="26" t="s">
        <v>780</v>
      </c>
      <c r="Y96" s="26" t="s">
        <v>781</v>
      </c>
      <c r="Z96" s="35" t="s">
        <v>782</v>
      </c>
      <c r="AA96" s="35" t="s">
        <v>783</v>
      </c>
      <c r="AB96" s="35" t="s">
        <v>784</v>
      </c>
      <c r="AC96" s="35" t="s">
        <v>785</v>
      </c>
      <c r="AD96" s="35" t="s">
        <v>786</v>
      </c>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outlineLevel="1" x14ac:dyDescent="0.35">
      <c r="A97" s="6"/>
      <c r="B97" s="7"/>
      <c r="C97" s="17"/>
      <c r="D97" s="17"/>
      <c r="E97" s="17"/>
      <c r="F97" s="26"/>
      <c r="G97" s="34"/>
      <c r="H97" s="652" t="str">
        <f>General!G17</f>
        <v>b</v>
      </c>
      <c r="I97" s="703">
        <f>Periods!$F$21</f>
        <v>43549</v>
      </c>
      <c r="J97" s="703">
        <f>Periods!$F$21</f>
        <v>43549</v>
      </c>
      <c r="K97" s="703">
        <f>Periods!$F$21</f>
        <v>43549</v>
      </c>
      <c r="L97" s="703">
        <f>Periods!$F$21</f>
        <v>43549</v>
      </c>
      <c r="M97" s="703">
        <f>Periods!$F$21</f>
        <v>43549</v>
      </c>
      <c r="N97" s="703">
        <f>Periods!$F$21</f>
        <v>43549</v>
      </c>
      <c r="O97" s="703">
        <f>Periods!$F$21</f>
        <v>43549</v>
      </c>
      <c r="P97" s="703">
        <f>Periods!$F$21</f>
        <v>43549</v>
      </c>
      <c r="Q97" s="703">
        <f>Periods!$F$21</f>
        <v>43549</v>
      </c>
      <c r="R97" s="703">
        <f>Periods!$F$21</f>
        <v>43549</v>
      </c>
      <c r="S97" s="35"/>
      <c r="T97" s="652" t="str">
        <f>H97</f>
        <v>b</v>
      </c>
      <c r="U97" s="701">
        <f>MIN(364,INT((I97 - DATE(YEAR(I97),1,1))))</f>
        <v>83</v>
      </c>
      <c r="V97" s="701">
        <f t="shared" ref="V97:AD97" si="4">MIN(364,INT((J97 - DATE(YEAR(J97),1,1))))</f>
        <v>83</v>
      </c>
      <c r="W97" s="701">
        <f t="shared" si="4"/>
        <v>83</v>
      </c>
      <c r="X97" s="701">
        <f t="shared" si="4"/>
        <v>83</v>
      </c>
      <c r="Y97" s="701">
        <f t="shared" si="4"/>
        <v>83</v>
      </c>
      <c r="Z97" s="701">
        <f t="shared" si="4"/>
        <v>83</v>
      </c>
      <c r="AA97" s="701">
        <f t="shared" si="4"/>
        <v>83</v>
      </c>
      <c r="AB97" s="701">
        <f t="shared" si="4"/>
        <v>83</v>
      </c>
      <c r="AC97" s="701">
        <f t="shared" si="4"/>
        <v>83</v>
      </c>
      <c r="AD97" s="701">
        <f t="shared" si="4"/>
        <v>83</v>
      </c>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652" t="str">
        <f>General!G18</f>
        <v>bd</v>
      </c>
      <c r="I98" s="703">
        <f>Periods!$F$21</f>
        <v>43549</v>
      </c>
      <c r="J98" s="703">
        <f>Periods!$F$21</f>
        <v>43549</v>
      </c>
      <c r="K98" s="703">
        <f>Periods!$F$21</f>
        <v>43549</v>
      </c>
      <c r="L98" s="703">
        <f>Periods!$F$21</f>
        <v>43549</v>
      </c>
      <c r="M98" s="703">
        <f>Periods!$F$21</f>
        <v>43549</v>
      </c>
      <c r="N98" s="703">
        <f>Periods!$F$21</f>
        <v>43549</v>
      </c>
      <c r="O98" s="703">
        <f>Periods!$F$21</f>
        <v>43549</v>
      </c>
      <c r="P98" s="703">
        <f>Periods!$F$21</f>
        <v>43549</v>
      </c>
      <c r="Q98" s="703">
        <f>Periods!$F$21</f>
        <v>43549</v>
      </c>
      <c r="R98" s="703">
        <f>Periods!$F$21</f>
        <v>43549</v>
      </c>
      <c r="S98" s="35"/>
      <c r="T98" s="652" t="str">
        <f t="shared" ref="T98:T114" si="5">H98</f>
        <v>bd</v>
      </c>
      <c r="U98" s="701">
        <f t="shared" ref="U98:U114" si="6">MIN(364,INT((I98 - DATE(YEAR(I98),1,1))))</f>
        <v>83</v>
      </c>
      <c r="V98" s="701">
        <f t="shared" ref="V98:V114" si="7">MIN(364,INT((J98 - DATE(YEAR(J98),1,1))))</f>
        <v>83</v>
      </c>
      <c r="W98" s="701">
        <f t="shared" ref="W98:W114" si="8">MIN(364,INT((K98 - DATE(YEAR(K98),1,1))))</f>
        <v>83</v>
      </c>
      <c r="X98" s="701">
        <f t="shared" ref="X98:X114" si="9">MIN(364,INT((L98 - DATE(YEAR(L98),1,1))))</f>
        <v>83</v>
      </c>
      <c r="Y98" s="701">
        <f t="shared" ref="Y98:Y114" si="10">MIN(364,INT((M98 - DATE(YEAR(M98),1,1))))</f>
        <v>83</v>
      </c>
      <c r="Z98" s="701">
        <f t="shared" ref="Z98:Z114" si="11">MIN(364,INT((N98 - DATE(YEAR(N98),1,1))))</f>
        <v>83</v>
      </c>
      <c r="AA98" s="701">
        <f t="shared" ref="AA98:AA114" si="12">MIN(364,INT((O98 - DATE(YEAR(O98),1,1))))</f>
        <v>83</v>
      </c>
      <c r="AB98" s="701">
        <f t="shared" ref="AB98:AB114" si="13">MIN(364,INT((P98 - DATE(YEAR(P98),1,1))))</f>
        <v>83</v>
      </c>
      <c r="AC98" s="701">
        <f t="shared" ref="AC98:AC114" si="14">MIN(364,INT((Q98 - DATE(YEAR(Q98),1,1))))</f>
        <v>83</v>
      </c>
      <c r="AD98" s="701">
        <f t="shared" ref="AD98:AD114" si="15">MIN(364,INT((R98 - DATE(YEAR(R98),1,1))))</f>
        <v>83</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General!G19</f>
        <v>f</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 t="shared" si="5"/>
        <v>f</v>
      </c>
      <c r="U99" s="701">
        <f t="shared" si="6"/>
        <v>83</v>
      </c>
      <c r="V99" s="701">
        <f t="shared" si="7"/>
        <v>83</v>
      </c>
      <c r="W99" s="701">
        <f t="shared" si="8"/>
        <v>83</v>
      </c>
      <c r="X99" s="701">
        <f t="shared" si="9"/>
        <v>83</v>
      </c>
      <c r="Y99" s="701">
        <f t="shared" si="10"/>
        <v>83</v>
      </c>
      <c r="Z99" s="701">
        <f t="shared" si="11"/>
        <v>83</v>
      </c>
      <c r="AA99" s="701">
        <f t="shared" si="12"/>
        <v>83</v>
      </c>
      <c r="AB99" s="701">
        <f t="shared" si="13"/>
        <v>83</v>
      </c>
      <c r="AC99" s="701">
        <f t="shared" si="14"/>
        <v>83</v>
      </c>
      <c r="AD99" s="701">
        <f t="shared" si="15"/>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General!G20</f>
        <v>h</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si="5"/>
        <v>h</v>
      </c>
      <c r="U100" s="701">
        <f t="shared" si="6"/>
        <v>83</v>
      </c>
      <c r="V100" s="701">
        <f t="shared" si="7"/>
        <v>83</v>
      </c>
      <c r="W100" s="701">
        <f t="shared" si="8"/>
        <v>83</v>
      </c>
      <c r="X100" s="701">
        <f t="shared" si="9"/>
        <v>83</v>
      </c>
      <c r="Y100" s="701">
        <f t="shared" si="10"/>
        <v>83</v>
      </c>
      <c r="Z100" s="701">
        <f t="shared" si="11"/>
        <v>83</v>
      </c>
      <c r="AA100" s="701">
        <f t="shared" si="12"/>
        <v>83</v>
      </c>
      <c r="AB100" s="701">
        <f t="shared" si="13"/>
        <v>83</v>
      </c>
      <c r="AC100" s="701">
        <f t="shared" si="14"/>
        <v>83</v>
      </c>
      <c r="AD100" s="701">
        <f t="shared" si="15"/>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General!G21</f>
        <v>i</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i</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General!G22</f>
        <v>k</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k</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General!G23</f>
        <v>l</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l</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General!G24</f>
        <v>ms</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ref="T104" si="16">H104</f>
        <v>ms</v>
      </c>
      <c r="U104" s="701">
        <f t="shared" ref="U104" si="17">MIN(364,INT((I104 - DATE(YEAR(I104),1,1))))</f>
        <v>83</v>
      </c>
      <c r="V104" s="701">
        <f t="shared" ref="V104" si="18">MIN(364,INT((J104 - DATE(YEAR(J104),1,1))))</f>
        <v>83</v>
      </c>
      <c r="W104" s="701">
        <f t="shared" ref="W104" si="19">MIN(364,INT((K104 - DATE(YEAR(K104),1,1))))</f>
        <v>83</v>
      </c>
      <c r="X104" s="701">
        <f t="shared" ref="X104" si="20">MIN(364,INT((L104 - DATE(YEAR(L104),1,1))))</f>
        <v>83</v>
      </c>
      <c r="Y104" s="701">
        <f t="shared" ref="Y104" si="21">MIN(364,INT((M104 - DATE(YEAR(M104),1,1))))</f>
        <v>83</v>
      </c>
      <c r="Z104" s="701">
        <f t="shared" ref="Z104" si="22">MIN(364,INT((N104 - DATE(YEAR(N104),1,1))))</f>
        <v>83</v>
      </c>
      <c r="AA104" s="701">
        <f t="shared" ref="AA104" si="23">MIN(364,INT((O104 - DATE(YEAR(O104),1,1))))</f>
        <v>83</v>
      </c>
      <c r="AB104" s="701">
        <f t="shared" ref="AB104" si="24">MIN(364,INT((P104 - DATE(YEAR(P104),1,1))))</f>
        <v>83</v>
      </c>
      <c r="AC104" s="701">
        <f t="shared" ref="AC104" si="25">MIN(364,INT((Q104 - DATE(YEAR(Q104),1,1))))</f>
        <v>83</v>
      </c>
      <c r="AD104" s="701">
        <f t="shared" ref="AD104" si="26">MIN(364,INT((R104 - DATE(YEAR(R104),1,1))))</f>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General!G25</f>
        <v>o</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o</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General!G26</f>
        <v>od</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si="5"/>
        <v>od</v>
      </c>
      <c r="U106" s="701">
        <f t="shared" si="6"/>
        <v>83</v>
      </c>
      <c r="V106" s="701">
        <f t="shared" si="7"/>
        <v>83</v>
      </c>
      <c r="W106" s="701">
        <f t="shared" si="8"/>
        <v>83</v>
      </c>
      <c r="X106" s="701">
        <f t="shared" si="9"/>
        <v>83</v>
      </c>
      <c r="Y106" s="701">
        <f t="shared" si="10"/>
        <v>83</v>
      </c>
      <c r="Z106" s="701">
        <f t="shared" si="11"/>
        <v>83</v>
      </c>
      <c r="AA106" s="701">
        <f t="shared" si="12"/>
        <v>83</v>
      </c>
      <c r="AB106" s="701">
        <f t="shared" si="13"/>
        <v>83</v>
      </c>
      <c r="AC106" s="701">
        <f t="shared" si="14"/>
        <v>83</v>
      </c>
      <c r="AD106" s="701">
        <f t="shared" si="15"/>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General!G27</f>
        <v>of</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si="5"/>
        <v>of</v>
      </c>
      <c r="U107" s="701">
        <f t="shared" si="6"/>
        <v>83</v>
      </c>
      <c r="V107" s="701">
        <f t="shared" si="7"/>
        <v>83</v>
      </c>
      <c r="W107" s="701">
        <f t="shared" si="8"/>
        <v>83</v>
      </c>
      <c r="X107" s="701">
        <f t="shared" si="9"/>
        <v>83</v>
      </c>
      <c r="Y107" s="701">
        <f t="shared" si="10"/>
        <v>83</v>
      </c>
      <c r="Z107" s="701">
        <f t="shared" si="11"/>
        <v>83</v>
      </c>
      <c r="AA107" s="701">
        <f t="shared" si="12"/>
        <v>83</v>
      </c>
      <c r="AB107" s="701">
        <f t="shared" si="13"/>
        <v>83</v>
      </c>
      <c r="AC107" s="701">
        <f t="shared" si="14"/>
        <v>83</v>
      </c>
      <c r="AD107" s="701">
        <f t="shared" si="15"/>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General!G28</f>
        <v>r</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r</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General!G29</f>
        <v>rd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rd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General!G30</f>
        <v>v</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v</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General!G31</f>
        <v>w</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w</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General!G32</f>
        <v>wd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wd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General!G33</f>
        <v>z</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z</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General!G34</f>
        <v>zd</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zd</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35" t="s">
        <v>222</v>
      </c>
      <c r="I116" s="701">
        <f>MIN(364,INT((J116 - DATE(YEAR(J116),1,1))))</f>
        <v>304</v>
      </c>
      <c r="J116" s="703">
        <v>43770</v>
      </c>
      <c r="K116" s="26"/>
      <c r="L116" s="26"/>
      <c r="M116" s="26"/>
      <c r="N116" s="35"/>
      <c r="O116" s="35"/>
      <c r="P116" s="35"/>
      <c r="Q116" s="35"/>
      <c r="R116" s="35"/>
      <c r="S116" s="35"/>
      <c r="T116" s="35"/>
      <c r="U116" s="35"/>
      <c r="V116" s="35"/>
      <c r="W116" s="35"/>
      <c r="X116" s="35"/>
      <c r="Y116" s="35"/>
      <c r="Z116" s="35"/>
      <c r="AA116" s="35"/>
      <c r="AB116" s="35"/>
      <c r="AC116" s="35"/>
      <c r="AD116" s="35"/>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x14ac:dyDescent="0.35">
      <c r="A119" s="6"/>
      <c r="B119" s="7"/>
      <c r="C119" s="17"/>
      <c r="D119" s="17"/>
      <c r="E119" s="17"/>
      <c r="F119" s="26"/>
      <c r="G119" s="490" t="s">
        <v>229</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x14ac:dyDescent="0.35">
      <c r="A120" s="6"/>
      <c r="B120" s="7"/>
      <c r="C120" s="17"/>
      <c r="D120" s="17"/>
      <c r="E120" s="17"/>
      <c r="F120" s="26"/>
      <c r="G120" s="852"/>
      <c r="H120" s="35" t="s">
        <v>1158</v>
      </c>
      <c r="I120" s="228" t="b">
        <v>0</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3.4" customHeight="1" outlineLevel="1" x14ac:dyDescent="0.35">
      <c r="A121" s="6"/>
      <c r="B121" s="7"/>
      <c r="C121" s="17"/>
      <c r="D121" s="17"/>
      <c r="E121" s="17"/>
      <c r="F121" s="26"/>
      <c r="G121" s="34"/>
      <c r="H121" s="35" t="s">
        <v>230</v>
      </c>
      <c r="I121" s="228">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41" t="s">
        <v>24</v>
      </c>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1:93"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3"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3"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7" t="s">
        <v>1184</v>
      </c>
      <c r="I134" s="867"/>
      <c r="J134" s="867" t="s">
        <v>1201</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63</v>
      </c>
      <c r="I136" s="23"/>
      <c r="J136" s="24" t="s">
        <v>63</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9">
        <v>87</v>
      </c>
      <c r="J137" s="230">
        <f t="shared" ref="J137" si="27">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328</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7" t="s">
        <v>329</v>
      </c>
      <c r="J148" s="232"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8" t="s">
        <v>336</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258</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335</v>
      </c>
      <c r="I159" s="23" t="s">
        <v>334</v>
      </c>
      <c r="J159" s="23" t="s">
        <v>332</v>
      </c>
      <c r="K159" s="23" t="s">
        <v>333</v>
      </c>
      <c r="L159" s="23" t="s">
        <v>331</v>
      </c>
      <c r="M159" s="23" t="s">
        <v>330</v>
      </c>
      <c r="N159" s="22" t="s">
        <v>803</v>
      </c>
      <c r="O159" s="22"/>
      <c r="P159" s="22"/>
      <c r="Q159" s="22" t="s">
        <v>778</v>
      </c>
      <c r="R159" s="22"/>
      <c r="S159" s="22"/>
      <c r="T159" s="22" t="s">
        <v>1200</v>
      </c>
      <c r="U159" s="22"/>
      <c r="V159" s="22" t="s">
        <v>1163</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69" si="28">_xlfn.CONCAT(H160:M160)</f>
        <v>AAAA2A1a</v>
      </c>
      <c r="H160" s="670" t="s">
        <v>23</v>
      </c>
      <c r="I160" s="670" t="s">
        <v>23</v>
      </c>
      <c r="J160" s="670" t="s">
        <v>23</v>
      </c>
      <c r="K160" s="670" t="s">
        <v>1148</v>
      </c>
      <c r="L160" s="670" t="s">
        <v>223</v>
      </c>
      <c r="M160" s="671" t="s">
        <v>71</v>
      </c>
      <c r="N160" t="b">
        <f>AND(COUNTIF(G161:$G$170,G160))</f>
        <v>0</v>
      </c>
      <c r="O160" s="33" t="s">
        <v>23</v>
      </c>
      <c r="Q160" s="248" t="b">
        <v>1</v>
      </c>
      <c r="T160" s="248">
        <f>IF(OR(M160="a",M160="a2",M160="sp"),0,1)</f>
        <v>0</v>
      </c>
      <c r="V160" s="229">
        <f>1-T160</f>
        <v>1</v>
      </c>
      <c r="AX160" s="16"/>
      <c r="AY160" s="8"/>
      <c r="AZ160" s="8"/>
      <c r="BA160" s="8"/>
    </row>
    <row r="161" spans="1:53" ht="14.5" outlineLevel="1" x14ac:dyDescent="0.35">
      <c r="A161" s="6"/>
      <c r="B161" s="7"/>
      <c r="C161" s="17"/>
      <c r="D161" s="17"/>
      <c r="E161" s="17"/>
      <c r="F161" s="26"/>
      <c r="G161" t="str">
        <f t="shared" si="28"/>
        <v>GGGGAg1a2</v>
      </c>
      <c r="H161" s="670" t="s">
        <v>148</v>
      </c>
      <c r="I161" s="670" t="s">
        <v>148</v>
      </c>
      <c r="J161" s="670" t="s">
        <v>148</v>
      </c>
      <c r="K161" s="670" t="s">
        <v>148</v>
      </c>
      <c r="L161" s="670" t="s">
        <v>1144</v>
      </c>
      <c r="M161" s="670" t="s">
        <v>808</v>
      </c>
      <c r="N161" t="b">
        <f>AND(COUNTIF(G162:$G$170,G161))</f>
        <v>0</v>
      </c>
      <c r="O161" s="33" t="s">
        <v>1121</v>
      </c>
      <c r="Q161" s="248" t="b">
        <v>1</v>
      </c>
      <c r="T161" s="248">
        <f t="shared" ref="T161:T170" si="29">IF(OR(M161="a",M161="a2",M161="sp"),0,1)</f>
        <v>0</v>
      </c>
      <c r="V161" s="229">
        <f t="shared" ref="V161:V170" si="30">1-T161</f>
        <v>1</v>
      </c>
      <c r="AX161" s="16"/>
      <c r="AY161" s="8"/>
      <c r="AZ161" s="8"/>
      <c r="BA161" s="8"/>
    </row>
    <row r="162" spans="1:53" ht="14.5" outlineLevel="1" x14ac:dyDescent="0.35">
      <c r="A162" s="6"/>
      <c r="B162" s="7"/>
      <c r="C162" s="17"/>
      <c r="D162" s="17"/>
      <c r="E162" s="17"/>
      <c r="F162" s="26"/>
      <c r="G162" t="str">
        <f t="shared" ref="G162" si="31">_xlfn.CONCAT(H162:M162)</f>
        <v>GGGGSg1a2</v>
      </c>
      <c r="H162" s="670" t="s">
        <v>148</v>
      </c>
      <c r="I162" s="670" t="s">
        <v>148</v>
      </c>
      <c r="J162" s="670" t="s">
        <v>148</v>
      </c>
      <c r="K162" s="670" t="s">
        <v>148</v>
      </c>
      <c r="L162" s="670" t="s">
        <v>1146</v>
      </c>
      <c r="M162" s="670" t="s">
        <v>808</v>
      </c>
      <c r="N162" t="b">
        <f>AND(COUNTIF(G163:$G$170,G162))</f>
        <v>0</v>
      </c>
      <c r="O162" s="33" t="s">
        <v>1121</v>
      </c>
      <c r="Q162" s="248" t="b">
        <v>1</v>
      </c>
      <c r="T162" s="248">
        <f t="shared" si="29"/>
        <v>0</v>
      </c>
      <c r="V162" s="229">
        <f t="shared" si="30"/>
        <v>1</v>
      </c>
      <c r="AX162" s="16"/>
      <c r="AY162" s="8"/>
      <c r="AZ162" s="8"/>
      <c r="BA162" s="8"/>
    </row>
    <row r="163" spans="1:53" ht="14.5" outlineLevel="1" x14ac:dyDescent="0.35">
      <c r="A163" s="6"/>
      <c r="B163" s="7"/>
      <c r="C163" s="17"/>
      <c r="D163" s="17"/>
      <c r="E163" s="17"/>
      <c r="F163" s="26"/>
      <c r="G163" t="str">
        <f t="shared" si="28"/>
        <v>GGGAg2Na2</v>
      </c>
      <c r="H163" s="670" t="s">
        <v>148</v>
      </c>
      <c r="I163" s="670" t="s">
        <v>148</v>
      </c>
      <c r="J163" s="670" t="s">
        <v>148</v>
      </c>
      <c r="K163" s="670" t="s">
        <v>1147</v>
      </c>
      <c r="L163" s="670" t="s">
        <v>76</v>
      </c>
      <c r="M163" s="670" t="s">
        <v>808</v>
      </c>
      <c r="N163" t="b">
        <f>AND(COUNTIF(G164:$G$170,G163))</f>
        <v>0</v>
      </c>
      <c r="O163" s="33" t="s">
        <v>1121</v>
      </c>
      <c r="Q163" s="248" t="b">
        <v>1</v>
      </c>
      <c r="T163" s="248">
        <f t="shared" si="29"/>
        <v>0</v>
      </c>
      <c r="V163" s="229">
        <f t="shared" si="30"/>
        <v>1</v>
      </c>
      <c r="AX163" s="16"/>
      <c r="AY163" s="8"/>
      <c r="AZ163" s="8"/>
      <c r="BA163" s="8"/>
    </row>
    <row r="164" spans="1:53" ht="14.5" outlineLevel="1" x14ac:dyDescent="0.35">
      <c r="A164" s="6"/>
      <c r="B164" s="7"/>
      <c r="C164" s="17"/>
      <c r="D164" s="17"/>
      <c r="E164" s="17"/>
      <c r="F164" s="26"/>
      <c r="G164" t="str">
        <f t="shared" si="28"/>
        <v>GGGAg2Ea2</v>
      </c>
      <c r="H164" s="670" t="s">
        <v>148</v>
      </c>
      <c r="I164" s="670" t="s">
        <v>148</v>
      </c>
      <c r="J164" s="670" t="s">
        <v>148</v>
      </c>
      <c r="K164" s="670" t="s">
        <v>1147</v>
      </c>
      <c r="L164" s="670" t="s">
        <v>77</v>
      </c>
      <c r="M164" s="670" t="s">
        <v>808</v>
      </c>
      <c r="N164" t="b">
        <f>AND(COUNTIF(G165:$G$170,G164))</f>
        <v>0</v>
      </c>
      <c r="O164" s="33" t="s">
        <v>1121</v>
      </c>
      <c r="Q164" s="248" t="b">
        <v>1</v>
      </c>
      <c r="T164" s="248">
        <f t="shared" si="29"/>
        <v>0</v>
      </c>
      <c r="V164" s="229">
        <f t="shared" si="30"/>
        <v>1</v>
      </c>
      <c r="AX164" s="16"/>
      <c r="AY164" s="8"/>
      <c r="AZ164" s="8"/>
      <c r="BA164" s="8"/>
    </row>
    <row r="165" spans="1:53" ht="14.5" outlineLevel="1" x14ac:dyDescent="0.35">
      <c r="A165" s="6"/>
      <c r="B165" s="7"/>
      <c r="C165" s="17"/>
      <c r="D165" s="17"/>
      <c r="E165" s="17"/>
      <c r="F165" s="26"/>
      <c r="G165" t="str">
        <f t="shared" si="28"/>
        <v>GGGAg2OFa2</v>
      </c>
      <c r="H165" s="670" t="s">
        <v>148</v>
      </c>
      <c r="I165" s="670" t="s">
        <v>148</v>
      </c>
      <c r="J165" s="670" t="s">
        <v>148</v>
      </c>
      <c r="K165" s="670" t="s">
        <v>1147</v>
      </c>
      <c r="L165" s="670" t="s">
        <v>149</v>
      </c>
      <c r="M165" s="670" t="s">
        <v>808</v>
      </c>
      <c r="N165" t="b">
        <f>AND(COUNTIF(G166:$G$170,G165))</f>
        <v>0</v>
      </c>
      <c r="O165" s="33" t="s">
        <v>1121</v>
      </c>
      <c r="Q165" s="248" t="b">
        <v>1</v>
      </c>
      <c r="T165" s="248">
        <f t="shared" si="29"/>
        <v>0</v>
      </c>
      <c r="V165" s="229">
        <f t="shared" si="30"/>
        <v>1</v>
      </c>
      <c r="AX165" s="16"/>
      <c r="AY165" s="8"/>
      <c r="AZ165" s="8"/>
      <c r="BA165" s="8"/>
    </row>
    <row r="166" spans="1:53" ht="14.5" outlineLevel="1" x14ac:dyDescent="0.35">
      <c r="A166" s="6"/>
      <c r="B166" s="7"/>
      <c r="C166" s="17"/>
      <c r="D166" s="17"/>
      <c r="E166" s="17"/>
      <c r="F166" s="26"/>
      <c r="G166" t="str">
        <f t="shared" si="28"/>
        <v>GGGC1Na2</v>
      </c>
      <c r="H166" s="670" t="s">
        <v>148</v>
      </c>
      <c r="I166" s="670" t="s">
        <v>148</v>
      </c>
      <c r="J166" s="670" t="s">
        <v>148</v>
      </c>
      <c r="K166" s="670" t="s">
        <v>224</v>
      </c>
      <c r="L166" s="670" t="s">
        <v>76</v>
      </c>
      <c r="M166" s="670" t="s">
        <v>808</v>
      </c>
      <c r="N166" t="b">
        <f>AND(COUNTIF(G167:$G$170,G166))</f>
        <v>0</v>
      </c>
      <c r="O166" s="33" t="s">
        <v>1121</v>
      </c>
      <c r="Q166" s="248" t="b">
        <v>1</v>
      </c>
      <c r="T166" s="248">
        <f t="shared" si="29"/>
        <v>0</v>
      </c>
      <c r="V166" s="229">
        <f t="shared" si="30"/>
        <v>1</v>
      </c>
      <c r="AX166" s="16"/>
      <c r="AY166" s="8"/>
      <c r="AZ166" s="8"/>
      <c r="BA166" s="8"/>
    </row>
    <row r="167" spans="1:53" ht="14.5" outlineLevel="1" x14ac:dyDescent="0.35">
      <c r="A167" s="6"/>
      <c r="B167" s="7"/>
      <c r="C167" s="17"/>
      <c r="D167" s="17"/>
      <c r="E167" s="17"/>
      <c r="F167" s="26"/>
      <c r="G167" t="str">
        <f t="shared" si="28"/>
        <v>GGGC1Ea2</v>
      </c>
      <c r="H167" s="670" t="s">
        <v>148</v>
      </c>
      <c r="I167" s="670" t="s">
        <v>148</v>
      </c>
      <c r="J167" s="670" t="s">
        <v>148</v>
      </c>
      <c r="K167" s="670" t="s">
        <v>224</v>
      </c>
      <c r="L167" s="670" t="s">
        <v>77</v>
      </c>
      <c r="M167" s="670" t="s">
        <v>808</v>
      </c>
      <c r="N167" t="b">
        <f>AND(COUNTIF(G168:$G$170,G167))</f>
        <v>0</v>
      </c>
      <c r="O167" s="33" t="s">
        <v>1121</v>
      </c>
      <c r="Q167" s="248" t="b">
        <v>1</v>
      </c>
      <c r="T167" s="248">
        <f t="shared" si="29"/>
        <v>0</v>
      </c>
      <c r="V167" s="229">
        <f t="shared" si="30"/>
        <v>1</v>
      </c>
      <c r="AX167" s="16"/>
      <c r="AY167" s="8"/>
      <c r="AZ167" s="8"/>
      <c r="BA167" s="8"/>
    </row>
    <row r="168" spans="1:53" ht="14.5" outlineLevel="1" x14ac:dyDescent="0.35">
      <c r="A168" s="6"/>
      <c r="B168" s="7"/>
      <c r="C168" s="17"/>
      <c r="D168" s="17"/>
      <c r="E168" s="17"/>
      <c r="F168" s="26"/>
      <c r="G168" t="str">
        <f t="shared" si="28"/>
        <v>GGGC1Pa2</v>
      </c>
      <c r="H168" s="670" t="s">
        <v>148</v>
      </c>
      <c r="I168" s="670" t="s">
        <v>148</v>
      </c>
      <c r="J168" s="670" t="s">
        <v>148</v>
      </c>
      <c r="K168" s="670" t="s">
        <v>224</v>
      </c>
      <c r="L168" s="670" t="s">
        <v>78</v>
      </c>
      <c r="M168" s="670" t="s">
        <v>808</v>
      </c>
      <c r="N168" t="b">
        <f>AND(COUNTIF(G169:$G$170,G168))</f>
        <v>0</v>
      </c>
      <c r="O168" s="33" t="s">
        <v>1121</v>
      </c>
      <c r="Q168" s="248" t="b">
        <v>1</v>
      </c>
      <c r="T168" s="248">
        <f t="shared" si="29"/>
        <v>0</v>
      </c>
      <c r="V168" s="229">
        <f t="shared" si="30"/>
        <v>1</v>
      </c>
      <c r="AX168" s="16"/>
      <c r="AY168" s="8"/>
      <c r="AZ168" s="8"/>
      <c r="BA168" s="8"/>
    </row>
    <row r="169" spans="1:53" ht="14.5" outlineLevel="1" x14ac:dyDescent="0.35">
      <c r="A169" s="6"/>
      <c r="B169" s="7"/>
      <c r="C169" s="17"/>
      <c r="D169" s="17"/>
      <c r="E169" s="17"/>
      <c r="F169" s="26"/>
      <c r="G169" t="str">
        <f t="shared" si="28"/>
        <v>GGGC1OFa2</v>
      </c>
      <c r="H169" s="670" t="s">
        <v>148</v>
      </c>
      <c r="I169" s="670" t="s">
        <v>148</v>
      </c>
      <c r="J169" s="670" t="s">
        <v>148</v>
      </c>
      <c r="K169" s="670" t="s">
        <v>224</v>
      </c>
      <c r="L169" s="670" t="s">
        <v>149</v>
      </c>
      <c r="M169" s="670" t="s">
        <v>808</v>
      </c>
      <c r="N169" t="b">
        <f>AND(COUNTIF(G170:$G$170,G169))</f>
        <v>0</v>
      </c>
      <c r="O169" s="33" t="s">
        <v>1121</v>
      </c>
      <c r="Q169" s="248" t="b">
        <v>1</v>
      </c>
      <c r="T169" s="248">
        <f t="shared" si="29"/>
        <v>0</v>
      </c>
      <c r="V169" s="229">
        <f t="shared" si="30"/>
        <v>1</v>
      </c>
      <c r="AX169" s="16"/>
      <c r="AY169" s="8"/>
      <c r="AZ169" s="8"/>
      <c r="BA169" s="8"/>
    </row>
    <row r="170" spans="1:53" ht="14.5" outlineLevel="1" x14ac:dyDescent="0.35">
      <c r="A170" s="6"/>
      <c r="B170" s="7"/>
      <c r="C170" s="17"/>
      <c r="D170" s="17"/>
      <c r="E170" s="17"/>
      <c r="F170" s="26"/>
      <c r="G170" t="str">
        <f t="shared" ref="G170" si="32">_xlfn.CONCAT(H170:M170)</f>
        <v>SPSPSPSPSPsp</v>
      </c>
      <c r="H170" s="670" t="s">
        <v>1106</v>
      </c>
      <c r="I170" s="670" t="s">
        <v>1106</v>
      </c>
      <c r="J170" s="670" t="s">
        <v>1106</v>
      </c>
      <c r="K170" s="670" t="s">
        <v>1106</v>
      </c>
      <c r="L170" s="670" t="s">
        <v>1106</v>
      </c>
      <c r="M170" s="671" t="s">
        <v>1050</v>
      </c>
      <c r="N170" t="b">
        <f>AND(COUNTIF(G$170:$G171,G170))</f>
        <v>1</v>
      </c>
      <c r="O170" s="33" t="s">
        <v>1107</v>
      </c>
      <c r="Q170" s="248" t="b">
        <v>1</v>
      </c>
      <c r="T170" s="248">
        <f t="shared" si="29"/>
        <v>0</v>
      </c>
      <c r="V170" s="229">
        <f t="shared" si="30"/>
        <v>1</v>
      </c>
      <c r="AX170" s="16"/>
      <c r="AY170" s="8"/>
      <c r="AZ170" s="8"/>
      <c r="BA170" s="8"/>
    </row>
    <row r="171" spans="1:53" ht="15" customHeight="1" outlineLevel="1" x14ac:dyDescent="0.35">
      <c r="A171" s="6"/>
      <c r="B171" s="7"/>
      <c r="C171" s="17"/>
      <c r="D171" s="17"/>
      <c r="E171" s="17"/>
      <c r="F171" s="26"/>
      <c r="N171" t="b">
        <f>AND(COUNTIF(G$171:$G172,G171))</f>
        <v>0</v>
      </c>
      <c r="AX171" s="16"/>
      <c r="AY171" s="8"/>
      <c r="AZ171" s="8"/>
      <c r="BA171" s="8"/>
    </row>
    <row r="172" spans="1:53" ht="14.5" outlineLevel="1" x14ac:dyDescent="0.35">
      <c r="A172" s="6"/>
      <c r="B172" s="7"/>
      <c r="C172" s="17"/>
      <c r="D172" s="17"/>
      <c r="E172" s="17"/>
      <c r="F172" s="26"/>
      <c r="AX172" s="16"/>
      <c r="AY172" s="8"/>
      <c r="AZ172" s="8"/>
      <c r="BA172" s="8"/>
    </row>
    <row r="173" spans="1:53" ht="14.5" outlineLevel="1" x14ac:dyDescent="0.35">
      <c r="A173" s="6"/>
      <c r="B173" s="7"/>
      <c r="C173" s="17"/>
      <c r="D173" s="17"/>
      <c r="E173" s="17"/>
      <c r="F173" s="26"/>
      <c r="G173" s="503" t="s">
        <v>967</v>
      </c>
      <c r="I173" s="26" t="s">
        <v>1030</v>
      </c>
      <c r="J173" s="26"/>
      <c r="K173" s="26"/>
      <c r="L173" s="26"/>
      <c r="M173" s="26"/>
      <c r="N173" s="26"/>
      <c r="O173" s="193"/>
      <c r="P173" s="193"/>
      <c r="Q173" s="193"/>
      <c r="R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6"/>
      <c r="AY173" s="8"/>
      <c r="AZ173" s="8"/>
      <c r="BA173" s="8"/>
    </row>
    <row r="174" spans="1:53" ht="14.5" outlineLevel="1" x14ac:dyDescent="0.35">
      <c r="A174" s="6"/>
      <c r="B174" s="7"/>
      <c r="C174" s="17"/>
      <c r="D174" s="17"/>
      <c r="E174" s="17"/>
      <c r="F174" s="26"/>
      <c r="G174" s="503"/>
      <c r="I174" s="695">
        <v>1.2</v>
      </c>
      <c r="J174" s="695">
        <v>1</v>
      </c>
      <c r="K174" s="695">
        <v>1.22</v>
      </c>
      <c r="L174" s="695">
        <v>0.87</v>
      </c>
      <c r="M174" s="695">
        <v>1.05</v>
      </c>
      <c r="N174" s="695">
        <v>0.83</v>
      </c>
      <c r="O174" s="696">
        <v>0.95</v>
      </c>
      <c r="P174" s="696">
        <v>0.65</v>
      </c>
      <c r="Q174" s="696">
        <v>0</v>
      </c>
      <c r="R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6"/>
      <c r="AY174" s="8"/>
      <c r="AZ174" s="8"/>
      <c r="BA174" s="8"/>
    </row>
    <row r="175" spans="1:53" ht="14.5" outlineLevel="1" x14ac:dyDescent="0.35">
      <c r="A175" s="6"/>
      <c r="B175" s="7"/>
      <c r="C175" s="17"/>
      <c r="D175" s="17"/>
      <c r="E175" s="17"/>
      <c r="F175" s="26"/>
      <c r="G175" s="26" t="s">
        <v>792</v>
      </c>
      <c r="H175" t="s">
        <v>806</v>
      </c>
      <c r="I175" t="s">
        <v>385</v>
      </c>
      <c r="J175" t="s">
        <v>779</v>
      </c>
      <c r="K175" t="s">
        <v>780</v>
      </c>
      <c r="L175" t="s">
        <v>781</v>
      </c>
      <c r="M175" t="s">
        <v>782</v>
      </c>
      <c r="N175" t="s">
        <v>783</v>
      </c>
      <c r="O175" t="s">
        <v>784</v>
      </c>
      <c r="P175" t="s">
        <v>785</v>
      </c>
      <c r="Q175" t="s">
        <v>786</v>
      </c>
      <c r="AE175" s="193"/>
      <c r="AF175" s="193"/>
      <c r="AG175" s="193"/>
      <c r="AH175" s="193"/>
      <c r="AI175" s="193"/>
      <c r="AJ175" s="193"/>
      <c r="AK175" s="193"/>
      <c r="AL175" s="193"/>
      <c r="AM175" s="193"/>
      <c r="AN175" s="193"/>
      <c r="AO175" s="193"/>
      <c r="AP175" s="193"/>
      <c r="AQ175" s="193"/>
      <c r="AR175" s="193"/>
      <c r="AS175" s="193"/>
      <c r="AT175" s="193"/>
      <c r="AU175" s="193"/>
      <c r="AV175" s="193"/>
      <c r="AW175" s="193"/>
      <c r="AX175" s="16"/>
      <c r="AY175" s="8"/>
      <c r="AZ175" s="8"/>
      <c r="BA175" s="8"/>
    </row>
    <row r="176" spans="1:53" ht="14.5" outlineLevel="1" x14ac:dyDescent="0.35">
      <c r="A176" s="6"/>
      <c r="B176" s="7"/>
      <c r="C176" s="17"/>
      <c r="D176" s="17"/>
      <c r="E176" s="17"/>
      <c r="F176" s="26"/>
      <c r="G176" s="26" t="str">
        <f t="shared" ref="G176:G186" si="33">_xlfn.CONCAT(H160:M160)</f>
        <v>AAAA2A1a</v>
      </c>
      <c r="H176" s="670">
        <v>0</v>
      </c>
      <c r="I176" s="700">
        <f>$H176*I$174</f>
        <v>0</v>
      </c>
      <c r="J176" s="700">
        <f t="shared" ref="J176:Q186" si="34">$H176*J$174</f>
        <v>0</v>
      </c>
      <c r="K176" s="700">
        <f t="shared" si="34"/>
        <v>0</v>
      </c>
      <c r="L176" s="700">
        <f t="shared" si="34"/>
        <v>0</v>
      </c>
      <c r="M176" s="700">
        <f t="shared" si="34"/>
        <v>0</v>
      </c>
      <c r="N176" s="700">
        <f t="shared" si="34"/>
        <v>0</v>
      </c>
      <c r="O176" s="700">
        <f t="shared" si="34"/>
        <v>0</v>
      </c>
      <c r="P176" s="700">
        <f t="shared" si="34"/>
        <v>0</v>
      </c>
      <c r="Q176" s="700">
        <f t="shared" si="34"/>
        <v>0</v>
      </c>
      <c r="R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26" t="str">
        <f t="shared" si="33"/>
        <v>GGGGAg1a2</v>
      </c>
      <c r="H177" s="670">
        <v>0</v>
      </c>
      <c r="I177" s="700">
        <f t="shared" ref="I177:I185" si="35">$H177*I$174</f>
        <v>0</v>
      </c>
      <c r="J177" s="700">
        <f t="shared" si="34"/>
        <v>0</v>
      </c>
      <c r="K177" s="700">
        <f t="shared" si="34"/>
        <v>0</v>
      </c>
      <c r="L177" s="700">
        <f t="shared" si="34"/>
        <v>0</v>
      </c>
      <c r="M177" s="700">
        <f t="shared" si="34"/>
        <v>0</v>
      </c>
      <c r="N177" s="700">
        <f t="shared" si="34"/>
        <v>0</v>
      </c>
      <c r="O177" s="700">
        <f t="shared" si="34"/>
        <v>0</v>
      </c>
      <c r="P177" s="700">
        <f t="shared" si="34"/>
        <v>0</v>
      </c>
      <c r="Q177" s="700">
        <f t="shared" si="34"/>
        <v>0</v>
      </c>
      <c r="R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26" t="str">
        <f t="shared" si="33"/>
        <v>GGGGSg1a2</v>
      </c>
      <c r="H178" s="670">
        <v>0</v>
      </c>
      <c r="I178" s="700">
        <f t="shared" si="35"/>
        <v>0</v>
      </c>
      <c r="J178" s="700">
        <f t="shared" si="34"/>
        <v>0</v>
      </c>
      <c r="K178" s="700">
        <f t="shared" si="34"/>
        <v>0</v>
      </c>
      <c r="L178" s="700">
        <f t="shared" si="34"/>
        <v>0</v>
      </c>
      <c r="M178" s="700">
        <f t="shared" si="34"/>
        <v>0</v>
      </c>
      <c r="N178" s="700">
        <f t="shared" si="34"/>
        <v>0</v>
      </c>
      <c r="O178" s="700">
        <f t="shared" si="34"/>
        <v>0</v>
      </c>
      <c r="P178" s="700">
        <f t="shared" si="34"/>
        <v>0</v>
      </c>
      <c r="Q178" s="700">
        <f t="shared" si="34"/>
        <v>0</v>
      </c>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26" t="str">
        <f t="shared" si="33"/>
        <v>GGGAg2Na2</v>
      </c>
      <c r="H179" s="670">
        <v>0</v>
      </c>
      <c r="I179" s="700">
        <f t="shared" si="35"/>
        <v>0</v>
      </c>
      <c r="J179" s="700">
        <f t="shared" si="34"/>
        <v>0</v>
      </c>
      <c r="K179" s="700">
        <f t="shared" si="34"/>
        <v>0</v>
      </c>
      <c r="L179" s="700">
        <f t="shared" si="34"/>
        <v>0</v>
      </c>
      <c r="M179" s="700">
        <f t="shared" si="34"/>
        <v>0</v>
      </c>
      <c r="N179" s="700">
        <f t="shared" si="34"/>
        <v>0</v>
      </c>
      <c r="O179" s="700">
        <f t="shared" si="34"/>
        <v>0</v>
      </c>
      <c r="P179" s="700">
        <f t="shared" si="34"/>
        <v>0</v>
      </c>
      <c r="Q179" s="700">
        <f t="shared" si="34"/>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tr">
        <f t="shared" si="33"/>
        <v>GGGAg2Ea2</v>
      </c>
      <c r="H180" s="670">
        <v>0</v>
      </c>
      <c r="I180" s="700">
        <f t="shared" si="35"/>
        <v>0</v>
      </c>
      <c r="J180" s="700">
        <f t="shared" si="34"/>
        <v>0</v>
      </c>
      <c r="K180" s="700">
        <f t="shared" si="34"/>
        <v>0</v>
      </c>
      <c r="L180" s="700">
        <f t="shared" si="34"/>
        <v>0</v>
      </c>
      <c r="M180" s="700">
        <f t="shared" si="34"/>
        <v>0</v>
      </c>
      <c r="N180" s="700">
        <f t="shared" si="34"/>
        <v>0</v>
      </c>
      <c r="O180" s="700">
        <f t="shared" si="34"/>
        <v>0</v>
      </c>
      <c r="P180" s="700">
        <f t="shared" si="34"/>
        <v>0</v>
      </c>
      <c r="Q180" s="700">
        <f t="shared" si="34"/>
        <v>0</v>
      </c>
      <c r="R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si="33"/>
        <v>GGGAg2OFa2</v>
      </c>
      <c r="H181" s="670">
        <v>0</v>
      </c>
      <c r="I181" s="700">
        <f t="shared" si="35"/>
        <v>0</v>
      </c>
      <c r="J181" s="700">
        <f t="shared" si="34"/>
        <v>0</v>
      </c>
      <c r="K181" s="700">
        <f t="shared" si="34"/>
        <v>0</v>
      </c>
      <c r="L181" s="700">
        <f t="shared" si="34"/>
        <v>0</v>
      </c>
      <c r="M181" s="700">
        <f t="shared" si="34"/>
        <v>0</v>
      </c>
      <c r="N181" s="700">
        <f t="shared" si="34"/>
        <v>0</v>
      </c>
      <c r="O181" s="700">
        <f t="shared" si="34"/>
        <v>0</v>
      </c>
      <c r="P181" s="700">
        <f t="shared" si="34"/>
        <v>0</v>
      </c>
      <c r="Q181" s="700">
        <f t="shared" si="3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33"/>
        <v>GGGC1Na2</v>
      </c>
      <c r="H182" s="670">
        <v>0</v>
      </c>
      <c r="I182" s="700">
        <f t="shared" si="35"/>
        <v>0</v>
      </c>
      <c r="J182" s="700">
        <f t="shared" si="34"/>
        <v>0</v>
      </c>
      <c r="K182" s="700">
        <f t="shared" si="34"/>
        <v>0</v>
      </c>
      <c r="L182" s="700">
        <f t="shared" si="34"/>
        <v>0</v>
      </c>
      <c r="M182" s="700">
        <f t="shared" si="34"/>
        <v>0</v>
      </c>
      <c r="N182" s="700">
        <f t="shared" si="34"/>
        <v>0</v>
      </c>
      <c r="O182" s="700">
        <f t="shared" si="34"/>
        <v>0</v>
      </c>
      <c r="P182" s="700">
        <f t="shared" si="34"/>
        <v>0</v>
      </c>
      <c r="Q182" s="700">
        <f t="shared" si="3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33"/>
        <v>GGGC1Ea2</v>
      </c>
      <c r="H183" s="670">
        <v>0</v>
      </c>
      <c r="I183" s="700">
        <f t="shared" si="35"/>
        <v>0</v>
      </c>
      <c r="J183" s="700">
        <f t="shared" si="34"/>
        <v>0</v>
      </c>
      <c r="K183" s="700">
        <f t="shared" si="34"/>
        <v>0</v>
      </c>
      <c r="L183" s="700">
        <f t="shared" si="34"/>
        <v>0</v>
      </c>
      <c r="M183" s="700">
        <f t="shared" si="34"/>
        <v>0</v>
      </c>
      <c r="N183" s="700">
        <f t="shared" si="34"/>
        <v>0</v>
      </c>
      <c r="O183" s="700">
        <f t="shared" si="34"/>
        <v>0</v>
      </c>
      <c r="P183" s="700">
        <f t="shared" si="34"/>
        <v>0</v>
      </c>
      <c r="Q183" s="700">
        <f t="shared" si="3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33"/>
        <v>GGGC1Pa2</v>
      </c>
      <c r="H184" s="670">
        <v>0</v>
      </c>
      <c r="I184" s="700">
        <f t="shared" si="35"/>
        <v>0</v>
      </c>
      <c r="J184" s="700">
        <f t="shared" si="34"/>
        <v>0</v>
      </c>
      <c r="K184" s="700">
        <f t="shared" si="34"/>
        <v>0</v>
      </c>
      <c r="L184" s="700">
        <f t="shared" si="34"/>
        <v>0</v>
      </c>
      <c r="M184" s="700">
        <f t="shared" si="34"/>
        <v>0</v>
      </c>
      <c r="N184" s="700">
        <f t="shared" si="34"/>
        <v>0</v>
      </c>
      <c r="O184" s="700">
        <f t="shared" si="34"/>
        <v>0</v>
      </c>
      <c r="P184" s="700">
        <f t="shared" si="34"/>
        <v>0</v>
      </c>
      <c r="Q184" s="700">
        <f t="shared" si="3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33"/>
        <v>GGGC1OFa2</v>
      </c>
      <c r="H185" s="670">
        <v>0</v>
      </c>
      <c r="I185" s="700">
        <f t="shared" si="35"/>
        <v>0</v>
      </c>
      <c r="J185" s="700">
        <f t="shared" si="34"/>
        <v>0</v>
      </c>
      <c r="K185" s="700">
        <f t="shared" si="34"/>
        <v>0</v>
      </c>
      <c r="L185" s="700">
        <f t="shared" si="34"/>
        <v>0</v>
      </c>
      <c r="M185" s="700">
        <f t="shared" si="34"/>
        <v>0</v>
      </c>
      <c r="N185" s="700">
        <f t="shared" si="34"/>
        <v>0</v>
      </c>
      <c r="O185" s="700">
        <f t="shared" si="34"/>
        <v>0</v>
      </c>
      <c r="P185" s="700">
        <f t="shared" si="34"/>
        <v>0</v>
      </c>
      <c r="Q185" s="700">
        <f t="shared" si="3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33"/>
        <v>SPSPSPSPSPsp</v>
      </c>
      <c r="H186" s="670">
        <v>0</v>
      </c>
      <c r="I186" s="700">
        <f>$H186*I$174</f>
        <v>0</v>
      </c>
      <c r="J186" s="700">
        <f t="shared" si="34"/>
        <v>0</v>
      </c>
      <c r="K186" s="700">
        <f t="shared" si="34"/>
        <v>0</v>
      </c>
      <c r="L186" s="700">
        <f t="shared" si="34"/>
        <v>0</v>
      </c>
      <c r="M186" s="700">
        <f t="shared" si="34"/>
        <v>0</v>
      </c>
      <c r="N186" s="700">
        <f t="shared" si="34"/>
        <v>0</v>
      </c>
      <c r="O186" s="700">
        <f t="shared" si="34"/>
        <v>0</v>
      </c>
      <c r="P186" s="700">
        <f t="shared" si="34"/>
        <v>0</v>
      </c>
      <c r="Q186" s="700">
        <f t="shared" si="3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c r="I187" s="26"/>
      <c r="J187" s="26"/>
      <c r="K187" s="26"/>
      <c r="N187" s="502"/>
      <c r="O187" s="193"/>
      <c r="P187" s="193"/>
      <c r="Q187" s="193"/>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c r="I188" s="26"/>
      <c r="J188" s="26"/>
      <c r="K188" s="26"/>
      <c r="N188" s="502"/>
      <c r="O188" s="193"/>
      <c r="P188" s="193"/>
      <c r="Q188" s="193"/>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c r="I189" s="26"/>
      <c r="J189" s="26"/>
      <c r="K189" s="26"/>
      <c r="N189" s="502"/>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c r="I190" s="26"/>
      <c r="J190" s="26"/>
      <c r="K190" s="26"/>
      <c r="N190" s="502"/>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c r="I191" s="26"/>
      <c r="J191" s="26"/>
      <c r="K191" s="26"/>
      <c r="N191" s="502"/>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c r="I192" s="26"/>
      <c r="J192" s="26"/>
      <c r="K192" s="26"/>
      <c r="N192" s="502"/>
      <c r="O192" s="193"/>
      <c r="P192" s="193"/>
      <c r="Q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503" t="s">
        <v>990</v>
      </c>
      <c r="I193" s="697" t="s">
        <v>385</v>
      </c>
      <c r="J193" s="697" t="s">
        <v>779</v>
      </c>
      <c r="K193" s="697" t="s">
        <v>780</v>
      </c>
      <c r="L193" s="697" t="s">
        <v>781</v>
      </c>
      <c r="M193" s="697" t="s">
        <v>782</v>
      </c>
      <c r="N193" s="697" t="s">
        <v>783</v>
      </c>
      <c r="O193" s="697" t="s">
        <v>784</v>
      </c>
      <c r="P193" s="697" t="s">
        <v>785</v>
      </c>
      <c r="Q193" s="697" t="s">
        <v>786</v>
      </c>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503"/>
      <c r="H194" t="s">
        <v>1031</v>
      </c>
      <c r="I194" s="698">
        <v>0.85</v>
      </c>
      <c r="J194" s="698">
        <v>0.85</v>
      </c>
      <c r="K194" s="698">
        <v>0.85</v>
      </c>
      <c r="L194" s="698">
        <v>0.85</v>
      </c>
      <c r="M194" s="698">
        <v>1</v>
      </c>
      <c r="N194" s="698">
        <v>1</v>
      </c>
      <c r="O194" s="698">
        <v>1</v>
      </c>
      <c r="P194" s="698">
        <v>1</v>
      </c>
      <c r="Q194" s="698">
        <v>1</v>
      </c>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503"/>
      <c r="I195" s="26"/>
      <c r="J195" s="26"/>
      <c r="K195" s="26"/>
      <c r="N195" s="502"/>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t="s">
        <v>792</v>
      </c>
      <c r="H196" t="s">
        <v>806</v>
      </c>
      <c r="I196" t="s">
        <v>806</v>
      </c>
      <c r="J196" t="s">
        <v>385</v>
      </c>
      <c r="K196" t="s">
        <v>385</v>
      </c>
      <c r="L196" t="s">
        <v>779</v>
      </c>
      <c r="M196" t="s">
        <v>779</v>
      </c>
      <c r="N196" t="s">
        <v>780</v>
      </c>
      <c r="O196" t="s">
        <v>780</v>
      </c>
      <c r="P196" t="s">
        <v>781</v>
      </c>
      <c r="Q196" t="s">
        <v>781</v>
      </c>
      <c r="R196" t="s">
        <v>782</v>
      </c>
      <c r="S196" t="s">
        <v>782</v>
      </c>
      <c r="T196" t="s">
        <v>783</v>
      </c>
      <c r="U196" t="s">
        <v>783</v>
      </c>
      <c r="V196" t="s">
        <v>784</v>
      </c>
      <c r="W196" t="s">
        <v>784</v>
      </c>
      <c r="X196" t="s">
        <v>785</v>
      </c>
      <c r="Y196" t="s">
        <v>785</v>
      </c>
      <c r="Z196" t="s">
        <v>786</v>
      </c>
      <c r="AA196" t="s">
        <v>786</v>
      </c>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t="s">
        <v>791</v>
      </c>
      <c r="H197" t="s">
        <v>989</v>
      </c>
      <c r="I197" t="s">
        <v>973</v>
      </c>
      <c r="J197" t="s">
        <v>989</v>
      </c>
      <c r="K197" t="s">
        <v>973</v>
      </c>
      <c r="L197" t="s">
        <v>989</v>
      </c>
      <c r="M197" t="s">
        <v>973</v>
      </c>
      <c r="N197" t="s">
        <v>989</v>
      </c>
      <c r="O197" t="s">
        <v>973</v>
      </c>
      <c r="P197" t="s">
        <v>989</v>
      </c>
      <c r="Q197" t="s">
        <v>973</v>
      </c>
      <c r="R197" t="s">
        <v>989</v>
      </c>
      <c r="S197" t="s">
        <v>973</v>
      </c>
      <c r="T197" t="s">
        <v>989</v>
      </c>
      <c r="U197" t="s">
        <v>973</v>
      </c>
      <c r="V197" t="s">
        <v>989</v>
      </c>
      <c r="W197" t="s">
        <v>973</v>
      </c>
      <c r="X197" t="s">
        <v>989</v>
      </c>
      <c r="Y197" t="s">
        <v>973</v>
      </c>
      <c r="Z197" t="s">
        <v>989</v>
      </c>
      <c r="AA197" t="s">
        <v>973</v>
      </c>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t="str">
        <f t="shared" ref="G198:G208" si="36">_xlfn.CONCAT(H160:M160)</f>
        <v>AAAA2A1a</v>
      </c>
      <c r="H198" s="229">
        <v>0</v>
      </c>
      <c r="I198" s="229">
        <v>0</v>
      </c>
      <c r="J198" s="672">
        <f>$H198*HLOOKUP(J$196,$I$193:$Q$194,2)</f>
        <v>0</v>
      </c>
      <c r="K198" s="679">
        <f>$I198</f>
        <v>0</v>
      </c>
      <c r="L198" s="672">
        <f>$H198*HLOOKUP(L$196,$I$193:$Q$194,2)</f>
        <v>0</v>
      </c>
      <c r="M198" s="679">
        <f>$I198</f>
        <v>0</v>
      </c>
      <c r="N198" s="672">
        <f>$H198*HLOOKUP(N$196,$I$193:$Q$194,2)</f>
        <v>0</v>
      </c>
      <c r="O198" s="679">
        <f>$I198</f>
        <v>0</v>
      </c>
      <c r="P198" s="672">
        <f>$H198*HLOOKUP(P$196,$I$193:$Q$194,2)</f>
        <v>0</v>
      </c>
      <c r="Q198" s="679">
        <f>$I198</f>
        <v>0</v>
      </c>
      <c r="R198" s="672">
        <f>$H198*HLOOKUP(R$196,$I$193:$Q$194,2)</f>
        <v>0</v>
      </c>
      <c r="S198" s="679">
        <f>$I198</f>
        <v>0</v>
      </c>
      <c r="T198" s="672">
        <f>$H198*HLOOKUP(T$196,$I$193:$Q$194,2)</f>
        <v>0</v>
      </c>
      <c r="U198" s="679">
        <f>$I198</f>
        <v>0</v>
      </c>
      <c r="V198" s="672">
        <f>$H198*HLOOKUP(V$196,$I$193:$Q$194,2)</f>
        <v>0</v>
      </c>
      <c r="W198" s="679">
        <f>$I198</f>
        <v>0</v>
      </c>
      <c r="X198" s="672">
        <f>$H198*HLOOKUP(X$196,$I$193:$Q$194,2)</f>
        <v>0</v>
      </c>
      <c r="Y198" s="679">
        <f>$I198</f>
        <v>0</v>
      </c>
      <c r="Z198" s="672">
        <f>$H198*HLOOKUP(Z$196,$I$193:$Q$194,2)</f>
        <v>0</v>
      </c>
      <c r="AA198" s="679">
        <f>$I198</f>
        <v>0</v>
      </c>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tr">
        <f t="shared" si="36"/>
        <v>GGGGAg1a2</v>
      </c>
      <c r="H199" s="229">
        <v>0</v>
      </c>
      <c r="I199" s="229">
        <v>0</v>
      </c>
      <c r="J199" s="672">
        <f t="shared" ref="J199:J207" si="37">$H199*HLOOKUP(J$196,$I$193:$Q$194,2)</f>
        <v>0</v>
      </c>
      <c r="K199" s="679">
        <f t="shared" ref="K199:K207" si="38">$I199</f>
        <v>0</v>
      </c>
      <c r="L199" s="672">
        <f t="shared" ref="L199:L207" si="39">$H199*HLOOKUP(L$196,$I$193:$Q$194,2)</f>
        <v>0</v>
      </c>
      <c r="M199" s="679">
        <f t="shared" ref="M199:M207" si="40">$I199</f>
        <v>0</v>
      </c>
      <c r="N199" s="672">
        <f t="shared" ref="N199:N207" si="41">$H199*HLOOKUP(N$196,$I$193:$Q$194,2)</f>
        <v>0</v>
      </c>
      <c r="O199" s="679">
        <f t="shared" ref="O199:O207" si="42">$I199</f>
        <v>0</v>
      </c>
      <c r="P199" s="672">
        <f t="shared" ref="P199:P207" si="43">$H199*HLOOKUP(P$196,$I$193:$Q$194,2)</f>
        <v>0</v>
      </c>
      <c r="Q199" s="679">
        <f t="shared" ref="Q199:Q207" si="44">$I199</f>
        <v>0</v>
      </c>
      <c r="R199" s="672">
        <f t="shared" ref="R199:R207" si="45">$H199*HLOOKUP(R$196,$I$193:$Q$194,2)</f>
        <v>0</v>
      </c>
      <c r="S199" s="679">
        <f t="shared" ref="S199:S207" si="46">$I199</f>
        <v>0</v>
      </c>
      <c r="T199" s="672">
        <f t="shared" ref="T199:T207" si="47">$H199*HLOOKUP(T$196,$I$193:$Q$194,2)</f>
        <v>0</v>
      </c>
      <c r="U199" s="679">
        <f t="shared" ref="U199:U207" si="48">$I199</f>
        <v>0</v>
      </c>
      <c r="V199" s="672">
        <f t="shared" ref="V199:V207" si="49">$H199*HLOOKUP(V$196,$I$193:$Q$194,2)</f>
        <v>0</v>
      </c>
      <c r="W199" s="679">
        <f t="shared" ref="W199:W207" si="50">$I199</f>
        <v>0</v>
      </c>
      <c r="X199" s="672">
        <f t="shared" ref="X199:X207" si="51">$H199*HLOOKUP(X$196,$I$193:$Q$194,2)</f>
        <v>0</v>
      </c>
      <c r="Y199" s="679">
        <f t="shared" ref="Y199:Y207" si="52">$I199</f>
        <v>0</v>
      </c>
      <c r="Z199" s="672">
        <f t="shared" ref="Z199:Z207" si="53">$H199*HLOOKUP(Z$196,$I$193:$Q$194,2)</f>
        <v>0</v>
      </c>
      <c r="AA199" s="679">
        <f t="shared" ref="AA199:AA207" si="54">$I199</f>
        <v>0</v>
      </c>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26" t="str">
        <f t="shared" si="36"/>
        <v>GGGGSg1a2</v>
      </c>
      <c r="H200" s="229">
        <v>0</v>
      </c>
      <c r="I200" s="229">
        <v>0</v>
      </c>
      <c r="J200" s="672">
        <f t="shared" si="37"/>
        <v>0</v>
      </c>
      <c r="K200" s="679">
        <f t="shared" si="38"/>
        <v>0</v>
      </c>
      <c r="L200" s="672">
        <f t="shared" si="39"/>
        <v>0</v>
      </c>
      <c r="M200" s="679">
        <f t="shared" si="40"/>
        <v>0</v>
      </c>
      <c r="N200" s="672">
        <f t="shared" si="41"/>
        <v>0</v>
      </c>
      <c r="O200" s="679">
        <f t="shared" si="42"/>
        <v>0</v>
      </c>
      <c r="P200" s="672">
        <f t="shared" si="43"/>
        <v>0</v>
      </c>
      <c r="Q200" s="679">
        <f t="shared" si="44"/>
        <v>0</v>
      </c>
      <c r="R200" s="672">
        <f t="shared" si="45"/>
        <v>0</v>
      </c>
      <c r="S200" s="679">
        <f t="shared" si="46"/>
        <v>0</v>
      </c>
      <c r="T200" s="672">
        <f t="shared" si="47"/>
        <v>0</v>
      </c>
      <c r="U200" s="679">
        <f t="shared" si="48"/>
        <v>0</v>
      </c>
      <c r="V200" s="672">
        <f t="shared" si="49"/>
        <v>0</v>
      </c>
      <c r="W200" s="679">
        <f t="shared" si="50"/>
        <v>0</v>
      </c>
      <c r="X200" s="672">
        <f t="shared" si="51"/>
        <v>0</v>
      </c>
      <c r="Y200" s="679">
        <f t="shared" si="52"/>
        <v>0</v>
      </c>
      <c r="Z200" s="672">
        <f t="shared" si="53"/>
        <v>0</v>
      </c>
      <c r="AA200" s="679">
        <f t="shared" si="54"/>
        <v>0</v>
      </c>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26" t="str">
        <f t="shared" si="36"/>
        <v>GGGAg2Na2</v>
      </c>
      <c r="H201" s="229">
        <v>0</v>
      </c>
      <c r="I201" s="229">
        <v>0</v>
      </c>
      <c r="J201" s="672">
        <f t="shared" si="37"/>
        <v>0</v>
      </c>
      <c r="K201" s="679">
        <f t="shared" si="38"/>
        <v>0</v>
      </c>
      <c r="L201" s="672">
        <f t="shared" si="39"/>
        <v>0</v>
      </c>
      <c r="M201" s="679">
        <f t="shared" si="40"/>
        <v>0</v>
      </c>
      <c r="N201" s="672">
        <f t="shared" si="41"/>
        <v>0</v>
      </c>
      <c r="O201" s="679">
        <f t="shared" si="42"/>
        <v>0</v>
      </c>
      <c r="P201" s="672">
        <f t="shared" si="43"/>
        <v>0</v>
      </c>
      <c r="Q201" s="679">
        <f t="shared" si="44"/>
        <v>0</v>
      </c>
      <c r="R201" s="672">
        <f t="shared" si="45"/>
        <v>0</v>
      </c>
      <c r="S201" s="679">
        <f t="shared" si="46"/>
        <v>0</v>
      </c>
      <c r="T201" s="672">
        <f t="shared" si="47"/>
        <v>0</v>
      </c>
      <c r="U201" s="679">
        <f t="shared" si="48"/>
        <v>0</v>
      </c>
      <c r="V201" s="672">
        <f t="shared" si="49"/>
        <v>0</v>
      </c>
      <c r="W201" s="679">
        <f t="shared" si="50"/>
        <v>0</v>
      </c>
      <c r="X201" s="672">
        <f t="shared" si="51"/>
        <v>0</v>
      </c>
      <c r="Y201" s="679">
        <f t="shared" si="52"/>
        <v>0</v>
      </c>
      <c r="Z201" s="672">
        <f t="shared" si="53"/>
        <v>0</v>
      </c>
      <c r="AA201" s="679">
        <f t="shared" si="54"/>
        <v>0</v>
      </c>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26" t="str">
        <f t="shared" si="36"/>
        <v>GGGAg2Ea2</v>
      </c>
      <c r="H202" s="229">
        <v>0</v>
      </c>
      <c r="I202" s="229">
        <v>0</v>
      </c>
      <c r="J202" s="672">
        <f t="shared" si="37"/>
        <v>0</v>
      </c>
      <c r="K202" s="679">
        <f t="shared" si="38"/>
        <v>0</v>
      </c>
      <c r="L202" s="672">
        <f t="shared" si="39"/>
        <v>0</v>
      </c>
      <c r="M202" s="679">
        <f t="shared" si="40"/>
        <v>0</v>
      </c>
      <c r="N202" s="672">
        <f t="shared" si="41"/>
        <v>0</v>
      </c>
      <c r="O202" s="679">
        <f t="shared" si="42"/>
        <v>0</v>
      </c>
      <c r="P202" s="672">
        <f t="shared" si="43"/>
        <v>0</v>
      </c>
      <c r="Q202" s="679">
        <f t="shared" si="44"/>
        <v>0</v>
      </c>
      <c r="R202" s="672">
        <f t="shared" si="45"/>
        <v>0</v>
      </c>
      <c r="S202" s="679">
        <f t="shared" si="46"/>
        <v>0</v>
      </c>
      <c r="T202" s="672">
        <f t="shared" si="47"/>
        <v>0</v>
      </c>
      <c r="U202" s="679">
        <f t="shared" si="48"/>
        <v>0</v>
      </c>
      <c r="V202" s="672">
        <f t="shared" si="49"/>
        <v>0</v>
      </c>
      <c r="W202" s="679">
        <f t="shared" si="50"/>
        <v>0</v>
      </c>
      <c r="X202" s="672">
        <f t="shared" si="51"/>
        <v>0</v>
      </c>
      <c r="Y202" s="679">
        <f t="shared" si="52"/>
        <v>0</v>
      </c>
      <c r="Z202" s="672">
        <f t="shared" si="53"/>
        <v>0</v>
      </c>
      <c r="AA202" s="679">
        <f t="shared" si="54"/>
        <v>0</v>
      </c>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tr">
        <f t="shared" si="36"/>
        <v>GGGAg2OFa2</v>
      </c>
      <c r="H203" s="229">
        <v>0</v>
      </c>
      <c r="I203" s="229">
        <v>0</v>
      </c>
      <c r="J203" s="672">
        <f t="shared" si="37"/>
        <v>0</v>
      </c>
      <c r="K203" s="679">
        <f t="shared" si="38"/>
        <v>0</v>
      </c>
      <c r="L203" s="672">
        <f t="shared" si="39"/>
        <v>0</v>
      </c>
      <c r="M203" s="679">
        <f t="shared" si="40"/>
        <v>0</v>
      </c>
      <c r="N203" s="672">
        <f t="shared" si="41"/>
        <v>0</v>
      </c>
      <c r="O203" s="679">
        <f t="shared" si="42"/>
        <v>0</v>
      </c>
      <c r="P203" s="672">
        <f t="shared" si="43"/>
        <v>0</v>
      </c>
      <c r="Q203" s="679">
        <f t="shared" si="44"/>
        <v>0</v>
      </c>
      <c r="R203" s="672">
        <f t="shared" si="45"/>
        <v>0</v>
      </c>
      <c r="S203" s="679">
        <f t="shared" si="46"/>
        <v>0</v>
      </c>
      <c r="T203" s="672">
        <f t="shared" si="47"/>
        <v>0</v>
      </c>
      <c r="U203" s="679">
        <f t="shared" si="48"/>
        <v>0</v>
      </c>
      <c r="V203" s="672">
        <f t="shared" si="49"/>
        <v>0</v>
      </c>
      <c r="W203" s="679">
        <f t="shared" si="50"/>
        <v>0</v>
      </c>
      <c r="X203" s="672">
        <f t="shared" si="51"/>
        <v>0</v>
      </c>
      <c r="Y203" s="679">
        <f t="shared" si="52"/>
        <v>0</v>
      </c>
      <c r="Z203" s="672">
        <f t="shared" si="53"/>
        <v>0</v>
      </c>
      <c r="AA203" s="679">
        <f t="shared" si="54"/>
        <v>0</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tr">
        <f t="shared" si="36"/>
        <v>GGGC1Na2</v>
      </c>
      <c r="H204" s="229">
        <v>0</v>
      </c>
      <c r="I204" s="229">
        <v>0</v>
      </c>
      <c r="J204" s="672">
        <f t="shared" si="37"/>
        <v>0</v>
      </c>
      <c r="K204" s="679">
        <f t="shared" si="38"/>
        <v>0</v>
      </c>
      <c r="L204" s="672">
        <f t="shared" si="39"/>
        <v>0</v>
      </c>
      <c r="M204" s="679">
        <f t="shared" si="40"/>
        <v>0</v>
      </c>
      <c r="N204" s="672">
        <f t="shared" si="41"/>
        <v>0</v>
      </c>
      <c r="O204" s="679">
        <f t="shared" si="42"/>
        <v>0</v>
      </c>
      <c r="P204" s="672">
        <f t="shared" si="43"/>
        <v>0</v>
      </c>
      <c r="Q204" s="679">
        <f t="shared" si="44"/>
        <v>0</v>
      </c>
      <c r="R204" s="672">
        <f t="shared" si="45"/>
        <v>0</v>
      </c>
      <c r="S204" s="679">
        <f t="shared" si="46"/>
        <v>0</v>
      </c>
      <c r="T204" s="672">
        <f t="shared" si="47"/>
        <v>0</v>
      </c>
      <c r="U204" s="679">
        <f t="shared" si="48"/>
        <v>0</v>
      </c>
      <c r="V204" s="672">
        <f t="shared" si="49"/>
        <v>0</v>
      </c>
      <c r="W204" s="679">
        <f t="shared" si="50"/>
        <v>0</v>
      </c>
      <c r="X204" s="672">
        <f t="shared" si="51"/>
        <v>0</v>
      </c>
      <c r="Y204" s="679">
        <f t="shared" si="52"/>
        <v>0</v>
      </c>
      <c r="Z204" s="672">
        <f t="shared" si="53"/>
        <v>0</v>
      </c>
      <c r="AA204" s="679">
        <f t="shared" si="54"/>
        <v>0</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si="36"/>
        <v>GGGC1Ea2</v>
      </c>
      <c r="H205" s="229">
        <v>0</v>
      </c>
      <c r="I205" s="229">
        <v>0</v>
      </c>
      <c r="J205" s="672">
        <f t="shared" si="37"/>
        <v>0</v>
      </c>
      <c r="K205" s="679">
        <f t="shared" si="38"/>
        <v>0</v>
      </c>
      <c r="L205" s="672">
        <f t="shared" si="39"/>
        <v>0</v>
      </c>
      <c r="M205" s="679">
        <f t="shared" si="40"/>
        <v>0</v>
      </c>
      <c r="N205" s="672">
        <f t="shared" si="41"/>
        <v>0</v>
      </c>
      <c r="O205" s="679">
        <f t="shared" si="42"/>
        <v>0</v>
      </c>
      <c r="P205" s="672">
        <f t="shared" si="43"/>
        <v>0</v>
      </c>
      <c r="Q205" s="679">
        <f t="shared" si="44"/>
        <v>0</v>
      </c>
      <c r="R205" s="672">
        <f t="shared" si="45"/>
        <v>0</v>
      </c>
      <c r="S205" s="679">
        <f t="shared" si="46"/>
        <v>0</v>
      </c>
      <c r="T205" s="672">
        <f t="shared" si="47"/>
        <v>0</v>
      </c>
      <c r="U205" s="679">
        <f t="shared" si="48"/>
        <v>0</v>
      </c>
      <c r="V205" s="672">
        <f t="shared" si="49"/>
        <v>0</v>
      </c>
      <c r="W205" s="679">
        <f t="shared" si="50"/>
        <v>0</v>
      </c>
      <c r="X205" s="672">
        <f t="shared" si="51"/>
        <v>0</v>
      </c>
      <c r="Y205" s="679">
        <f t="shared" si="52"/>
        <v>0</v>
      </c>
      <c r="Z205" s="672">
        <f t="shared" si="53"/>
        <v>0</v>
      </c>
      <c r="AA205" s="679">
        <f t="shared" si="54"/>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36"/>
        <v>GGGC1Pa2</v>
      </c>
      <c r="H206" s="229">
        <v>0</v>
      </c>
      <c r="I206" s="229">
        <v>0</v>
      </c>
      <c r="J206" s="672">
        <f t="shared" si="37"/>
        <v>0</v>
      </c>
      <c r="K206" s="679">
        <f t="shared" si="38"/>
        <v>0</v>
      </c>
      <c r="L206" s="672">
        <f t="shared" si="39"/>
        <v>0</v>
      </c>
      <c r="M206" s="679">
        <f t="shared" si="40"/>
        <v>0</v>
      </c>
      <c r="N206" s="672">
        <f t="shared" si="41"/>
        <v>0</v>
      </c>
      <c r="O206" s="679">
        <f t="shared" si="42"/>
        <v>0</v>
      </c>
      <c r="P206" s="672">
        <f t="shared" si="43"/>
        <v>0</v>
      </c>
      <c r="Q206" s="679">
        <f t="shared" si="44"/>
        <v>0</v>
      </c>
      <c r="R206" s="672">
        <f t="shared" si="45"/>
        <v>0</v>
      </c>
      <c r="S206" s="679">
        <f t="shared" si="46"/>
        <v>0</v>
      </c>
      <c r="T206" s="672">
        <f t="shared" si="47"/>
        <v>0</v>
      </c>
      <c r="U206" s="679">
        <f t="shared" si="48"/>
        <v>0</v>
      </c>
      <c r="V206" s="672">
        <f t="shared" si="49"/>
        <v>0</v>
      </c>
      <c r="W206" s="679">
        <f t="shared" si="50"/>
        <v>0</v>
      </c>
      <c r="X206" s="672">
        <f t="shared" si="51"/>
        <v>0</v>
      </c>
      <c r="Y206" s="679">
        <f t="shared" si="52"/>
        <v>0</v>
      </c>
      <c r="Z206" s="672">
        <f t="shared" si="53"/>
        <v>0</v>
      </c>
      <c r="AA206" s="679">
        <f t="shared" si="54"/>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36"/>
        <v>GGGC1OFa2</v>
      </c>
      <c r="H207" s="229">
        <v>0</v>
      </c>
      <c r="I207" s="229">
        <v>0</v>
      </c>
      <c r="J207" s="672">
        <f t="shared" si="37"/>
        <v>0</v>
      </c>
      <c r="K207" s="679">
        <f t="shared" si="38"/>
        <v>0</v>
      </c>
      <c r="L207" s="672">
        <f t="shared" si="39"/>
        <v>0</v>
      </c>
      <c r="M207" s="679">
        <f t="shared" si="40"/>
        <v>0</v>
      </c>
      <c r="N207" s="672">
        <f t="shared" si="41"/>
        <v>0</v>
      </c>
      <c r="O207" s="679">
        <f t="shared" si="42"/>
        <v>0</v>
      </c>
      <c r="P207" s="672">
        <f t="shared" si="43"/>
        <v>0</v>
      </c>
      <c r="Q207" s="679">
        <f t="shared" si="44"/>
        <v>0</v>
      </c>
      <c r="R207" s="672">
        <f t="shared" si="45"/>
        <v>0</v>
      </c>
      <c r="S207" s="679">
        <f t="shared" si="46"/>
        <v>0</v>
      </c>
      <c r="T207" s="672">
        <f t="shared" si="47"/>
        <v>0</v>
      </c>
      <c r="U207" s="679">
        <f t="shared" si="48"/>
        <v>0</v>
      </c>
      <c r="V207" s="672">
        <f t="shared" si="49"/>
        <v>0</v>
      </c>
      <c r="W207" s="679">
        <f t="shared" si="50"/>
        <v>0</v>
      </c>
      <c r="X207" s="672">
        <f t="shared" si="51"/>
        <v>0</v>
      </c>
      <c r="Y207" s="679">
        <f t="shared" si="52"/>
        <v>0</v>
      </c>
      <c r="Z207" s="672">
        <f t="shared" si="53"/>
        <v>0</v>
      </c>
      <c r="AA207" s="679">
        <f t="shared" si="54"/>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36"/>
        <v>SPSPSPSPSPsp</v>
      </c>
      <c r="H208" s="229">
        <v>0</v>
      </c>
      <c r="I208" s="229">
        <v>0</v>
      </c>
      <c r="J208" s="672">
        <f>$H208*HLOOKUP(J$196,$I$193:$Q$194,2)</f>
        <v>0</v>
      </c>
      <c r="K208" s="679">
        <f>$I208</f>
        <v>0</v>
      </c>
      <c r="L208" s="672">
        <f>$H208*HLOOKUP(L$196,$I$193:$Q$194,2)</f>
        <v>0</v>
      </c>
      <c r="M208" s="679">
        <f>$I208</f>
        <v>0</v>
      </c>
      <c r="N208" s="672">
        <f>$H208*HLOOKUP(N$196,$I$193:$Q$194,2)</f>
        <v>0</v>
      </c>
      <c r="O208" s="679">
        <f>$I208</f>
        <v>0</v>
      </c>
      <c r="P208" s="672">
        <f>$H208*HLOOKUP(P$196,$I$193:$Q$194,2)</f>
        <v>0</v>
      </c>
      <c r="Q208" s="679">
        <f>$I208</f>
        <v>0</v>
      </c>
      <c r="R208" s="672">
        <f>$H208*HLOOKUP(R$196,$I$193:$Q$194,2)</f>
        <v>0</v>
      </c>
      <c r="S208" s="679">
        <f>$I208</f>
        <v>0</v>
      </c>
      <c r="T208" s="672">
        <f>$H208*HLOOKUP(T$196,$I$193:$Q$194,2)</f>
        <v>0</v>
      </c>
      <c r="U208" s="679">
        <f>$I208</f>
        <v>0</v>
      </c>
      <c r="V208" s="672">
        <f>$H208*HLOOKUP(V$196,$I$193:$Q$194,2)</f>
        <v>0</v>
      </c>
      <c r="W208" s="679">
        <f>$I208</f>
        <v>0</v>
      </c>
      <c r="X208" s="672">
        <f>$H208*HLOOKUP(X$196,$I$193:$Q$194,2)</f>
        <v>0</v>
      </c>
      <c r="Y208" s="679">
        <f>$I208</f>
        <v>0</v>
      </c>
      <c r="Z208" s="672">
        <f>$H208*HLOOKUP(Z$196,$I$193:$Q$194,2)</f>
        <v>0</v>
      </c>
      <c r="AA208" s="679">
        <f>$I208</f>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c r="I209" s="26"/>
      <c r="J209" s="26"/>
      <c r="K209" s="26"/>
      <c r="N209" s="502"/>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503" t="s">
        <v>789</v>
      </c>
      <c r="I210" t="s">
        <v>1032</v>
      </c>
      <c r="J210" s="697" t="s">
        <v>385</v>
      </c>
      <c r="K210" s="697" t="s">
        <v>779</v>
      </c>
      <c r="L210" s="697" t="s">
        <v>780</v>
      </c>
      <c r="M210" s="697" t="s">
        <v>781</v>
      </c>
      <c r="N210" s="697" t="s">
        <v>782</v>
      </c>
      <c r="O210" s="697" t="s">
        <v>783</v>
      </c>
      <c r="P210" s="697" t="s">
        <v>784</v>
      </c>
      <c r="Q210" s="697" t="s">
        <v>785</v>
      </c>
      <c r="R210" s="697" t="s">
        <v>786</v>
      </c>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503"/>
      <c r="I211" t="s">
        <v>1026</v>
      </c>
      <c r="J211" s="698">
        <v>2</v>
      </c>
      <c r="K211" s="698">
        <v>2</v>
      </c>
      <c r="L211" s="698">
        <v>2</v>
      </c>
      <c r="M211" s="698">
        <v>2</v>
      </c>
      <c r="N211" s="698">
        <v>1</v>
      </c>
      <c r="O211" s="698">
        <v>1</v>
      </c>
      <c r="P211" s="698">
        <v>1</v>
      </c>
      <c r="Q211" s="698">
        <v>1</v>
      </c>
      <c r="R211" s="698">
        <v>1</v>
      </c>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503"/>
      <c r="I212" t="s">
        <v>1027</v>
      </c>
      <c r="J212" s="698">
        <v>1</v>
      </c>
      <c r="K212" s="698">
        <v>1</v>
      </c>
      <c r="L212" s="698">
        <v>1</v>
      </c>
      <c r="M212" s="698">
        <v>1</v>
      </c>
      <c r="N212" s="698">
        <v>1</v>
      </c>
      <c r="O212" s="698">
        <v>1</v>
      </c>
      <c r="P212" s="698">
        <v>1</v>
      </c>
      <c r="Q212" s="698">
        <v>1</v>
      </c>
      <c r="R212" s="698">
        <v>1</v>
      </c>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503"/>
      <c r="I213" t="s">
        <v>1028</v>
      </c>
      <c r="J213" s="698">
        <v>1</v>
      </c>
      <c r="K213" s="698">
        <v>1</v>
      </c>
      <c r="L213" s="698">
        <v>1</v>
      </c>
      <c r="M213" s="698">
        <v>1</v>
      </c>
      <c r="N213" s="698">
        <v>1</v>
      </c>
      <c r="O213" s="698">
        <v>1</v>
      </c>
      <c r="P213" s="698">
        <v>1</v>
      </c>
      <c r="Q213" s="698">
        <v>1</v>
      </c>
      <c r="R213" s="698">
        <v>1</v>
      </c>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503"/>
      <c r="I214" t="s">
        <v>973</v>
      </c>
      <c r="J214" s="698">
        <v>1</v>
      </c>
      <c r="K214" s="698">
        <v>1</v>
      </c>
      <c r="L214" s="698">
        <v>1</v>
      </c>
      <c r="M214" s="698">
        <v>1</v>
      </c>
      <c r="N214" s="698">
        <v>1</v>
      </c>
      <c r="O214" s="698">
        <v>1</v>
      </c>
      <c r="P214" s="698">
        <v>1</v>
      </c>
      <c r="Q214" s="698">
        <v>1</v>
      </c>
      <c r="R214" s="698">
        <v>1</v>
      </c>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503"/>
      <c r="I215" s="26"/>
      <c r="J215" s="26"/>
      <c r="K215" s="26"/>
      <c r="N215" s="502"/>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
        <v>792</v>
      </c>
      <c r="H216" t="s">
        <v>806</v>
      </c>
      <c r="I216" t="s">
        <v>806</v>
      </c>
      <c r="J216" t="s">
        <v>806</v>
      </c>
      <c r="K216" t="s">
        <v>806</v>
      </c>
      <c r="L216" t="s">
        <v>385</v>
      </c>
      <c r="M216" t="s">
        <v>385</v>
      </c>
      <c r="N216" t="s">
        <v>385</v>
      </c>
      <c r="O216" t="s">
        <v>385</v>
      </c>
      <c r="P216" t="s">
        <v>779</v>
      </c>
      <c r="Q216" t="s">
        <v>779</v>
      </c>
      <c r="R216" t="s">
        <v>779</v>
      </c>
      <c r="S216" t="s">
        <v>779</v>
      </c>
      <c r="T216" t="s">
        <v>780</v>
      </c>
      <c r="U216" t="s">
        <v>780</v>
      </c>
      <c r="V216" t="s">
        <v>780</v>
      </c>
      <c r="W216" t="s">
        <v>780</v>
      </c>
      <c r="X216" t="s">
        <v>781</v>
      </c>
      <c r="Y216" t="s">
        <v>781</v>
      </c>
      <c r="Z216" t="s">
        <v>781</v>
      </c>
      <c r="AA216" t="s">
        <v>781</v>
      </c>
      <c r="AB216" t="s">
        <v>782</v>
      </c>
      <c r="AC216" t="s">
        <v>782</v>
      </c>
      <c r="AD216" t="s">
        <v>782</v>
      </c>
      <c r="AE216" t="s">
        <v>782</v>
      </c>
      <c r="AF216" t="s">
        <v>783</v>
      </c>
      <c r="AG216" t="s">
        <v>783</v>
      </c>
      <c r="AH216" t="s">
        <v>783</v>
      </c>
      <c r="AI216" t="s">
        <v>783</v>
      </c>
      <c r="AJ216" t="s">
        <v>784</v>
      </c>
      <c r="AK216" t="s">
        <v>784</v>
      </c>
      <c r="AL216" t="s">
        <v>784</v>
      </c>
      <c r="AM216" t="s">
        <v>784</v>
      </c>
      <c r="AN216" t="s">
        <v>785</v>
      </c>
      <c r="AO216" t="s">
        <v>785</v>
      </c>
      <c r="AP216" t="s">
        <v>785</v>
      </c>
      <c r="AQ216" t="s">
        <v>785</v>
      </c>
      <c r="AR216" t="s">
        <v>786</v>
      </c>
      <c r="AS216" t="s">
        <v>786</v>
      </c>
      <c r="AT216" t="s">
        <v>786</v>
      </c>
      <c r="AU216" t="s">
        <v>786</v>
      </c>
      <c r="AV216" s="193"/>
      <c r="AW216" s="193"/>
      <c r="AX216" s="16"/>
      <c r="AY216" s="8"/>
      <c r="AZ216" s="8"/>
      <c r="BA216" s="8"/>
    </row>
    <row r="217" spans="1:53" ht="14.5" outlineLevel="1" x14ac:dyDescent="0.35">
      <c r="A217" s="6"/>
      <c r="B217" s="7"/>
      <c r="C217" s="17"/>
      <c r="D217" s="17"/>
      <c r="E217" s="17"/>
      <c r="F217" s="26"/>
      <c r="G217" s="26" t="s">
        <v>791</v>
      </c>
      <c r="H217" t="s">
        <v>1026</v>
      </c>
      <c r="I217" t="s">
        <v>1027</v>
      </c>
      <c r="J217" t="s">
        <v>1028</v>
      </c>
      <c r="K217" t="s">
        <v>973</v>
      </c>
      <c r="L217" t="str">
        <f>H217</f>
        <v>knock</v>
      </c>
      <c r="M217" t="str">
        <f t="shared" ref="M217:AU217" si="55">I217</f>
        <v>pre-em</v>
      </c>
      <c r="N217" t="str">
        <f t="shared" si="55"/>
        <v>selective_and_spraytop</v>
      </c>
      <c r="O217" t="str">
        <f t="shared" si="55"/>
        <v>fungicide</v>
      </c>
      <c r="P217" t="str">
        <f t="shared" si="55"/>
        <v>knock</v>
      </c>
      <c r="Q217" t="str">
        <f t="shared" si="55"/>
        <v>pre-em</v>
      </c>
      <c r="R217" t="str">
        <f t="shared" si="55"/>
        <v>selective_and_spraytop</v>
      </c>
      <c r="S217" t="str">
        <f t="shared" si="55"/>
        <v>fungicide</v>
      </c>
      <c r="T217" t="str">
        <f t="shared" si="55"/>
        <v>knock</v>
      </c>
      <c r="U217" t="str">
        <f t="shared" si="55"/>
        <v>pre-em</v>
      </c>
      <c r="V217" t="str">
        <f t="shared" si="55"/>
        <v>selective_and_spraytop</v>
      </c>
      <c r="W217" t="str">
        <f t="shared" si="55"/>
        <v>fungicide</v>
      </c>
      <c r="X217" t="str">
        <f t="shared" si="55"/>
        <v>knock</v>
      </c>
      <c r="Y217" t="str">
        <f t="shared" si="55"/>
        <v>pre-em</v>
      </c>
      <c r="Z217" t="str">
        <f t="shared" si="55"/>
        <v>selective_and_spraytop</v>
      </c>
      <c r="AA217" t="str">
        <f t="shared" si="55"/>
        <v>fungicide</v>
      </c>
      <c r="AB217" t="str">
        <f t="shared" si="55"/>
        <v>knock</v>
      </c>
      <c r="AC217" t="str">
        <f t="shared" si="55"/>
        <v>pre-em</v>
      </c>
      <c r="AD217" t="str">
        <f t="shared" si="55"/>
        <v>selective_and_spraytop</v>
      </c>
      <c r="AE217" t="str">
        <f t="shared" si="55"/>
        <v>fungicide</v>
      </c>
      <c r="AF217" t="str">
        <f t="shared" si="55"/>
        <v>knock</v>
      </c>
      <c r="AG217" t="str">
        <f t="shared" si="55"/>
        <v>pre-em</v>
      </c>
      <c r="AH217" t="str">
        <f t="shared" si="55"/>
        <v>selective_and_spraytop</v>
      </c>
      <c r="AI217" t="str">
        <f t="shared" si="55"/>
        <v>fungicide</v>
      </c>
      <c r="AJ217" t="str">
        <f t="shared" si="55"/>
        <v>knock</v>
      </c>
      <c r="AK217" t="str">
        <f t="shared" si="55"/>
        <v>pre-em</v>
      </c>
      <c r="AL217" t="str">
        <f t="shared" si="55"/>
        <v>selective_and_spraytop</v>
      </c>
      <c r="AM217" t="str">
        <f t="shared" si="55"/>
        <v>fungicide</v>
      </c>
      <c r="AN217" t="str">
        <f t="shared" si="55"/>
        <v>knock</v>
      </c>
      <c r="AO217" t="str">
        <f t="shared" si="55"/>
        <v>pre-em</v>
      </c>
      <c r="AP217" t="str">
        <f t="shared" si="55"/>
        <v>selective_and_spraytop</v>
      </c>
      <c r="AQ217" t="str">
        <f t="shared" si="55"/>
        <v>fungicide</v>
      </c>
      <c r="AR217" t="str">
        <f t="shared" si="55"/>
        <v>knock</v>
      </c>
      <c r="AS217" t="str">
        <f t="shared" si="55"/>
        <v>pre-em</v>
      </c>
      <c r="AT217" t="str">
        <f t="shared" si="55"/>
        <v>selective_and_spraytop</v>
      </c>
      <c r="AU217" t="str">
        <f t="shared" si="55"/>
        <v>fungicide</v>
      </c>
      <c r="AV217" s="193"/>
      <c r="AW217" s="193"/>
      <c r="AX217" s="16"/>
      <c r="AY217" s="8"/>
      <c r="AZ217" s="8"/>
      <c r="BA217" s="8"/>
    </row>
    <row r="218" spans="1:53" ht="14.5" outlineLevel="1" x14ac:dyDescent="0.35">
      <c r="A218" s="6"/>
      <c r="B218" s="7"/>
      <c r="C218" s="17"/>
      <c r="D218" s="17"/>
      <c r="E218" s="17"/>
      <c r="F218" s="26"/>
      <c r="G218" s="26" t="str">
        <f t="shared" ref="G218:G228" si="56">_xlfn.CONCAT(H160:M160)</f>
        <v>AAAA2A1a</v>
      </c>
      <c r="H218" s="229">
        <v>0</v>
      </c>
      <c r="I218" s="229">
        <v>0</v>
      </c>
      <c r="J218" s="229">
        <v>0</v>
      </c>
      <c r="K218" s="229">
        <v>0</v>
      </c>
      <c r="L218" s="699" cm="1">
        <f t="array" ref="L218">INDEX($H218:$K218,0,MATCH(L$217,$H$217:$K$217,0))*INDEX($J$211:$R$214,MATCH(L$217,$I$211:$I$214,0),MATCH(L$216,$J$210:$R$210,0))</f>
        <v>0</v>
      </c>
      <c r="M218" s="699" cm="1">
        <f t="array" ref="M218">INDEX($H218:$K218,0,MATCH(M$217,$H$217:$K$217,0))*INDEX($J$211:$R$214,MATCH(M$217,$I$211:$I$214,0),MATCH(M$216,$J$210:$R$210,0))</f>
        <v>0</v>
      </c>
      <c r="N218" s="699" cm="1">
        <f t="array" ref="N218">INDEX($H218:$K218,0,MATCH(N$217,$H$217:$K$217,0))*INDEX($J$211:$R$214,MATCH(N$217,$I$211:$I$214,0),MATCH(N$216,$J$210:$R$210,0))</f>
        <v>0</v>
      </c>
      <c r="O218" s="699" cm="1">
        <f t="array" ref="O218">INDEX($H218:$K218,0,MATCH(O$217,$H$217:$K$217,0))*INDEX($J$211:$R$214,MATCH(O$217,$I$211:$I$214,0),MATCH(O$216,$J$210:$R$210,0))</f>
        <v>0</v>
      </c>
      <c r="P218" s="699" cm="1">
        <f t="array" ref="P218">INDEX($H218:$K218,0,MATCH(P$217,$H$217:$K$217,0))*INDEX($J$211:$R$214,MATCH(P$217,$I$211:$I$214,0),MATCH(P$216,$J$210:$R$210,0))</f>
        <v>0</v>
      </c>
      <c r="Q218" s="699" cm="1">
        <f t="array" ref="Q218">INDEX($H218:$K218,0,MATCH(Q$217,$H$217:$K$217,0))*INDEX($J$211:$R$214,MATCH(Q$217,$I$211:$I$214,0),MATCH(Q$216,$J$210:$R$210,0))</f>
        <v>0</v>
      </c>
      <c r="R218" s="699" cm="1">
        <f t="array" ref="R218">INDEX($H218:$K218,0,MATCH(R$217,$H$217:$K$217,0))*INDEX($J$211:$R$214,MATCH(R$217,$I$211:$I$214,0),MATCH(R$216,$J$210:$R$210,0))</f>
        <v>0</v>
      </c>
      <c r="S218" s="699" cm="1">
        <f t="array" ref="S218">INDEX($H218:$K218,0,MATCH(S$217,$H$217:$K$217,0))*INDEX($J$211:$R$214,MATCH(S$217,$I$211:$I$214,0),MATCH(S$216,$J$210:$R$210,0))</f>
        <v>0</v>
      </c>
      <c r="T218" s="699" cm="1">
        <f t="array" ref="T218">INDEX($H218:$K218,0,MATCH(T$217,$H$217:$K$217,0))*INDEX($J$211:$R$214,MATCH(T$217,$I$211:$I$214,0),MATCH(T$216,$J$210:$R$210,0))</f>
        <v>0</v>
      </c>
      <c r="U218" s="699" cm="1">
        <f t="array" ref="U218">INDEX($H218:$K218,0,MATCH(U$217,$H$217:$K$217,0))*INDEX($J$211:$R$214,MATCH(U$217,$I$211:$I$214,0),MATCH(U$216,$J$210:$R$210,0))</f>
        <v>0</v>
      </c>
      <c r="V218" s="699" cm="1">
        <f t="array" ref="V218">INDEX($H218:$K218,0,MATCH(V$217,$H$217:$K$217,0))*INDEX($J$211:$R$214,MATCH(V$217,$I$211:$I$214,0),MATCH(V$216,$J$210:$R$210,0))</f>
        <v>0</v>
      </c>
      <c r="W218" s="699" cm="1">
        <f t="array" ref="W218">INDEX($H218:$K218,0,MATCH(W$217,$H$217:$K$217,0))*INDEX($J$211:$R$214,MATCH(W$217,$I$211:$I$214,0),MATCH(W$216,$J$210:$R$210,0))</f>
        <v>0</v>
      </c>
      <c r="X218" s="699" cm="1">
        <f t="array" ref="X218">INDEX($H218:$K218,0,MATCH(X$217,$H$217:$K$217,0))*INDEX($J$211:$R$214,MATCH(X$217,$I$211:$I$214,0),MATCH(X$216,$J$210:$R$210,0))</f>
        <v>0</v>
      </c>
      <c r="Y218" s="699" cm="1">
        <f t="array" ref="Y218">INDEX($H218:$K218,0,MATCH(Y$217,$H$217:$K$217,0))*INDEX($J$211:$R$214,MATCH(Y$217,$I$211:$I$214,0),MATCH(Y$216,$J$210:$R$210,0))</f>
        <v>0</v>
      </c>
      <c r="Z218" s="699" cm="1">
        <f t="array" ref="Z218">INDEX($H218:$K218,0,MATCH(Z$217,$H$217:$K$217,0))*INDEX($J$211:$R$214,MATCH(Z$217,$I$211:$I$214,0),MATCH(Z$216,$J$210:$R$210,0))</f>
        <v>0</v>
      </c>
      <c r="AA218" s="699" cm="1">
        <f t="array" ref="AA218">INDEX($H218:$K218,0,MATCH(AA$217,$H$217:$K$217,0))*INDEX($J$211:$R$214,MATCH(AA$217,$I$211:$I$214,0),MATCH(AA$216,$J$210:$R$210,0))</f>
        <v>0</v>
      </c>
      <c r="AB218" s="699" cm="1">
        <f t="array" ref="AB218">INDEX($H218:$K218,0,MATCH(AB$217,$H$217:$K$217,0))*INDEX($J$211:$R$214,MATCH(AB$217,$I$211:$I$214,0),MATCH(AB$216,$J$210:$R$210,0))</f>
        <v>0</v>
      </c>
      <c r="AC218" s="699" cm="1">
        <f t="array" ref="AC218">INDEX($H218:$K218,0,MATCH(AC$217,$H$217:$K$217,0))*INDEX($J$211:$R$214,MATCH(AC$217,$I$211:$I$214,0),MATCH(AC$216,$J$210:$R$210,0))</f>
        <v>0</v>
      </c>
      <c r="AD218" s="699" cm="1">
        <f t="array" ref="AD218">INDEX($H218:$K218,0,MATCH(AD$217,$H$217:$K$217,0))*INDEX($J$211:$R$214,MATCH(AD$217,$I$211:$I$214,0),MATCH(AD$216,$J$210:$R$210,0))</f>
        <v>0</v>
      </c>
      <c r="AE218" s="699" cm="1">
        <f t="array" ref="AE218">INDEX($H218:$K218,0,MATCH(AE$217,$H$217:$K$217,0))*INDEX($J$211:$R$214,MATCH(AE$217,$I$211:$I$214,0),MATCH(AE$216,$J$210:$R$210,0))</f>
        <v>0</v>
      </c>
      <c r="AF218" s="699" cm="1">
        <f t="array" ref="AF218">INDEX($H218:$K218,0,MATCH(AF$217,$H$217:$K$217,0))*INDEX($J$211:$R$214,MATCH(AF$217,$I$211:$I$214,0),MATCH(AF$216,$J$210:$R$210,0))</f>
        <v>0</v>
      </c>
      <c r="AG218" s="699" cm="1">
        <f t="array" ref="AG218">INDEX($H218:$K218,0,MATCH(AG$217,$H$217:$K$217,0))*INDEX($J$211:$R$214,MATCH(AG$217,$I$211:$I$214,0),MATCH(AG$216,$J$210:$R$210,0))</f>
        <v>0</v>
      </c>
      <c r="AH218" s="699" cm="1">
        <f t="array" ref="AH218">INDEX($H218:$K218,0,MATCH(AH$217,$H$217:$K$217,0))*INDEX($J$211:$R$214,MATCH(AH$217,$I$211:$I$214,0),MATCH(AH$216,$J$210:$R$210,0))</f>
        <v>0</v>
      </c>
      <c r="AI218" s="699" cm="1">
        <f t="array" ref="AI218">INDEX($H218:$K218,0,MATCH(AI$217,$H$217:$K$217,0))*INDEX($J$211:$R$214,MATCH(AI$217,$I$211:$I$214,0),MATCH(AI$216,$J$210:$R$210,0))</f>
        <v>0</v>
      </c>
      <c r="AJ218" s="699" cm="1">
        <f t="array" ref="AJ218">INDEX($H218:$K218,0,MATCH(AJ$217,$H$217:$K$217,0))*INDEX($J$211:$R$214,MATCH(AJ$217,$I$211:$I$214,0),MATCH(AJ$216,$J$210:$R$210,0))</f>
        <v>0</v>
      </c>
      <c r="AK218" s="699" cm="1">
        <f t="array" ref="AK218">INDEX($H218:$K218,0,MATCH(AK$217,$H$217:$K$217,0))*INDEX($J$211:$R$214,MATCH(AK$217,$I$211:$I$214,0),MATCH(AK$216,$J$210:$R$210,0))</f>
        <v>0</v>
      </c>
      <c r="AL218" s="699" cm="1">
        <f t="array" ref="AL218">INDEX($H218:$K218,0,MATCH(AL$217,$H$217:$K$217,0))*INDEX($J$211:$R$214,MATCH(AL$217,$I$211:$I$214,0),MATCH(AL$216,$J$210:$R$210,0))</f>
        <v>0</v>
      </c>
      <c r="AM218" s="699" cm="1">
        <f t="array" ref="AM218">INDEX($H218:$K218,0,MATCH(AM$217,$H$217:$K$217,0))*INDEX($J$211:$R$214,MATCH(AM$217,$I$211:$I$214,0),MATCH(AM$216,$J$210:$R$210,0))</f>
        <v>0</v>
      </c>
      <c r="AN218" s="699" cm="1">
        <f t="array" ref="AN218">INDEX($H218:$K218,0,MATCH(AN$217,$H$217:$K$217,0))*INDEX($J$211:$R$214,MATCH(AN$217,$I$211:$I$214,0),MATCH(AN$216,$J$210:$R$210,0))</f>
        <v>0</v>
      </c>
      <c r="AO218" s="699" cm="1">
        <f t="array" ref="AO218">INDEX($H218:$K218,0,MATCH(AO$217,$H$217:$K$217,0))*INDEX($J$211:$R$214,MATCH(AO$217,$I$211:$I$214,0),MATCH(AO$216,$J$210:$R$210,0))</f>
        <v>0</v>
      </c>
      <c r="AP218" s="699" cm="1">
        <f t="array" ref="AP218">INDEX($H218:$K218,0,MATCH(AP$217,$H$217:$K$217,0))*INDEX($J$211:$R$214,MATCH(AP$217,$I$211:$I$214,0),MATCH(AP$216,$J$210:$R$210,0))</f>
        <v>0</v>
      </c>
      <c r="AQ218" s="699" cm="1">
        <f t="array" ref="AQ218">INDEX($H218:$K218,0,MATCH(AQ$217,$H$217:$K$217,0))*INDEX($J$211:$R$214,MATCH(AQ$217,$I$211:$I$214,0),MATCH(AQ$216,$J$210:$R$210,0))</f>
        <v>0</v>
      </c>
      <c r="AR218" s="699" cm="1">
        <f t="array" ref="AR218">INDEX($H218:$K218,0,MATCH(AR$217,$H$217:$K$217,0))*INDEX($J$211:$R$214,MATCH(AR$217,$I$211:$I$214,0),MATCH(AR$216,$J$210:$R$210,0))</f>
        <v>0</v>
      </c>
      <c r="AS218" s="699" cm="1">
        <f t="array" ref="AS218">INDEX($H218:$K218,0,MATCH(AS$217,$H$217:$K$217,0))*INDEX($J$211:$R$214,MATCH(AS$217,$I$211:$I$214,0),MATCH(AS$216,$J$210:$R$210,0))</f>
        <v>0</v>
      </c>
      <c r="AT218" s="699" cm="1">
        <f t="array" ref="AT218">INDEX($H218:$K218,0,MATCH(AT$217,$H$217:$K$217,0))*INDEX($J$211:$R$214,MATCH(AT$217,$I$211:$I$214,0),MATCH(AT$216,$J$210:$R$210,0))</f>
        <v>0</v>
      </c>
      <c r="AU218" s="699" cm="1">
        <f t="array" ref="AU218">INDEX($H218:$K218,0,MATCH(AU$217,$H$217:$K$217,0))*INDEX($J$211:$R$214,MATCH(AU$217,$I$211:$I$214,0),MATCH(AU$216,$J$210:$R$210,0))</f>
        <v>0</v>
      </c>
      <c r="AV218" s="193"/>
      <c r="AW218" s="193"/>
      <c r="AX218" s="16"/>
      <c r="AY218" s="8"/>
      <c r="AZ218" s="8"/>
      <c r="BA218" s="8"/>
    </row>
    <row r="219" spans="1:53" ht="14.5" outlineLevel="1" x14ac:dyDescent="0.35">
      <c r="A219" s="6"/>
      <c r="B219" s="7"/>
      <c r="C219" s="17"/>
      <c r="D219" s="17"/>
      <c r="E219" s="17"/>
      <c r="F219" s="26"/>
      <c r="G219" s="26" t="str">
        <f t="shared" si="56"/>
        <v>GGGGAg1a2</v>
      </c>
      <c r="H219" s="229">
        <v>0</v>
      </c>
      <c r="I219" s="229">
        <v>0</v>
      </c>
      <c r="J219" s="229">
        <v>0</v>
      </c>
      <c r="K219" s="229">
        <v>0</v>
      </c>
      <c r="L219" s="699" cm="1">
        <f t="array" ref="L219">INDEX($H219:$K219,0,MATCH(L$217,$H$217:$K$217,0))*INDEX($J$211:$R$214,MATCH(L$217,$I$211:$I$214,0),MATCH(L$216,$J$210:$R$210,0))</f>
        <v>0</v>
      </c>
      <c r="M219" s="699" cm="1">
        <f t="array" ref="M219">INDEX($H219:$K219,0,MATCH(M$217,$H$217:$K$217,0))*INDEX($J$211:$R$214,MATCH(M$217,$I$211:$I$214,0),MATCH(M$216,$J$210:$R$210,0))</f>
        <v>0</v>
      </c>
      <c r="N219" s="699" cm="1">
        <f t="array" ref="N219">INDEX($H219:$K219,0,MATCH(N$217,$H$217:$K$217,0))*INDEX($J$211:$R$214,MATCH(N$217,$I$211:$I$214,0),MATCH(N$216,$J$210:$R$210,0))</f>
        <v>0</v>
      </c>
      <c r="O219" s="699" cm="1">
        <f t="array" ref="O219">INDEX($H219:$K219,0,MATCH(O$217,$H$217:$K$217,0))*INDEX($J$211:$R$214,MATCH(O$217,$I$211:$I$214,0),MATCH(O$216,$J$210:$R$210,0))</f>
        <v>0</v>
      </c>
      <c r="P219" s="699" cm="1">
        <f t="array" ref="P219">INDEX($H219:$K219,0,MATCH(P$217,$H$217:$K$217,0))*INDEX($J$211:$R$214,MATCH(P$217,$I$211:$I$214,0),MATCH(P$216,$J$210:$R$210,0))</f>
        <v>0</v>
      </c>
      <c r="Q219" s="699" cm="1">
        <f t="array" ref="Q219">INDEX($H219:$K219,0,MATCH(Q$217,$H$217:$K$217,0))*INDEX($J$211:$R$214,MATCH(Q$217,$I$211:$I$214,0),MATCH(Q$216,$J$210:$R$210,0))</f>
        <v>0</v>
      </c>
      <c r="R219" s="699" cm="1">
        <f t="array" ref="R219">INDEX($H219:$K219,0,MATCH(R$217,$H$217:$K$217,0))*INDEX($J$211:$R$214,MATCH(R$217,$I$211:$I$214,0),MATCH(R$216,$J$210:$R$210,0))</f>
        <v>0</v>
      </c>
      <c r="S219" s="699" cm="1">
        <f t="array" ref="S219">INDEX($H219:$K219,0,MATCH(S$217,$H$217:$K$217,0))*INDEX($J$211:$R$214,MATCH(S$217,$I$211:$I$214,0),MATCH(S$216,$J$210:$R$210,0))</f>
        <v>0</v>
      </c>
      <c r="T219" s="699" cm="1">
        <f t="array" ref="T219">INDEX($H219:$K219,0,MATCH(T$217,$H$217:$K$217,0))*INDEX($J$211:$R$214,MATCH(T$217,$I$211:$I$214,0),MATCH(T$216,$J$210:$R$210,0))</f>
        <v>0</v>
      </c>
      <c r="U219" s="699" cm="1">
        <f t="array" ref="U219">INDEX($H219:$K219,0,MATCH(U$217,$H$217:$K$217,0))*INDEX($J$211:$R$214,MATCH(U$217,$I$211:$I$214,0),MATCH(U$216,$J$210:$R$210,0))</f>
        <v>0</v>
      </c>
      <c r="V219" s="699" cm="1">
        <f t="array" ref="V219">INDEX($H219:$K219,0,MATCH(V$217,$H$217:$K$217,0))*INDEX($J$211:$R$214,MATCH(V$217,$I$211:$I$214,0),MATCH(V$216,$J$210:$R$210,0))</f>
        <v>0</v>
      </c>
      <c r="W219" s="699" cm="1">
        <f t="array" ref="W219">INDEX($H219:$K219,0,MATCH(W$217,$H$217:$K$217,0))*INDEX($J$211:$R$214,MATCH(W$217,$I$211:$I$214,0),MATCH(W$216,$J$210:$R$210,0))</f>
        <v>0</v>
      </c>
      <c r="X219" s="699" cm="1">
        <f t="array" ref="X219">INDEX($H219:$K219,0,MATCH(X$217,$H$217:$K$217,0))*INDEX($J$211:$R$214,MATCH(X$217,$I$211:$I$214,0),MATCH(X$216,$J$210:$R$210,0))</f>
        <v>0</v>
      </c>
      <c r="Y219" s="699" cm="1">
        <f t="array" ref="Y219">INDEX($H219:$K219,0,MATCH(Y$217,$H$217:$K$217,0))*INDEX($J$211:$R$214,MATCH(Y$217,$I$211:$I$214,0),MATCH(Y$216,$J$210:$R$210,0))</f>
        <v>0</v>
      </c>
      <c r="Z219" s="699" cm="1">
        <f t="array" ref="Z219">INDEX($H219:$K219,0,MATCH(Z$217,$H$217:$K$217,0))*INDEX($J$211:$R$214,MATCH(Z$217,$I$211:$I$214,0),MATCH(Z$216,$J$210:$R$210,0))</f>
        <v>0</v>
      </c>
      <c r="AA219" s="699" cm="1">
        <f t="array" ref="AA219">INDEX($H219:$K219,0,MATCH(AA$217,$H$217:$K$217,0))*INDEX($J$211:$R$214,MATCH(AA$217,$I$211:$I$214,0),MATCH(AA$216,$J$210:$R$210,0))</f>
        <v>0</v>
      </c>
      <c r="AB219" s="699" cm="1">
        <f t="array" ref="AB219">INDEX($H219:$K219,0,MATCH(AB$217,$H$217:$K$217,0))*INDEX($J$211:$R$214,MATCH(AB$217,$I$211:$I$214,0),MATCH(AB$216,$J$210:$R$210,0))</f>
        <v>0</v>
      </c>
      <c r="AC219" s="699" cm="1">
        <f t="array" ref="AC219">INDEX($H219:$K219,0,MATCH(AC$217,$H$217:$K$217,0))*INDEX($J$211:$R$214,MATCH(AC$217,$I$211:$I$214,0),MATCH(AC$216,$J$210:$R$210,0))</f>
        <v>0</v>
      </c>
      <c r="AD219" s="699" cm="1">
        <f t="array" ref="AD219">INDEX($H219:$K219,0,MATCH(AD$217,$H$217:$K$217,0))*INDEX($J$211:$R$214,MATCH(AD$217,$I$211:$I$214,0),MATCH(AD$216,$J$210:$R$210,0))</f>
        <v>0</v>
      </c>
      <c r="AE219" s="699" cm="1">
        <f t="array" ref="AE219">INDEX($H219:$K219,0,MATCH(AE$217,$H$217:$K$217,0))*INDEX($J$211:$R$214,MATCH(AE$217,$I$211:$I$214,0),MATCH(AE$216,$J$210:$R$210,0))</f>
        <v>0</v>
      </c>
      <c r="AF219" s="699" cm="1">
        <f t="array" ref="AF219">INDEX($H219:$K219,0,MATCH(AF$217,$H$217:$K$217,0))*INDEX($J$211:$R$214,MATCH(AF$217,$I$211:$I$214,0),MATCH(AF$216,$J$210:$R$210,0))</f>
        <v>0</v>
      </c>
      <c r="AG219" s="699" cm="1">
        <f t="array" ref="AG219">INDEX($H219:$K219,0,MATCH(AG$217,$H$217:$K$217,0))*INDEX($J$211:$R$214,MATCH(AG$217,$I$211:$I$214,0),MATCH(AG$216,$J$210:$R$210,0))</f>
        <v>0</v>
      </c>
      <c r="AH219" s="699" cm="1">
        <f t="array" ref="AH219">INDEX($H219:$K219,0,MATCH(AH$217,$H$217:$K$217,0))*INDEX($J$211:$R$214,MATCH(AH$217,$I$211:$I$214,0),MATCH(AH$216,$J$210:$R$210,0))</f>
        <v>0</v>
      </c>
      <c r="AI219" s="699" cm="1">
        <f t="array" ref="AI219">INDEX($H219:$K219,0,MATCH(AI$217,$H$217:$K$217,0))*INDEX($J$211:$R$214,MATCH(AI$217,$I$211:$I$214,0),MATCH(AI$216,$J$210:$R$210,0))</f>
        <v>0</v>
      </c>
      <c r="AJ219" s="699" cm="1">
        <f t="array" ref="AJ219">INDEX($H219:$K219,0,MATCH(AJ$217,$H$217:$K$217,0))*INDEX($J$211:$R$214,MATCH(AJ$217,$I$211:$I$214,0),MATCH(AJ$216,$J$210:$R$210,0))</f>
        <v>0</v>
      </c>
      <c r="AK219" s="699" cm="1">
        <f t="array" ref="AK219">INDEX($H219:$K219,0,MATCH(AK$217,$H$217:$K$217,0))*INDEX($J$211:$R$214,MATCH(AK$217,$I$211:$I$214,0),MATCH(AK$216,$J$210:$R$210,0))</f>
        <v>0</v>
      </c>
      <c r="AL219" s="699" cm="1">
        <f t="array" ref="AL219">INDEX($H219:$K219,0,MATCH(AL$217,$H$217:$K$217,0))*INDEX($J$211:$R$214,MATCH(AL$217,$I$211:$I$214,0),MATCH(AL$216,$J$210:$R$210,0))</f>
        <v>0</v>
      </c>
      <c r="AM219" s="699" cm="1">
        <f t="array" ref="AM219">INDEX($H219:$K219,0,MATCH(AM$217,$H$217:$K$217,0))*INDEX($J$211:$R$214,MATCH(AM$217,$I$211:$I$214,0),MATCH(AM$216,$J$210:$R$210,0))</f>
        <v>0</v>
      </c>
      <c r="AN219" s="699" cm="1">
        <f t="array" ref="AN219">INDEX($H219:$K219,0,MATCH(AN$217,$H$217:$K$217,0))*INDEX($J$211:$R$214,MATCH(AN$217,$I$211:$I$214,0),MATCH(AN$216,$J$210:$R$210,0))</f>
        <v>0</v>
      </c>
      <c r="AO219" s="699" cm="1">
        <f t="array" ref="AO219">INDEX($H219:$K219,0,MATCH(AO$217,$H$217:$K$217,0))*INDEX($J$211:$R$214,MATCH(AO$217,$I$211:$I$214,0),MATCH(AO$216,$J$210:$R$210,0))</f>
        <v>0</v>
      </c>
      <c r="AP219" s="699" cm="1">
        <f t="array" ref="AP219">INDEX($H219:$K219,0,MATCH(AP$217,$H$217:$K$217,0))*INDEX($J$211:$R$214,MATCH(AP$217,$I$211:$I$214,0),MATCH(AP$216,$J$210:$R$210,0))</f>
        <v>0</v>
      </c>
      <c r="AQ219" s="699" cm="1">
        <f t="array" ref="AQ219">INDEX($H219:$K219,0,MATCH(AQ$217,$H$217:$K$217,0))*INDEX($J$211:$R$214,MATCH(AQ$217,$I$211:$I$214,0),MATCH(AQ$216,$J$210:$R$210,0))</f>
        <v>0</v>
      </c>
      <c r="AR219" s="699" cm="1">
        <f t="array" ref="AR219">INDEX($H219:$K219,0,MATCH(AR$217,$H$217:$K$217,0))*INDEX($J$211:$R$214,MATCH(AR$217,$I$211:$I$214,0),MATCH(AR$216,$J$210:$R$210,0))</f>
        <v>0</v>
      </c>
      <c r="AS219" s="699" cm="1">
        <f t="array" ref="AS219">INDEX($H219:$K219,0,MATCH(AS$217,$H$217:$K$217,0))*INDEX($J$211:$R$214,MATCH(AS$217,$I$211:$I$214,0),MATCH(AS$216,$J$210:$R$210,0))</f>
        <v>0</v>
      </c>
      <c r="AT219" s="699" cm="1">
        <f t="array" ref="AT219">INDEX($H219:$K219,0,MATCH(AT$217,$H$217:$K$217,0))*INDEX($J$211:$R$214,MATCH(AT$217,$I$211:$I$214,0),MATCH(AT$216,$J$210:$R$210,0))</f>
        <v>0</v>
      </c>
      <c r="AU219" s="699" cm="1">
        <f t="array" ref="AU219">INDEX($H219:$K219,0,MATCH(AU$217,$H$217:$K$217,0))*INDEX($J$211:$R$214,MATCH(AU$217,$I$211:$I$214,0),MATCH(AU$216,$J$210:$R$210,0))</f>
        <v>0</v>
      </c>
      <c r="AV219" s="193"/>
      <c r="AW219" s="193"/>
      <c r="AX219" s="16"/>
      <c r="AY219" s="8"/>
      <c r="AZ219" s="8"/>
      <c r="BA219" s="8"/>
    </row>
    <row r="220" spans="1:53" ht="14.5" outlineLevel="1" x14ac:dyDescent="0.35">
      <c r="A220" s="6"/>
      <c r="B220" s="7"/>
      <c r="C220" s="17"/>
      <c r="D220" s="17"/>
      <c r="E220" s="17"/>
      <c r="F220" s="26"/>
      <c r="G220" s="26" t="str">
        <f t="shared" si="56"/>
        <v>GGGGSg1a2</v>
      </c>
      <c r="H220" s="229">
        <v>0</v>
      </c>
      <c r="I220" s="229">
        <v>0</v>
      </c>
      <c r="J220" s="229">
        <v>0</v>
      </c>
      <c r="K220" s="229">
        <v>0</v>
      </c>
      <c r="L220" s="699" cm="1">
        <f t="array" ref="L220">INDEX($H220:$K220,0,MATCH(L$217,$H$217:$K$217,0))*INDEX($J$211:$R$214,MATCH(L$217,$I$211:$I$214,0),MATCH(L$216,$J$210:$R$210,0))</f>
        <v>0</v>
      </c>
      <c r="M220" s="699" cm="1">
        <f t="array" ref="M220">INDEX($H220:$K220,0,MATCH(M$217,$H$217:$K$217,0))*INDEX($J$211:$R$214,MATCH(M$217,$I$211:$I$214,0),MATCH(M$216,$J$210:$R$210,0))</f>
        <v>0</v>
      </c>
      <c r="N220" s="699" cm="1">
        <f t="array" ref="N220">INDEX($H220:$K220,0,MATCH(N$217,$H$217:$K$217,0))*INDEX($J$211:$R$214,MATCH(N$217,$I$211:$I$214,0),MATCH(N$216,$J$210:$R$210,0))</f>
        <v>0</v>
      </c>
      <c r="O220" s="699" cm="1">
        <f t="array" ref="O220">INDEX($H220:$K220,0,MATCH(O$217,$H$217:$K$217,0))*INDEX($J$211:$R$214,MATCH(O$217,$I$211:$I$214,0),MATCH(O$216,$J$210:$R$210,0))</f>
        <v>0</v>
      </c>
      <c r="P220" s="699" cm="1">
        <f t="array" ref="P220">INDEX($H220:$K220,0,MATCH(P$217,$H$217:$K$217,0))*INDEX($J$211:$R$214,MATCH(P$217,$I$211:$I$214,0),MATCH(P$216,$J$210:$R$210,0))</f>
        <v>0</v>
      </c>
      <c r="Q220" s="699" cm="1">
        <f t="array" ref="Q220">INDEX($H220:$K220,0,MATCH(Q$217,$H$217:$K$217,0))*INDEX($J$211:$R$214,MATCH(Q$217,$I$211:$I$214,0),MATCH(Q$216,$J$210:$R$210,0))</f>
        <v>0</v>
      </c>
      <c r="R220" s="699" cm="1">
        <f t="array" ref="R220">INDEX($H220:$K220,0,MATCH(R$217,$H$217:$K$217,0))*INDEX($J$211:$R$214,MATCH(R$217,$I$211:$I$214,0),MATCH(R$216,$J$210:$R$210,0))</f>
        <v>0</v>
      </c>
      <c r="S220" s="699" cm="1">
        <f t="array" ref="S220">INDEX($H220:$K220,0,MATCH(S$217,$H$217:$K$217,0))*INDEX($J$211:$R$214,MATCH(S$217,$I$211:$I$214,0),MATCH(S$216,$J$210:$R$210,0))</f>
        <v>0</v>
      </c>
      <c r="T220" s="699" cm="1">
        <f t="array" ref="T220">INDEX($H220:$K220,0,MATCH(T$217,$H$217:$K$217,0))*INDEX($J$211:$R$214,MATCH(T$217,$I$211:$I$214,0),MATCH(T$216,$J$210:$R$210,0))</f>
        <v>0</v>
      </c>
      <c r="U220" s="699" cm="1">
        <f t="array" ref="U220">INDEX($H220:$K220,0,MATCH(U$217,$H$217:$K$217,0))*INDEX($J$211:$R$214,MATCH(U$217,$I$211:$I$214,0),MATCH(U$216,$J$210:$R$210,0))</f>
        <v>0</v>
      </c>
      <c r="V220" s="699" cm="1">
        <f t="array" ref="V220">INDEX($H220:$K220,0,MATCH(V$217,$H$217:$K$217,0))*INDEX($J$211:$R$214,MATCH(V$217,$I$211:$I$214,0),MATCH(V$216,$J$210:$R$210,0))</f>
        <v>0</v>
      </c>
      <c r="W220" s="699" cm="1">
        <f t="array" ref="W220">INDEX($H220:$K220,0,MATCH(W$217,$H$217:$K$217,0))*INDEX($J$211:$R$214,MATCH(W$217,$I$211:$I$214,0),MATCH(W$216,$J$210:$R$210,0))</f>
        <v>0</v>
      </c>
      <c r="X220" s="699" cm="1">
        <f t="array" ref="X220">INDEX($H220:$K220,0,MATCH(X$217,$H$217:$K$217,0))*INDEX($J$211:$R$214,MATCH(X$217,$I$211:$I$214,0),MATCH(X$216,$J$210:$R$210,0))</f>
        <v>0</v>
      </c>
      <c r="Y220" s="699" cm="1">
        <f t="array" ref="Y220">INDEX($H220:$K220,0,MATCH(Y$217,$H$217:$K$217,0))*INDEX($J$211:$R$214,MATCH(Y$217,$I$211:$I$214,0),MATCH(Y$216,$J$210:$R$210,0))</f>
        <v>0</v>
      </c>
      <c r="Z220" s="699" cm="1">
        <f t="array" ref="Z220">INDEX($H220:$K220,0,MATCH(Z$217,$H$217:$K$217,0))*INDEX($J$211:$R$214,MATCH(Z$217,$I$211:$I$214,0),MATCH(Z$216,$J$210:$R$210,0))</f>
        <v>0</v>
      </c>
      <c r="AA220" s="699" cm="1">
        <f t="array" ref="AA220">INDEX($H220:$K220,0,MATCH(AA$217,$H$217:$K$217,0))*INDEX($J$211:$R$214,MATCH(AA$217,$I$211:$I$214,0),MATCH(AA$216,$J$210:$R$210,0))</f>
        <v>0</v>
      </c>
      <c r="AB220" s="699" cm="1">
        <f t="array" ref="AB220">INDEX($H220:$K220,0,MATCH(AB$217,$H$217:$K$217,0))*INDEX($J$211:$R$214,MATCH(AB$217,$I$211:$I$214,0),MATCH(AB$216,$J$210:$R$210,0))</f>
        <v>0</v>
      </c>
      <c r="AC220" s="699" cm="1">
        <f t="array" ref="AC220">INDEX($H220:$K220,0,MATCH(AC$217,$H$217:$K$217,0))*INDEX($J$211:$R$214,MATCH(AC$217,$I$211:$I$214,0),MATCH(AC$216,$J$210:$R$210,0))</f>
        <v>0</v>
      </c>
      <c r="AD220" s="699" cm="1">
        <f t="array" ref="AD220">INDEX($H220:$K220,0,MATCH(AD$217,$H$217:$K$217,0))*INDEX($J$211:$R$214,MATCH(AD$217,$I$211:$I$214,0),MATCH(AD$216,$J$210:$R$210,0))</f>
        <v>0</v>
      </c>
      <c r="AE220" s="699" cm="1">
        <f t="array" ref="AE220">INDEX($H220:$K220,0,MATCH(AE$217,$H$217:$K$217,0))*INDEX($J$211:$R$214,MATCH(AE$217,$I$211:$I$214,0),MATCH(AE$216,$J$210:$R$210,0))</f>
        <v>0</v>
      </c>
      <c r="AF220" s="699" cm="1">
        <f t="array" ref="AF220">INDEX($H220:$K220,0,MATCH(AF$217,$H$217:$K$217,0))*INDEX($J$211:$R$214,MATCH(AF$217,$I$211:$I$214,0),MATCH(AF$216,$J$210:$R$210,0))</f>
        <v>0</v>
      </c>
      <c r="AG220" s="699" cm="1">
        <f t="array" ref="AG220">INDEX($H220:$K220,0,MATCH(AG$217,$H$217:$K$217,0))*INDEX($J$211:$R$214,MATCH(AG$217,$I$211:$I$214,0),MATCH(AG$216,$J$210:$R$210,0))</f>
        <v>0</v>
      </c>
      <c r="AH220" s="699" cm="1">
        <f t="array" ref="AH220">INDEX($H220:$K220,0,MATCH(AH$217,$H$217:$K$217,0))*INDEX($J$211:$R$214,MATCH(AH$217,$I$211:$I$214,0),MATCH(AH$216,$J$210:$R$210,0))</f>
        <v>0</v>
      </c>
      <c r="AI220" s="699" cm="1">
        <f t="array" ref="AI220">INDEX($H220:$K220,0,MATCH(AI$217,$H$217:$K$217,0))*INDEX($J$211:$R$214,MATCH(AI$217,$I$211:$I$214,0),MATCH(AI$216,$J$210:$R$210,0))</f>
        <v>0</v>
      </c>
      <c r="AJ220" s="699" cm="1">
        <f t="array" ref="AJ220">INDEX($H220:$K220,0,MATCH(AJ$217,$H$217:$K$217,0))*INDEX($J$211:$R$214,MATCH(AJ$217,$I$211:$I$214,0),MATCH(AJ$216,$J$210:$R$210,0))</f>
        <v>0</v>
      </c>
      <c r="AK220" s="699" cm="1">
        <f t="array" ref="AK220">INDEX($H220:$K220,0,MATCH(AK$217,$H$217:$K$217,0))*INDEX($J$211:$R$214,MATCH(AK$217,$I$211:$I$214,0),MATCH(AK$216,$J$210:$R$210,0))</f>
        <v>0</v>
      </c>
      <c r="AL220" s="699" cm="1">
        <f t="array" ref="AL220">INDEX($H220:$K220,0,MATCH(AL$217,$H$217:$K$217,0))*INDEX($J$211:$R$214,MATCH(AL$217,$I$211:$I$214,0),MATCH(AL$216,$J$210:$R$210,0))</f>
        <v>0</v>
      </c>
      <c r="AM220" s="699" cm="1">
        <f t="array" ref="AM220">INDEX($H220:$K220,0,MATCH(AM$217,$H$217:$K$217,0))*INDEX($J$211:$R$214,MATCH(AM$217,$I$211:$I$214,0),MATCH(AM$216,$J$210:$R$210,0))</f>
        <v>0</v>
      </c>
      <c r="AN220" s="699" cm="1">
        <f t="array" ref="AN220">INDEX($H220:$K220,0,MATCH(AN$217,$H$217:$K$217,0))*INDEX($J$211:$R$214,MATCH(AN$217,$I$211:$I$214,0),MATCH(AN$216,$J$210:$R$210,0))</f>
        <v>0</v>
      </c>
      <c r="AO220" s="699" cm="1">
        <f t="array" ref="AO220">INDEX($H220:$K220,0,MATCH(AO$217,$H$217:$K$217,0))*INDEX($J$211:$R$214,MATCH(AO$217,$I$211:$I$214,0),MATCH(AO$216,$J$210:$R$210,0))</f>
        <v>0</v>
      </c>
      <c r="AP220" s="699" cm="1">
        <f t="array" ref="AP220">INDEX($H220:$K220,0,MATCH(AP$217,$H$217:$K$217,0))*INDEX($J$211:$R$214,MATCH(AP$217,$I$211:$I$214,0),MATCH(AP$216,$J$210:$R$210,0))</f>
        <v>0</v>
      </c>
      <c r="AQ220" s="699" cm="1">
        <f t="array" ref="AQ220">INDEX($H220:$K220,0,MATCH(AQ$217,$H$217:$K$217,0))*INDEX($J$211:$R$214,MATCH(AQ$217,$I$211:$I$214,0),MATCH(AQ$216,$J$210:$R$210,0))</f>
        <v>0</v>
      </c>
      <c r="AR220" s="699" cm="1">
        <f t="array" ref="AR220">INDEX($H220:$K220,0,MATCH(AR$217,$H$217:$K$217,0))*INDEX($J$211:$R$214,MATCH(AR$217,$I$211:$I$214,0),MATCH(AR$216,$J$210:$R$210,0))</f>
        <v>0</v>
      </c>
      <c r="AS220" s="699" cm="1">
        <f t="array" ref="AS220">INDEX($H220:$K220,0,MATCH(AS$217,$H$217:$K$217,0))*INDEX($J$211:$R$214,MATCH(AS$217,$I$211:$I$214,0),MATCH(AS$216,$J$210:$R$210,0))</f>
        <v>0</v>
      </c>
      <c r="AT220" s="699" cm="1">
        <f t="array" ref="AT220">INDEX($H220:$K220,0,MATCH(AT$217,$H$217:$K$217,0))*INDEX($J$211:$R$214,MATCH(AT$217,$I$211:$I$214,0),MATCH(AT$216,$J$210:$R$210,0))</f>
        <v>0</v>
      </c>
      <c r="AU220" s="699" cm="1">
        <f t="array" ref="AU220">INDEX($H220:$K220,0,MATCH(AU$217,$H$217:$K$217,0))*INDEX($J$211:$R$214,MATCH(AU$217,$I$211:$I$214,0),MATCH(AU$216,$J$210:$R$210,0))</f>
        <v>0</v>
      </c>
      <c r="AV220" s="193"/>
      <c r="AW220" s="193"/>
      <c r="AX220" s="16"/>
      <c r="AY220" s="8"/>
      <c r="AZ220" s="8"/>
      <c r="BA220" s="8"/>
    </row>
    <row r="221" spans="1:53" ht="14.5" outlineLevel="1" x14ac:dyDescent="0.35">
      <c r="A221" s="6"/>
      <c r="B221" s="7"/>
      <c r="C221" s="17"/>
      <c r="D221" s="17"/>
      <c r="E221" s="17"/>
      <c r="F221" s="26"/>
      <c r="G221" s="26" t="str">
        <f t="shared" si="56"/>
        <v>GGGAg2Na2</v>
      </c>
      <c r="H221" s="229">
        <v>0</v>
      </c>
      <c r="I221" s="229">
        <v>0</v>
      </c>
      <c r="J221" s="229">
        <v>0</v>
      </c>
      <c r="K221" s="229">
        <v>0</v>
      </c>
      <c r="L221" s="699" cm="1">
        <f t="array" ref="L221">INDEX($H221:$K221,0,MATCH(L$217,$H$217:$K$217,0))*INDEX($J$211:$R$214,MATCH(L$217,$I$211:$I$214,0),MATCH(L$216,$J$210:$R$210,0))</f>
        <v>0</v>
      </c>
      <c r="M221" s="699" cm="1">
        <f t="array" ref="M221">INDEX($H221:$K221,0,MATCH(M$217,$H$217:$K$217,0))*INDEX($J$211:$R$214,MATCH(M$217,$I$211:$I$214,0),MATCH(M$216,$J$210:$R$210,0))</f>
        <v>0</v>
      </c>
      <c r="N221" s="699" cm="1">
        <f t="array" ref="N221">INDEX($H221:$K221,0,MATCH(N$217,$H$217:$K$217,0))*INDEX($J$211:$R$214,MATCH(N$217,$I$211:$I$214,0),MATCH(N$216,$J$210:$R$210,0))</f>
        <v>0</v>
      </c>
      <c r="O221" s="699" cm="1">
        <f t="array" ref="O221">INDEX($H221:$K221,0,MATCH(O$217,$H$217:$K$217,0))*INDEX($J$211:$R$214,MATCH(O$217,$I$211:$I$214,0),MATCH(O$216,$J$210:$R$210,0))</f>
        <v>0</v>
      </c>
      <c r="P221" s="699" cm="1">
        <f t="array" ref="P221">INDEX($H221:$K221,0,MATCH(P$217,$H$217:$K$217,0))*INDEX($J$211:$R$214,MATCH(P$217,$I$211:$I$214,0),MATCH(P$216,$J$210:$R$210,0))</f>
        <v>0</v>
      </c>
      <c r="Q221" s="699" cm="1">
        <f t="array" ref="Q221">INDEX($H221:$K221,0,MATCH(Q$217,$H$217:$K$217,0))*INDEX($J$211:$R$214,MATCH(Q$217,$I$211:$I$214,0),MATCH(Q$216,$J$210:$R$210,0))</f>
        <v>0</v>
      </c>
      <c r="R221" s="699" cm="1">
        <f t="array" ref="R221">INDEX($H221:$K221,0,MATCH(R$217,$H$217:$K$217,0))*INDEX($J$211:$R$214,MATCH(R$217,$I$211:$I$214,0),MATCH(R$216,$J$210:$R$210,0))</f>
        <v>0</v>
      </c>
      <c r="S221" s="699" cm="1">
        <f t="array" ref="S221">INDEX($H221:$K221,0,MATCH(S$217,$H$217:$K$217,0))*INDEX($J$211:$R$214,MATCH(S$217,$I$211:$I$214,0),MATCH(S$216,$J$210:$R$210,0))</f>
        <v>0</v>
      </c>
      <c r="T221" s="699" cm="1">
        <f t="array" ref="T221">INDEX($H221:$K221,0,MATCH(T$217,$H$217:$K$217,0))*INDEX($J$211:$R$214,MATCH(T$217,$I$211:$I$214,0),MATCH(T$216,$J$210:$R$210,0))</f>
        <v>0</v>
      </c>
      <c r="U221" s="699" cm="1">
        <f t="array" ref="U221">INDEX($H221:$K221,0,MATCH(U$217,$H$217:$K$217,0))*INDEX($J$211:$R$214,MATCH(U$217,$I$211:$I$214,0),MATCH(U$216,$J$210:$R$210,0))</f>
        <v>0</v>
      </c>
      <c r="V221" s="699" cm="1">
        <f t="array" ref="V221">INDEX($H221:$K221,0,MATCH(V$217,$H$217:$K$217,0))*INDEX($J$211:$R$214,MATCH(V$217,$I$211:$I$214,0),MATCH(V$216,$J$210:$R$210,0))</f>
        <v>0</v>
      </c>
      <c r="W221" s="699" cm="1">
        <f t="array" ref="W221">INDEX($H221:$K221,0,MATCH(W$217,$H$217:$K$217,0))*INDEX($J$211:$R$214,MATCH(W$217,$I$211:$I$214,0),MATCH(W$216,$J$210:$R$210,0))</f>
        <v>0</v>
      </c>
      <c r="X221" s="699" cm="1">
        <f t="array" ref="X221">INDEX($H221:$K221,0,MATCH(X$217,$H$217:$K$217,0))*INDEX($J$211:$R$214,MATCH(X$217,$I$211:$I$214,0),MATCH(X$216,$J$210:$R$210,0))</f>
        <v>0</v>
      </c>
      <c r="Y221" s="699" cm="1">
        <f t="array" ref="Y221">INDEX($H221:$K221,0,MATCH(Y$217,$H$217:$K$217,0))*INDEX($J$211:$R$214,MATCH(Y$217,$I$211:$I$214,0),MATCH(Y$216,$J$210:$R$210,0))</f>
        <v>0</v>
      </c>
      <c r="Z221" s="699" cm="1">
        <f t="array" ref="Z221">INDEX($H221:$K221,0,MATCH(Z$217,$H$217:$K$217,0))*INDEX($J$211:$R$214,MATCH(Z$217,$I$211:$I$214,0),MATCH(Z$216,$J$210:$R$210,0))</f>
        <v>0</v>
      </c>
      <c r="AA221" s="699" cm="1">
        <f t="array" ref="AA221">INDEX($H221:$K221,0,MATCH(AA$217,$H$217:$K$217,0))*INDEX($J$211:$R$214,MATCH(AA$217,$I$211:$I$214,0),MATCH(AA$216,$J$210:$R$210,0))</f>
        <v>0</v>
      </c>
      <c r="AB221" s="699" cm="1">
        <f t="array" ref="AB221">INDEX($H221:$K221,0,MATCH(AB$217,$H$217:$K$217,0))*INDEX($J$211:$R$214,MATCH(AB$217,$I$211:$I$214,0),MATCH(AB$216,$J$210:$R$210,0))</f>
        <v>0</v>
      </c>
      <c r="AC221" s="699" cm="1">
        <f t="array" ref="AC221">INDEX($H221:$K221,0,MATCH(AC$217,$H$217:$K$217,0))*INDEX($J$211:$R$214,MATCH(AC$217,$I$211:$I$214,0),MATCH(AC$216,$J$210:$R$210,0))</f>
        <v>0</v>
      </c>
      <c r="AD221" s="699" cm="1">
        <f t="array" ref="AD221">INDEX($H221:$K221,0,MATCH(AD$217,$H$217:$K$217,0))*INDEX($J$211:$R$214,MATCH(AD$217,$I$211:$I$214,0),MATCH(AD$216,$J$210:$R$210,0))</f>
        <v>0</v>
      </c>
      <c r="AE221" s="699" cm="1">
        <f t="array" ref="AE221">INDEX($H221:$K221,0,MATCH(AE$217,$H$217:$K$217,0))*INDEX($J$211:$R$214,MATCH(AE$217,$I$211:$I$214,0),MATCH(AE$216,$J$210:$R$210,0))</f>
        <v>0</v>
      </c>
      <c r="AF221" s="699" cm="1">
        <f t="array" ref="AF221">INDEX($H221:$K221,0,MATCH(AF$217,$H$217:$K$217,0))*INDEX($J$211:$R$214,MATCH(AF$217,$I$211:$I$214,0),MATCH(AF$216,$J$210:$R$210,0))</f>
        <v>0</v>
      </c>
      <c r="AG221" s="699" cm="1">
        <f t="array" ref="AG221">INDEX($H221:$K221,0,MATCH(AG$217,$H$217:$K$217,0))*INDEX($J$211:$R$214,MATCH(AG$217,$I$211:$I$214,0),MATCH(AG$216,$J$210:$R$210,0))</f>
        <v>0</v>
      </c>
      <c r="AH221" s="699" cm="1">
        <f t="array" ref="AH221">INDEX($H221:$K221,0,MATCH(AH$217,$H$217:$K$217,0))*INDEX($J$211:$R$214,MATCH(AH$217,$I$211:$I$214,0),MATCH(AH$216,$J$210:$R$210,0))</f>
        <v>0</v>
      </c>
      <c r="AI221" s="699" cm="1">
        <f t="array" ref="AI221">INDEX($H221:$K221,0,MATCH(AI$217,$H$217:$K$217,0))*INDEX($J$211:$R$214,MATCH(AI$217,$I$211:$I$214,0),MATCH(AI$216,$J$210:$R$210,0))</f>
        <v>0</v>
      </c>
      <c r="AJ221" s="699" cm="1">
        <f t="array" ref="AJ221">INDEX($H221:$K221,0,MATCH(AJ$217,$H$217:$K$217,0))*INDEX($J$211:$R$214,MATCH(AJ$217,$I$211:$I$214,0),MATCH(AJ$216,$J$210:$R$210,0))</f>
        <v>0</v>
      </c>
      <c r="AK221" s="699" cm="1">
        <f t="array" ref="AK221">INDEX($H221:$K221,0,MATCH(AK$217,$H$217:$K$217,0))*INDEX($J$211:$R$214,MATCH(AK$217,$I$211:$I$214,0),MATCH(AK$216,$J$210:$R$210,0))</f>
        <v>0</v>
      </c>
      <c r="AL221" s="699" cm="1">
        <f t="array" ref="AL221">INDEX($H221:$K221,0,MATCH(AL$217,$H$217:$K$217,0))*INDEX($J$211:$R$214,MATCH(AL$217,$I$211:$I$214,0),MATCH(AL$216,$J$210:$R$210,0))</f>
        <v>0</v>
      </c>
      <c r="AM221" s="699" cm="1">
        <f t="array" ref="AM221">INDEX($H221:$K221,0,MATCH(AM$217,$H$217:$K$217,0))*INDEX($J$211:$R$214,MATCH(AM$217,$I$211:$I$214,0),MATCH(AM$216,$J$210:$R$210,0))</f>
        <v>0</v>
      </c>
      <c r="AN221" s="699" cm="1">
        <f t="array" ref="AN221">INDEX($H221:$K221,0,MATCH(AN$217,$H$217:$K$217,0))*INDEX($J$211:$R$214,MATCH(AN$217,$I$211:$I$214,0),MATCH(AN$216,$J$210:$R$210,0))</f>
        <v>0</v>
      </c>
      <c r="AO221" s="699" cm="1">
        <f t="array" ref="AO221">INDEX($H221:$K221,0,MATCH(AO$217,$H$217:$K$217,0))*INDEX($J$211:$R$214,MATCH(AO$217,$I$211:$I$214,0),MATCH(AO$216,$J$210:$R$210,0))</f>
        <v>0</v>
      </c>
      <c r="AP221" s="699" cm="1">
        <f t="array" ref="AP221">INDEX($H221:$K221,0,MATCH(AP$217,$H$217:$K$217,0))*INDEX($J$211:$R$214,MATCH(AP$217,$I$211:$I$214,0),MATCH(AP$216,$J$210:$R$210,0))</f>
        <v>0</v>
      </c>
      <c r="AQ221" s="699" cm="1">
        <f t="array" ref="AQ221">INDEX($H221:$K221,0,MATCH(AQ$217,$H$217:$K$217,0))*INDEX($J$211:$R$214,MATCH(AQ$217,$I$211:$I$214,0),MATCH(AQ$216,$J$210:$R$210,0))</f>
        <v>0</v>
      </c>
      <c r="AR221" s="699" cm="1">
        <f t="array" ref="AR221">INDEX($H221:$K221,0,MATCH(AR$217,$H$217:$K$217,0))*INDEX($J$211:$R$214,MATCH(AR$217,$I$211:$I$214,0),MATCH(AR$216,$J$210:$R$210,0))</f>
        <v>0</v>
      </c>
      <c r="AS221" s="699" cm="1">
        <f t="array" ref="AS221">INDEX($H221:$K221,0,MATCH(AS$217,$H$217:$K$217,0))*INDEX($J$211:$R$214,MATCH(AS$217,$I$211:$I$214,0),MATCH(AS$216,$J$210:$R$210,0))</f>
        <v>0</v>
      </c>
      <c r="AT221" s="699" cm="1">
        <f t="array" ref="AT221">INDEX($H221:$K221,0,MATCH(AT$217,$H$217:$K$217,0))*INDEX($J$211:$R$214,MATCH(AT$217,$I$211:$I$214,0),MATCH(AT$216,$J$210:$R$210,0))</f>
        <v>0</v>
      </c>
      <c r="AU221" s="699" cm="1">
        <f t="array" ref="AU221">INDEX($H221:$K221,0,MATCH(AU$217,$H$217:$K$217,0))*INDEX($J$211:$R$214,MATCH(AU$217,$I$211:$I$214,0),MATCH(AU$216,$J$210:$R$210,0))</f>
        <v>0</v>
      </c>
      <c r="AV221" s="193"/>
      <c r="AW221" s="193"/>
      <c r="AX221" s="16"/>
      <c r="AY221" s="8"/>
      <c r="AZ221" s="8"/>
      <c r="BA221" s="8"/>
    </row>
    <row r="222" spans="1:53" ht="14.5" outlineLevel="1" x14ac:dyDescent="0.35">
      <c r="A222" s="6"/>
      <c r="B222" s="7"/>
      <c r="C222" s="17"/>
      <c r="D222" s="17"/>
      <c r="E222" s="17"/>
      <c r="F222" s="26"/>
      <c r="G222" s="26" t="str">
        <f t="shared" si="56"/>
        <v>GGGAg2Ea2</v>
      </c>
      <c r="H222" s="229">
        <v>0</v>
      </c>
      <c r="I222" s="229">
        <v>0</v>
      </c>
      <c r="J222" s="229">
        <v>0</v>
      </c>
      <c r="K222" s="229">
        <v>0</v>
      </c>
      <c r="L222" s="699" cm="1">
        <f t="array" ref="L222">INDEX($H222:$K222,0,MATCH(L$217,$H$217:$K$217,0))*INDEX($J$211:$R$214,MATCH(L$217,$I$211:$I$214,0),MATCH(L$216,$J$210:$R$210,0))</f>
        <v>0</v>
      </c>
      <c r="M222" s="699" cm="1">
        <f t="array" ref="M222">INDEX($H222:$K222,0,MATCH(M$217,$H$217:$K$217,0))*INDEX($J$211:$R$214,MATCH(M$217,$I$211:$I$214,0),MATCH(M$216,$J$210:$R$210,0))</f>
        <v>0</v>
      </c>
      <c r="N222" s="699" cm="1">
        <f t="array" ref="N222">INDEX($H222:$K222,0,MATCH(N$217,$H$217:$K$217,0))*INDEX($J$211:$R$214,MATCH(N$217,$I$211:$I$214,0),MATCH(N$216,$J$210:$R$210,0))</f>
        <v>0</v>
      </c>
      <c r="O222" s="699" cm="1">
        <f t="array" ref="O222">INDEX($H222:$K222,0,MATCH(O$217,$H$217:$K$217,0))*INDEX($J$211:$R$214,MATCH(O$217,$I$211:$I$214,0),MATCH(O$216,$J$210:$R$210,0))</f>
        <v>0</v>
      </c>
      <c r="P222" s="699" cm="1">
        <f t="array" ref="P222">INDEX($H222:$K222,0,MATCH(P$217,$H$217:$K$217,0))*INDEX($J$211:$R$214,MATCH(P$217,$I$211:$I$214,0),MATCH(P$216,$J$210:$R$210,0))</f>
        <v>0</v>
      </c>
      <c r="Q222" s="699" cm="1">
        <f t="array" ref="Q222">INDEX($H222:$K222,0,MATCH(Q$217,$H$217:$K$217,0))*INDEX($J$211:$R$214,MATCH(Q$217,$I$211:$I$214,0),MATCH(Q$216,$J$210:$R$210,0))</f>
        <v>0</v>
      </c>
      <c r="R222" s="699" cm="1">
        <f t="array" ref="R222">INDEX($H222:$K222,0,MATCH(R$217,$H$217:$K$217,0))*INDEX($J$211:$R$214,MATCH(R$217,$I$211:$I$214,0),MATCH(R$216,$J$210:$R$210,0))</f>
        <v>0</v>
      </c>
      <c r="S222" s="699" cm="1">
        <f t="array" ref="S222">INDEX($H222:$K222,0,MATCH(S$217,$H$217:$K$217,0))*INDEX($J$211:$R$214,MATCH(S$217,$I$211:$I$214,0),MATCH(S$216,$J$210:$R$210,0))</f>
        <v>0</v>
      </c>
      <c r="T222" s="699" cm="1">
        <f t="array" ref="T222">INDEX($H222:$K222,0,MATCH(T$217,$H$217:$K$217,0))*INDEX($J$211:$R$214,MATCH(T$217,$I$211:$I$214,0),MATCH(T$216,$J$210:$R$210,0))</f>
        <v>0</v>
      </c>
      <c r="U222" s="699" cm="1">
        <f t="array" ref="U222">INDEX($H222:$K222,0,MATCH(U$217,$H$217:$K$217,0))*INDEX($J$211:$R$214,MATCH(U$217,$I$211:$I$214,0),MATCH(U$216,$J$210:$R$210,0))</f>
        <v>0</v>
      </c>
      <c r="V222" s="699" cm="1">
        <f t="array" ref="V222">INDEX($H222:$K222,0,MATCH(V$217,$H$217:$K$217,0))*INDEX($J$211:$R$214,MATCH(V$217,$I$211:$I$214,0),MATCH(V$216,$J$210:$R$210,0))</f>
        <v>0</v>
      </c>
      <c r="W222" s="699" cm="1">
        <f t="array" ref="W222">INDEX($H222:$K222,0,MATCH(W$217,$H$217:$K$217,0))*INDEX($J$211:$R$214,MATCH(W$217,$I$211:$I$214,0),MATCH(W$216,$J$210:$R$210,0))</f>
        <v>0</v>
      </c>
      <c r="X222" s="699" cm="1">
        <f t="array" ref="X222">INDEX($H222:$K222,0,MATCH(X$217,$H$217:$K$217,0))*INDEX($J$211:$R$214,MATCH(X$217,$I$211:$I$214,0),MATCH(X$216,$J$210:$R$210,0))</f>
        <v>0</v>
      </c>
      <c r="Y222" s="699" cm="1">
        <f t="array" ref="Y222">INDEX($H222:$K222,0,MATCH(Y$217,$H$217:$K$217,0))*INDEX($J$211:$R$214,MATCH(Y$217,$I$211:$I$214,0),MATCH(Y$216,$J$210:$R$210,0))</f>
        <v>0</v>
      </c>
      <c r="Z222" s="699" cm="1">
        <f t="array" ref="Z222">INDEX($H222:$K222,0,MATCH(Z$217,$H$217:$K$217,0))*INDEX($J$211:$R$214,MATCH(Z$217,$I$211:$I$214,0),MATCH(Z$216,$J$210:$R$210,0))</f>
        <v>0</v>
      </c>
      <c r="AA222" s="699" cm="1">
        <f t="array" ref="AA222">INDEX($H222:$K222,0,MATCH(AA$217,$H$217:$K$217,0))*INDEX($J$211:$R$214,MATCH(AA$217,$I$211:$I$214,0),MATCH(AA$216,$J$210:$R$210,0))</f>
        <v>0</v>
      </c>
      <c r="AB222" s="699" cm="1">
        <f t="array" ref="AB222">INDEX($H222:$K222,0,MATCH(AB$217,$H$217:$K$217,0))*INDEX($J$211:$R$214,MATCH(AB$217,$I$211:$I$214,0),MATCH(AB$216,$J$210:$R$210,0))</f>
        <v>0</v>
      </c>
      <c r="AC222" s="699" cm="1">
        <f t="array" ref="AC222">INDEX($H222:$K222,0,MATCH(AC$217,$H$217:$K$217,0))*INDEX($J$211:$R$214,MATCH(AC$217,$I$211:$I$214,0),MATCH(AC$216,$J$210:$R$210,0))</f>
        <v>0</v>
      </c>
      <c r="AD222" s="699" cm="1">
        <f t="array" ref="AD222">INDEX($H222:$K222,0,MATCH(AD$217,$H$217:$K$217,0))*INDEX($J$211:$R$214,MATCH(AD$217,$I$211:$I$214,0),MATCH(AD$216,$J$210:$R$210,0))</f>
        <v>0</v>
      </c>
      <c r="AE222" s="699" cm="1">
        <f t="array" ref="AE222">INDEX($H222:$K222,0,MATCH(AE$217,$H$217:$K$217,0))*INDEX($J$211:$R$214,MATCH(AE$217,$I$211:$I$214,0),MATCH(AE$216,$J$210:$R$210,0))</f>
        <v>0</v>
      </c>
      <c r="AF222" s="699" cm="1">
        <f t="array" ref="AF222">INDEX($H222:$K222,0,MATCH(AF$217,$H$217:$K$217,0))*INDEX($J$211:$R$214,MATCH(AF$217,$I$211:$I$214,0),MATCH(AF$216,$J$210:$R$210,0))</f>
        <v>0</v>
      </c>
      <c r="AG222" s="699" cm="1">
        <f t="array" ref="AG222">INDEX($H222:$K222,0,MATCH(AG$217,$H$217:$K$217,0))*INDEX($J$211:$R$214,MATCH(AG$217,$I$211:$I$214,0),MATCH(AG$216,$J$210:$R$210,0))</f>
        <v>0</v>
      </c>
      <c r="AH222" s="699" cm="1">
        <f t="array" ref="AH222">INDEX($H222:$K222,0,MATCH(AH$217,$H$217:$K$217,0))*INDEX($J$211:$R$214,MATCH(AH$217,$I$211:$I$214,0),MATCH(AH$216,$J$210:$R$210,0))</f>
        <v>0</v>
      </c>
      <c r="AI222" s="699" cm="1">
        <f t="array" ref="AI222">INDEX($H222:$K222,0,MATCH(AI$217,$H$217:$K$217,0))*INDEX($J$211:$R$214,MATCH(AI$217,$I$211:$I$214,0),MATCH(AI$216,$J$210:$R$210,0))</f>
        <v>0</v>
      </c>
      <c r="AJ222" s="699" cm="1">
        <f t="array" ref="AJ222">INDEX($H222:$K222,0,MATCH(AJ$217,$H$217:$K$217,0))*INDEX($J$211:$R$214,MATCH(AJ$217,$I$211:$I$214,0),MATCH(AJ$216,$J$210:$R$210,0))</f>
        <v>0</v>
      </c>
      <c r="AK222" s="699" cm="1">
        <f t="array" ref="AK222">INDEX($H222:$K222,0,MATCH(AK$217,$H$217:$K$217,0))*INDEX($J$211:$R$214,MATCH(AK$217,$I$211:$I$214,0),MATCH(AK$216,$J$210:$R$210,0))</f>
        <v>0</v>
      </c>
      <c r="AL222" s="699" cm="1">
        <f t="array" ref="AL222">INDEX($H222:$K222,0,MATCH(AL$217,$H$217:$K$217,0))*INDEX($J$211:$R$214,MATCH(AL$217,$I$211:$I$214,0),MATCH(AL$216,$J$210:$R$210,0))</f>
        <v>0</v>
      </c>
      <c r="AM222" s="699" cm="1">
        <f t="array" ref="AM222">INDEX($H222:$K222,0,MATCH(AM$217,$H$217:$K$217,0))*INDEX($J$211:$R$214,MATCH(AM$217,$I$211:$I$214,0),MATCH(AM$216,$J$210:$R$210,0))</f>
        <v>0</v>
      </c>
      <c r="AN222" s="699" cm="1">
        <f t="array" ref="AN222">INDEX($H222:$K222,0,MATCH(AN$217,$H$217:$K$217,0))*INDEX($J$211:$R$214,MATCH(AN$217,$I$211:$I$214,0),MATCH(AN$216,$J$210:$R$210,0))</f>
        <v>0</v>
      </c>
      <c r="AO222" s="699" cm="1">
        <f t="array" ref="AO222">INDEX($H222:$K222,0,MATCH(AO$217,$H$217:$K$217,0))*INDEX($J$211:$R$214,MATCH(AO$217,$I$211:$I$214,0),MATCH(AO$216,$J$210:$R$210,0))</f>
        <v>0</v>
      </c>
      <c r="AP222" s="699" cm="1">
        <f t="array" ref="AP222">INDEX($H222:$K222,0,MATCH(AP$217,$H$217:$K$217,0))*INDEX($J$211:$R$214,MATCH(AP$217,$I$211:$I$214,0),MATCH(AP$216,$J$210:$R$210,0))</f>
        <v>0</v>
      </c>
      <c r="AQ222" s="699" cm="1">
        <f t="array" ref="AQ222">INDEX($H222:$K222,0,MATCH(AQ$217,$H$217:$K$217,0))*INDEX($J$211:$R$214,MATCH(AQ$217,$I$211:$I$214,0),MATCH(AQ$216,$J$210:$R$210,0))</f>
        <v>0</v>
      </c>
      <c r="AR222" s="699" cm="1">
        <f t="array" ref="AR222">INDEX($H222:$K222,0,MATCH(AR$217,$H$217:$K$217,0))*INDEX($J$211:$R$214,MATCH(AR$217,$I$211:$I$214,0),MATCH(AR$216,$J$210:$R$210,0))</f>
        <v>0</v>
      </c>
      <c r="AS222" s="699" cm="1">
        <f t="array" ref="AS222">INDEX($H222:$K222,0,MATCH(AS$217,$H$217:$K$217,0))*INDEX($J$211:$R$214,MATCH(AS$217,$I$211:$I$214,0),MATCH(AS$216,$J$210:$R$210,0))</f>
        <v>0</v>
      </c>
      <c r="AT222" s="699" cm="1">
        <f t="array" ref="AT222">INDEX($H222:$K222,0,MATCH(AT$217,$H$217:$K$217,0))*INDEX($J$211:$R$214,MATCH(AT$217,$I$211:$I$214,0),MATCH(AT$216,$J$210:$R$210,0))</f>
        <v>0</v>
      </c>
      <c r="AU222" s="699" cm="1">
        <f t="array" ref="AU222">INDEX($H222:$K222,0,MATCH(AU$217,$H$217:$K$217,0))*INDEX($J$211:$R$214,MATCH(AU$217,$I$211:$I$214,0),MATCH(AU$216,$J$210:$R$210,0))</f>
        <v>0</v>
      </c>
      <c r="AV222" s="193"/>
      <c r="AW222" s="193"/>
      <c r="AX222" s="16"/>
      <c r="AY222" s="8"/>
      <c r="AZ222" s="8"/>
      <c r="BA222" s="8"/>
    </row>
    <row r="223" spans="1:53" ht="14.5" outlineLevel="1" x14ac:dyDescent="0.35">
      <c r="A223" s="6"/>
      <c r="B223" s="7"/>
      <c r="C223" s="17"/>
      <c r="D223" s="17"/>
      <c r="E223" s="17"/>
      <c r="F223" s="26"/>
      <c r="G223" s="26" t="str">
        <f t="shared" si="56"/>
        <v>GGGAg2OFa2</v>
      </c>
      <c r="H223" s="229">
        <v>0</v>
      </c>
      <c r="I223" s="229">
        <v>0</v>
      </c>
      <c r="J223" s="229">
        <v>0</v>
      </c>
      <c r="K223" s="229">
        <v>0</v>
      </c>
      <c r="L223" s="699" cm="1">
        <f t="array" ref="L223">INDEX($H223:$K223,0,MATCH(L$217,$H$217:$K$217,0))*INDEX($J$211:$R$214,MATCH(L$217,$I$211:$I$214,0),MATCH(L$216,$J$210:$R$210,0))</f>
        <v>0</v>
      </c>
      <c r="M223" s="699" cm="1">
        <f t="array" ref="M223">INDEX($H223:$K223,0,MATCH(M$217,$H$217:$K$217,0))*INDEX($J$211:$R$214,MATCH(M$217,$I$211:$I$214,0),MATCH(M$216,$J$210:$R$210,0))</f>
        <v>0</v>
      </c>
      <c r="N223" s="699" cm="1">
        <f t="array" ref="N223">INDEX($H223:$K223,0,MATCH(N$217,$H$217:$K$217,0))*INDEX($J$211:$R$214,MATCH(N$217,$I$211:$I$214,0),MATCH(N$216,$J$210:$R$210,0))</f>
        <v>0</v>
      </c>
      <c r="O223" s="699" cm="1">
        <f t="array" ref="O223">INDEX($H223:$K223,0,MATCH(O$217,$H$217:$K$217,0))*INDEX($J$211:$R$214,MATCH(O$217,$I$211:$I$214,0),MATCH(O$216,$J$210:$R$210,0))</f>
        <v>0</v>
      </c>
      <c r="P223" s="699" cm="1">
        <f t="array" ref="P223">INDEX($H223:$K223,0,MATCH(P$217,$H$217:$K$217,0))*INDEX($J$211:$R$214,MATCH(P$217,$I$211:$I$214,0),MATCH(P$216,$J$210:$R$210,0))</f>
        <v>0</v>
      </c>
      <c r="Q223" s="699" cm="1">
        <f t="array" ref="Q223">INDEX($H223:$K223,0,MATCH(Q$217,$H$217:$K$217,0))*INDEX($J$211:$R$214,MATCH(Q$217,$I$211:$I$214,0),MATCH(Q$216,$J$210:$R$210,0))</f>
        <v>0</v>
      </c>
      <c r="R223" s="699" cm="1">
        <f t="array" ref="R223">INDEX($H223:$K223,0,MATCH(R$217,$H$217:$K$217,0))*INDEX($J$211:$R$214,MATCH(R$217,$I$211:$I$214,0),MATCH(R$216,$J$210:$R$210,0))</f>
        <v>0</v>
      </c>
      <c r="S223" s="699" cm="1">
        <f t="array" ref="S223">INDEX($H223:$K223,0,MATCH(S$217,$H$217:$K$217,0))*INDEX($J$211:$R$214,MATCH(S$217,$I$211:$I$214,0),MATCH(S$216,$J$210:$R$210,0))</f>
        <v>0</v>
      </c>
      <c r="T223" s="699" cm="1">
        <f t="array" ref="T223">INDEX($H223:$K223,0,MATCH(T$217,$H$217:$K$217,0))*INDEX($J$211:$R$214,MATCH(T$217,$I$211:$I$214,0),MATCH(T$216,$J$210:$R$210,0))</f>
        <v>0</v>
      </c>
      <c r="U223" s="699" cm="1">
        <f t="array" ref="U223">INDEX($H223:$K223,0,MATCH(U$217,$H$217:$K$217,0))*INDEX($J$211:$R$214,MATCH(U$217,$I$211:$I$214,0),MATCH(U$216,$J$210:$R$210,0))</f>
        <v>0</v>
      </c>
      <c r="V223" s="699" cm="1">
        <f t="array" ref="V223">INDEX($H223:$K223,0,MATCH(V$217,$H$217:$K$217,0))*INDEX($J$211:$R$214,MATCH(V$217,$I$211:$I$214,0),MATCH(V$216,$J$210:$R$210,0))</f>
        <v>0</v>
      </c>
      <c r="W223" s="699" cm="1">
        <f t="array" ref="W223">INDEX($H223:$K223,0,MATCH(W$217,$H$217:$K$217,0))*INDEX($J$211:$R$214,MATCH(W$217,$I$211:$I$214,0),MATCH(W$216,$J$210:$R$210,0))</f>
        <v>0</v>
      </c>
      <c r="X223" s="699" cm="1">
        <f t="array" ref="X223">INDEX($H223:$K223,0,MATCH(X$217,$H$217:$K$217,0))*INDEX($J$211:$R$214,MATCH(X$217,$I$211:$I$214,0),MATCH(X$216,$J$210:$R$210,0))</f>
        <v>0</v>
      </c>
      <c r="Y223" s="699" cm="1">
        <f t="array" ref="Y223">INDEX($H223:$K223,0,MATCH(Y$217,$H$217:$K$217,0))*INDEX($J$211:$R$214,MATCH(Y$217,$I$211:$I$214,0),MATCH(Y$216,$J$210:$R$210,0))</f>
        <v>0</v>
      </c>
      <c r="Z223" s="699" cm="1">
        <f t="array" ref="Z223">INDEX($H223:$K223,0,MATCH(Z$217,$H$217:$K$217,0))*INDEX($J$211:$R$214,MATCH(Z$217,$I$211:$I$214,0),MATCH(Z$216,$J$210:$R$210,0))</f>
        <v>0</v>
      </c>
      <c r="AA223" s="699" cm="1">
        <f t="array" ref="AA223">INDEX($H223:$K223,0,MATCH(AA$217,$H$217:$K$217,0))*INDEX($J$211:$R$214,MATCH(AA$217,$I$211:$I$214,0),MATCH(AA$216,$J$210:$R$210,0))</f>
        <v>0</v>
      </c>
      <c r="AB223" s="699" cm="1">
        <f t="array" ref="AB223">INDEX($H223:$K223,0,MATCH(AB$217,$H$217:$K$217,0))*INDEX($J$211:$R$214,MATCH(AB$217,$I$211:$I$214,0),MATCH(AB$216,$J$210:$R$210,0))</f>
        <v>0</v>
      </c>
      <c r="AC223" s="699" cm="1">
        <f t="array" ref="AC223">INDEX($H223:$K223,0,MATCH(AC$217,$H$217:$K$217,0))*INDEX($J$211:$R$214,MATCH(AC$217,$I$211:$I$214,0),MATCH(AC$216,$J$210:$R$210,0))</f>
        <v>0</v>
      </c>
      <c r="AD223" s="699" cm="1">
        <f t="array" ref="AD223">INDEX($H223:$K223,0,MATCH(AD$217,$H$217:$K$217,0))*INDEX($J$211:$R$214,MATCH(AD$217,$I$211:$I$214,0),MATCH(AD$216,$J$210:$R$210,0))</f>
        <v>0</v>
      </c>
      <c r="AE223" s="699" cm="1">
        <f t="array" ref="AE223">INDEX($H223:$K223,0,MATCH(AE$217,$H$217:$K$217,0))*INDEX($J$211:$R$214,MATCH(AE$217,$I$211:$I$214,0),MATCH(AE$216,$J$210:$R$210,0))</f>
        <v>0</v>
      </c>
      <c r="AF223" s="699" cm="1">
        <f t="array" ref="AF223">INDEX($H223:$K223,0,MATCH(AF$217,$H$217:$K$217,0))*INDEX($J$211:$R$214,MATCH(AF$217,$I$211:$I$214,0),MATCH(AF$216,$J$210:$R$210,0))</f>
        <v>0</v>
      </c>
      <c r="AG223" s="699" cm="1">
        <f t="array" ref="AG223">INDEX($H223:$K223,0,MATCH(AG$217,$H$217:$K$217,0))*INDEX($J$211:$R$214,MATCH(AG$217,$I$211:$I$214,0),MATCH(AG$216,$J$210:$R$210,0))</f>
        <v>0</v>
      </c>
      <c r="AH223" s="699" cm="1">
        <f t="array" ref="AH223">INDEX($H223:$K223,0,MATCH(AH$217,$H$217:$K$217,0))*INDEX($J$211:$R$214,MATCH(AH$217,$I$211:$I$214,0),MATCH(AH$216,$J$210:$R$210,0))</f>
        <v>0</v>
      </c>
      <c r="AI223" s="699" cm="1">
        <f t="array" ref="AI223">INDEX($H223:$K223,0,MATCH(AI$217,$H$217:$K$217,0))*INDEX($J$211:$R$214,MATCH(AI$217,$I$211:$I$214,0),MATCH(AI$216,$J$210:$R$210,0))</f>
        <v>0</v>
      </c>
      <c r="AJ223" s="699" cm="1">
        <f t="array" ref="AJ223">INDEX($H223:$K223,0,MATCH(AJ$217,$H$217:$K$217,0))*INDEX($J$211:$R$214,MATCH(AJ$217,$I$211:$I$214,0),MATCH(AJ$216,$J$210:$R$210,0))</f>
        <v>0</v>
      </c>
      <c r="AK223" s="699" cm="1">
        <f t="array" ref="AK223">INDEX($H223:$K223,0,MATCH(AK$217,$H$217:$K$217,0))*INDEX($J$211:$R$214,MATCH(AK$217,$I$211:$I$214,0),MATCH(AK$216,$J$210:$R$210,0))</f>
        <v>0</v>
      </c>
      <c r="AL223" s="699" cm="1">
        <f t="array" ref="AL223">INDEX($H223:$K223,0,MATCH(AL$217,$H$217:$K$217,0))*INDEX($J$211:$R$214,MATCH(AL$217,$I$211:$I$214,0),MATCH(AL$216,$J$210:$R$210,0))</f>
        <v>0</v>
      </c>
      <c r="AM223" s="699" cm="1">
        <f t="array" ref="AM223">INDEX($H223:$K223,0,MATCH(AM$217,$H$217:$K$217,0))*INDEX($J$211:$R$214,MATCH(AM$217,$I$211:$I$214,0),MATCH(AM$216,$J$210:$R$210,0))</f>
        <v>0</v>
      </c>
      <c r="AN223" s="699" cm="1">
        <f t="array" ref="AN223">INDEX($H223:$K223,0,MATCH(AN$217,$H$217:$K$217,0))*INDEX($J$211:$R$214,MATCH(AN$217,$I$211:$I$214,0),MATCH(AN$216,$J$210:$R$210,0))</f>
        <v>0</v>
      </c>
      <c r="AO223" s="699" cm="1">
        <f t="array" ref="AO223">INDEX($H223:$K223,0,MATCH(AO$217,$H$217:$K$217,0))*INDEX($J$211:$R$214,MATCH(AO$217,$I$211:$I$214,0),MATCH(AO$216,$J$210:$R$210,0))</f>
        <v>0</v>
      </c>
      <c r="AP223" s="699" cm="1">
        <f t="array" ref="AP223">INDEX($H223:$K223,0,MATCH(AP$217,$H$217:$K$217,0))*INDEX($J$211:$R$214,MATCH(AP$217,$I$211:$I$214,0),MATCH(AP$216,$J$210:$R$210,0))</f>
        <v>0</v>
      </c>
      <c r="AQ223" s="699" cm="1">
        <f t="array" ref="AQ223">INDEX($H223:$K223,0,MATCH(AQ$217,$H$217:$K$217,0))*INDEX($J$211:$R$214,MATCH(AQ$217,$I$211:$I$214,0),MATCH(AQ$216,$J$210:$R$210,0))</f>
        <v>0</v>
      </c>
      <c r="AR223" s="699" cm="1">
        <f t="array" ref="AR223">INDEX($H223:$K223,0,MATCH(AR$217,$H$217:$K$217,0))*INDEX($J$211:$R$214,MATCH(AR$217,$I$211:$I$214,0),MATCH(AR$216,$J$210:$R$210,0))</f>
        <v>0</v>
      </c>
      <c r="AS223" s="699" cm="1">
        <f t="array" ref="AS223">INDEX($H223:$K223,0,MATCH(AS$217,$H$217:$K$217,0))*INDEX($J$211:$R$214,MATCH(AS$217,$I$211:$I$214,0),MATCH(AS$216,$J$210:$R$210,0))</f>
        <v>0</v>
      </c>
      <c r="AT223" s="699" cm="1">
        <f t="array" ref="AT223">INDEX($H223:$K223,0,MATCH(AT$217,$H$217:$K$217,0))*INDEX($J$211:$R$214,MATCH(AT$217,$I$211:$I$214,0),MATCH(AT$216,$J$210:$R$210,0))</f>
        <v>0</v>
      </c>
      <c r="AU223" s="699" cm="1">
        <f t="array" ref="AU223">INDEX($H223:$K223,0,MATCH(AU$217,$H$217:$K$217,0))*INDEX($J$211:$R$214,MATCH(AU$217,$I$211:$I$214,0),MATCH(AU$216,$J$210:$R$210,0))</f>
        <v>0</v>
      </c>
      <c r="AV223" s="193"/>
      <c r="AW223" s="193"/>
      <c r="AX223" s="16"/>
      <c r="AY223" s="8"/>
      <c r="AZ223" s="8"/>
      <c r="BA223" s="8"/>
    </row>
    <row r="224" spans="1:53" ht="14.5" outlineLevel="1" x14ac:dyDescent="0.35">
      <c r="A224" s="6"/>
      <c r="B224" s="7"/>
      <c r="C224" s="17"/>
      <c r="D224" s="17"/>
      <c r="E224" s="17"/>
      <c r="F224" s="26"/>
      <c r="G224" s="26" t="str">
        <f t="shared" si="56"/>
        <v>GGGC1Na2</v>
      </c>
      <c r="H224" s="229">
        <v>0</v>
      </c>
      <c r="I224" s="229">
        <v>0</v>
      </c>
      <c r="J224" s="229">
        <v>0</v>
      </c>
      <c r="K224" s="229">
        <v>0</v>
      </c>
      <c r="L224" s="699" cm="1">
        <f t="array" ref="L224">INDEX($H224:$K224,0,MATCH(L$217,$H$217:$K$217,0))*INDEX($J$211:$R$214,MATCH(L$217,$I$211:$I$214,0),MATCH(L$216,$J$210:$R$210,0))</f>
        <v>0</v>
      </c>
      <c r="M224" s="699" cm="1">
        <f t="array" ref="M224">INDEX($H224:$K224,0,MATCH(M$217,$H$217:$K$217,0))*INDEX($J$211:$R$214,MATCH(M$217,$I$211:$I$214,0),MATCH(M$216,$J$210:$R$210,0))</f>
        <v>0</v>
      </c>
      <c r="N224" s="699" cm="1">
        <f t="array" ref="N224">INDEX($H224:$K224,0,MATCH(N$217,$H$217:$K$217,0))*INDEX($J$211:$R$214,MATCH(N$217,$I$211:$I$214,0),MATCH(N$216,$J$210:$R$210,0))</f>
        <v>0</v>
      </c>
      <c r="O224" s="699" cm="1">
        <f t="array" ref="O224">INDEX($H224:$K224,0,MATCH(O$217,$H$217:$K$217,0))*INDEX($J$211:$R$214,MATCH(O$217,$I$211:$I$214,0),MATCH(O$216,$J$210:$R$210,0))</f>
        <v>0</v>
      </c>
      <c r="P224" s="699" cm="1">
        <f t="array" ref="P224">INDEX($H224:$K224,0,MATCH(P$217,$H$217:$K$217,0))*INDEX($J$211:$R$214,MATCH(P$217,$I$211:$I$214,0),MATCH(P$216,$J$210:$R$210,0))</f>
        <v>0</v>
      </c>
      <c r="Q224" s="699" cm="1">
        <f t="array" ref="Q224">INDEX($H224:$K224,0,MATCH(Q$217,$H$217:$K$217,0))*INDEX($J$211:$R$214,MATCH(Q$217,$I$211:$I$214,0),MATCH(Q$216,$J$210:$R$210,0))</f>
        <v>0</v>
      </c>
      <c r="R224" s="699" cm="1">
        <f t="array" ref="R224">INDEX($H224:$K224,0,MATCH(R$217,$H$217:$K$217,0))*INDEX($J$211:$R$214,MATCH(R$217,$I$211:$I$214,0),MATCH(R$216,$J$210:$R$210,0))</f>
        <v>0</v>
      </c>
      <c r="S224" s="699" cm="1">
        <f t="array" ref="S224">INDEX($H224:$K224,0,MATCH(S$217,$H$217:$K$217,0))*INDEX($J$211:$R$214,MATCH(S$217,$I$211:$I$214,0),MATCH(S$216,$J$210:$R$210,0))</f>
        <v>0</v>
      </c>
      <c r="T224" s="699" cm="1">
        <f t="array" ref="T224">INDEX($H224:$K224,0,MATCH(T$217,$H$217:$K$217,0))*INDEX($J$211:$R$214,MATCH(T$217,$I$211:$I$214,0),MATCH(T$216,$J$210:$R$210,0))</f>
        <v>0</v>
      </c>
      <c r="U224" s="699" cm="1">
        <f t="array" ref="U224">INDEX($H224:$K224,0,MATCH(U$217,$H$217:$K$217,0))*INDEX($J$211:$R$214,MATCH(U$217,$I$211:$I$214,0),MATCH(U$216,$J$210:$R$210,0))</f>
        <v>0</v>
      </c>
      <c r="V224" s="699" cm="1">
        <f t="array" ref="V224">INDEX($H224:$K224,0,MATCH(V$217,$H$217:$K$217,0))*INDEX($J$211:$R$214,MATCH(V$217,$I$211:$I$214,0),MATCH(V$216,$J$210:$R$210,0))</f>
        <v>0</v>
      </c>
      <c r="W224" s="699" cm="1">
        <f t="array" ref="W224">INDEX($H224:$K224,0,MATCH(W$217,$H$217:$K$217,0))*INDEX($J$211:$R$214,MATCH(W$217,$I$211:$I$214,0),MATCH(W$216,$J$210:$R$210,0))</f>
        <v>0</v>
      </c>
      <c r="X224" s="699" cm="1">
        <f t="array" ref="X224">INDEX($H224:$K224,0,MATCH(X$217,$H$217:$K$217,0))*INDEX($J$211:$R$214,MATCH(X$217,$I$211:$I$214,0),MATCH(X$216,$J$210:$R$210,0))</f>
        <v>0</v>
      </c>
      <c r="Y224" s="699" cm="1">
        <f t="array" ref="Y224">INDEX($H224:$K224,0,MATCH(Y$217,$H$217:$K$217,0))*INDEX($J$211:$R$214,MATCH(Y$217,$I$211:$I$214,0),MATCH(Y$216,$J$210:$R$210,0))</f>
        <v>0</v>
      </c>
      <c r="Z224" s="699" cm="1">
        <f t="array" ref="Z224">INDEX($H224:$K224,0,MATCH(Z$217,$H$217:$K$217,0))*INDEX($J$211:$R$214,MATCH(Z$217,$I$211:$I$214,0),MATCH(Z$216,$J$210:$R$210,0))</f>
        <v>0</v>
      </c>
      <c r="AA224" s="699" cm="1">
        <f t="array" ref="AA224">INDEX($H224:$K224,0,MATCH(AA$217,$H$217:$K$217,0))*INDEX($J$211:$R$214,MATCH(AA$217,$I$211:$I$214,0),MATCH(AA$216,$J$210:$R$210,0))</f>
        <v>0</v>
      </c>
      <c r="AB224" s="699" cm="1">
        <f t="array" ref="AB224">INDEX($H224:$K224,0,MATCH(AB$217,$H$217:$K$217,0))*INDEX($J$211:$R$214,MATCH(AB$217,$I$211:$I$214,0),MATCH(AB$216,$J$210:$R$210,0))</f>
        <v>0</v>
      </c>
      <c r="AC224" s="699" cm="1">
        <f t="array" ref="AC224">INDEX($H224:$K224,0,MATCH(AC$217,$H$217:$K$217,0))*INDEX($J$211:$R$214,MATCH(AC$217,$I$211:$I$214,0),MATCH(AC$216,$J$210:$R$210,0))</f>
        <v>0</v>
      </c>
      <c r="AD224" s="699" cm="1">
        <f t="array" ref="AD224">INDEX($H224:$K224,0,MATCH(AD$217,$H$217:$K$217,0))*INDEX($J$211:$R$214,MATCH(AD$217,$I$211:$I$214,0),MATCH(AD$216,$J$210:$R$210,0))</f>
        <v>0</v>
      </c>
      <c r="AE224" s="699" cm="1">
        <f t="array" ref="AE224">INDEX($H224:$K224,0,MATCH(AE$217,$H$217:$K$217,0))*INDEX($J$211:$R$214,MATCH(AE$217,$I$211:$I$214,0),MATCH(AE$216,$J$210:$R$210,0))</f>
        <v>0</v>
      </c>
      <c r="AF224" s="699" cm="1">
        <f t="array" ref="AF224">INDEX($H224:$K224,0,MATCH(AF$217,$H$217:$K$217,0))*INDEX($J$211:$R$214,MATCH(AF$217,$I$211:$I$214,0),MATCH(AF$216,$J$210:$R$210,0))</f>
        <v>0</v>
      </c>
      <c r="AG224" s="699" cm="1">
        <f t="array" ref="AG224">INDEX($H224:$K224,0,MATCH(AG$217,$H$217:$K$217,0))*INDEX($J$211:$R$214,MATCH(AG$217,$I$211:$I$214,0),MATCH(AG$216,$J$210:$R$210,0))</f>
        <v>0</v>
      </c>
      <c r="AH224" s="699" cm="1">
        <f t="array" ref="AH224">INDEX($H224:$K224,0,MATCH(AH$217,$H$217:$K$217,0))*INDEX($J$211:$R$214,MATCH(AH$217,$I$211:$I$214,0),MATCH(AH$216,$J$210:$R$210,0))</f>
        <v>0</v>
      </c>
      <c r="AI224" s="699" cm="1">
        <f t="array" ref="AI224">INDEX($H224:$K224,0,MATCH(AI$217,$H$217:$K$217,0))*INDEX($J$211:$R$214,MATCH(AI$217,$I$211:$I$214,0),MATCH(AI$216,$J$210:$R$210,0))</f>
        <v>0</v>
      </c>
      <c r="AJ224" s="699" cm="1">
        <f t="array" ref="AJ224">INDEX($H224:$K224,0,MATCH(AJ$217,$H$217:$K$217,0))*INDEX($J$211:$R$214,MATCH(AJ$217,$I$211:$I$214,0),MATCH(AJ$216,$J$210:$R$210,0))</f>
        <v>0</v>
      </c>
      <c r="AK224" s="699" cm="1">
        <f t="array" ref="AK224">INDEX($H224:$K224,0,MATCH(AK$217,$H$217:$K$217,0))*INDEX($J$211:$R$214,MATCH(AK$217,$I$211:$I$214,0),MATCH(AK$216,$J$210:$R$210,0))</f>
        <v>0</v>
      </c>
      <c r="AL224" s="699" cm="1">
        <f t="array" ref="AL224">INDEX($H224:$K224,0,MATCH(AL$217,$H$217:$K$217,0))*INDEX($J$211:$R$214,MATCH(AL$217,$I$211:$I$214,0),MATCH(AL$216,$J$210:$R$210,0))</f>
        <v>0</v>
      </c>
      <c r="AM224" s="699" cm="1">
        <f t="array" ref="AM224">INDEX($H224:$K224,0,MATCH(AM$217,$H$217:$K$217,0))*INDEX($J$211:$R$214,MATCH(AM$217,$I$211:$I$214,0),MATCH(AM$216,$J$210:$R$210,0))</f>
        <v>0</v>
      </c>
      <c r="AN224" s="699" cm="1">
        <f t="array" ref="AN224">INDEX($H224:$K224,0,MATCH(AN$217,$H$217:$K$217,0))*INDEX($J$211:$R$214,MATCH(AN$217,$I$211:$I$214,0),MATCH(AN$216,$J$210:$R$210,0))</f>
        <v>0</v>
      </c>
      <c r="AO224" s="699" cm="1">
        <f t="array" ref="AO224">INDEX($H224:$K224,0,MATCH(AO$217,$H$217:$K$217,0))*INDEX($J$211:$R$214,MATCH(AO$217,$I$211:$I$214,0),MATCH(AO$216,$J$210:$R$210,0))</f>
        <v>0</v>
      </c>
      <c r="AP224" s="699" cm="1">
        <f t="array" ref="AP224">INDEX($H224:$K224,0,MATCH(AP$217,$H$217:$K$217,0))*INDEX($J$211:$R$214,MATCH(AP$217,$I$211:$I$214,0),MATCH(AP$216,$J$210:$R$210,0))</f>
        <v>0</v>
      </c>
      <c r="AQ224" s="699" cm="1">
        <f t="array" ref="AQ224">INDEX($H224:$K224,0,MATCH(AQ$217,$H$217:$K$217,0))*INDEX($J$211:$R$214,MATCH(AQ$217,$I$211:$I$214,0),MATCH(AQ$216,$J$210:$R$210,0))</f>
        <v>0</v>
      </c>
      <c r="AR224" s="699" cm="1">
        <f t="array" ref="AR224">INDEX($H224:$K224,0,MATCH(AR$217,$H$217:$K$217,0))*INDEX($J$211:$R$214,MATCH(AR$217,$I$211:$I$214,0),MATCH(AR$216,$J$210:$R$210,0))</f>
        <v>0</v>
      </c>
      <c r="AS224" s="699" cm="1">
        <f t="array" ref="AS224">INDEX($H224:$K224,0,MATCH(AS$217,$H$217:$K$217,0))*INDEX($J$211:$R$214,MATCH(AS$217,$I$211:$I$214,0),MATCH(AS$216,$J$210:$R$210,0))</f>
        <v>0</v>
      </c>
      <c r="AT224" s="699" cm="1">
        <f t="array" ref="AT224">INDEX($H224:$K224,0,MATCH(AT$217,$H$217:$K$217,0))*INDEX($J$211:$R$214,MATCH(AT$217,$I$211:$I$214,0),MATCH(AT$216,$J$210:$R$210,0))</f>
        <v>0</v>
      </c>
      <c r="AU224" s="699" cm="1">
        <f t="array" ref="AU224">INDEX($H224:$K224,0,MATCH(AU$217,$H$217:$K$217,0))*INDEX($J$211:$R$214,MATCH(AU$217,$I$211:$I$214,0),MATCH(AU$216,$J$210:$R$210,0))</f>
        <v>0</v>
      </c>
      <c r="AV224" s="193"/>
      <c r="AW224" s="193"/>
      <c r="AX224" s="16"/>
      <c r="AY224" s="8"/>
      <c r="AZ224" s="8"/>
      <c r="BA224" s="8"/>
    </row>
    <row r="225" spans="1:53" ht="14.5" outlineLevel="1" x14ac:dyDescent="0.35">
      <c r="A225" s="6"/>
      <c r="B225" s="7"/>
      <c r="C225" s="17"/>
      <c r="D225" s="17"/>
      <c r="E225" s="17"/>
      <c r="F225" s="26"/>
      <c r="G225" s="26" t="str">
        <f t="shared" si="56"/>
        <v>GGGC1Ea2</v>
      </c>
      <c r="H225" s="229">
        <v>0</v>
      </c>
      <c r="I225" s="229">
        <v>0</v>
      </c>
      <c r="J225" s="229">
        <v>0</v>
      </c>
      <c r="K225" s="229">
        <v>0</v>
      </c>
      <c r="L225" s="699" cm="1">
        <f t="array" ref="L225">INDEX($H225:$K225,0,MATCH(L$217,$H$217:$K$217,0))*INDEX($J$211:$R$214,MATCH(L$217,$I$211:$I$214,0),MATCH(L$216,$J$210:$R$210,0))</f>
        <v>0</v>
      </c>
      <c r="M225" s="699" cm="1">
        <f t="array" ref="M225">INDEX($H225:$K225,0,MATCH(M$217,$H$217:$K$217,0))*INDEX($J$211:$R$214,MATCH(M$217,$I$211:$I$214,0),MATCH(M$216,$J$210:$R$210,0))</f>
        <v>0</v>
      </c>
      <c r="N225" s="699" cm="1">
        <f t="array" ref="N225">INDEX($H225:$K225,0,MATCH(N$217,$H$217:$K$217,0))*INDEX($J$211:$R$214,MATCH(N$217,$I$211:$I$214,0),MATCH(N$216,$J$210:$R$210,0))</f>
        <v>0</v>
      </c>
      <c r="O225" s="699" cm="1">
        <f t="array" ref="O225">INDEX($H225:$K225,0,MATCH(O$217,$H$217:$K$217,0))*INDEX($J$211:$R$214,MATCH(O$217,$I$211:$I$214,0),MATCH(O$216,$J$210:$R$210,0))</f>
        <v>0</v>
      </c>
      <c r="P225" s="699" cm="1">
        <f t="array" ref="P225">INDEX($H225:$K225,0,MATCH(P$217,$H$217:$K$217,0))*INDEX($J$211:$R$214,MATCH(P$217,$I$211:$I$214,0),MATCH(P$216,$J$210:$R$210,0))</f>
        <v>0</v>
      </c>
      <c r="Q225" s="699" cm="1">
        <f t="array" ref="Q225">INDEX($H225:$K225,0,MATCH(Q$217,$H$217:$K$217,0))*INDEX($J$211:$R$214,MATCH(Q$217,$I$211:$I$214,0),MATCH(Q$216,$J$210:$R$210,0))</f>
        <v>0</v>
      </c>
      <c r="R225" s="699" cm="1">
        <f t="array" ref="R225">INDEX($H225:$K225,0,MATCH(R$217,$H$217:$K$217,0))*INDEX($J$211:$R$214,MATCH(R$217,$I$211:$I$214,0),MATCH(R$216,$J$210:$R$210,0))</f>
        <v>0</v>
      </c>
      <c r="S225" s="699" cm="1">
        <f t="array" ref="S225">INDEX($H225:$K225,0,MATCH(S$217,$H$217:$K$217,0))*INDEX($J$211:$R$214,MATCH(S$217,$I$211:$I$214,0),MATCH(S$216,$J$210:$R$210,0))</f>
        <v>0</v>
      </c>
      <c r="T225" s="699" cm="1">
        <f t="array" ref="T225">INDEX($H225:$K225,0,MATCH(T$217,$H$217:$K$217,0))*INDEX($J$211:$R$214,MATCH(T$217,$I$211:$I$214,0),MATCH(T$216,$J$210:$R$210,0))</f>
        <v>0</v>
      </c>
      <c r="U225" s="699" cm="1">
        <f t="array" ref="U225">INDEX($H225:$K225,0,MATCH(U$217,$H$217:$K$217,0))*INDEX($J$211:$R$214,MATCH(U$217,$I$211:$I$214,0),MATCH(U$216,$J$210:$R$210,0))</f>
        <v>0</v>
      </c>
      <c r="V225" s="699" cm="1">
        <f t="array" ref="V225">INDEX($H225:$K225,0,MATCH(V$217,$H$217:$K$217,0))*INDEX($J$211:$R$214,MATCH(V$217,$I$211:$I$214,0),MATCH(V$216,$J$210:$R$210,0))</f>
        <v>0</v>
      </c>
      <c r="W225" s="699" cm="1">
        <f t="array" ref="W225">INDEX($H225:$K225,0,MATCH(W$217,$H$217:$K$217,0))*INDEX($J$211:$R$214,MATCH(W$217,$I$211:$I$214,0),MATCH(W$216,$J$210:$R$210,0))</f>
        <v>0</v>
      </c>
      <c r="X225" s="699" cm="1">
        <f t="array" ref="X225">INDEX($H225:$K225,0,MATCH(X$217,$H$217:$K$217,0))*INDEX($J$211:$R$214,MATCH(X$217,$I$211:$I$214,0),MATCH(X$216,$J$210:$R$210,0))</f>
        <v>0</v>
      </c>
      <c r="Y225" s="699" cm="1">
        <f t="array" ref="Y225">INDEX($H225:$K225,0,MATCH(Y$217,$H$217:$K$217,0))*INDEX($J$211:$R$214,MATCH(Y$217,$I$211:$I$214,0),MATCH(Y$216,$J$210:$R$210,0))</f>
        <v>0</v>
      </c>
      <c r="Z225" s="699" cm="1">
        <f t="array" ref="Z225">INDEX($H225:$K225,0,MATCH(Z$217,$H$217:$K$217,0))*INDEX($J$211:$R$214,MATCH(Z$217,$I$211:$I$214,0),MATCH(Z$216,$J$210:$R$210,0))</f>
        <v>0</v>
      </c>
      <c r="AA225" s="699" cm="1">
        <f t="array" ref="AA225">INDEX($H225:$K225,0,MATCH(AA$217,$H$217:$K$217,0))*INDEX($J$211:$R$214,MATCH(AA$217,$I$211:$I$214,0),MATCH(AA$216,$J$210:$R$210,0))</f>
        <v>0</v>
      </c>
      <c r="AB225" s="699" cm="1">
        <f t="array" ref="AB225">INDEX($H225:$K225,0,MATCH(AB$217,$H$217:$K$217,0))*INDEX($J$211:$R$214,MATCH(AB$217,$I$211:$I$214,0),MATCH(AB$216,$J$210:$R$210,0))</f>
        <v>0</v>
      </c>
      <c r="AC225" s="699" cm="1">
        <f t="array" ref="AC225">INDEX($H225:$K225,0,MATCH(AC$217,$H$217:$K$217,0))*INDEX($J$211:$R$214,MATCH(AC$217,$I$211:$I$214,0),MATCH(AC$216,$J$210:$R$210,0))</f>
        <v>0</v>
      </c>
      <c r="AD225" s="699" cm="1">
        <f t="array" ref="AD225">INDEX($H225:$K225,0,MATCH(AD$217,$H$217:$K$217,0))*INDEX($J$211:$R$214,MATCH(AD$217,$I$211:$I$214,0),MATCH(AD$216,$J$210:$R$210,0))</f>
        <v>0</v>
      </c>
      <c r="AE225" s="699" cm="1">
        <f t="array" ref="AE225">INDEX($H225:$K225,0,MATCH(AE$217,$H$217:$K$217,0))*INDEX($J$211:$R$214,MATCH(AE$217,$I$211:$I$214,0),MATCH(AE$216,$J$210:$R$210,0))</f>
        <v>0</v>
      </c>
      <c r="AF225" s="699" cm="1">
        <f t="array" ref="AF225">INDEX($H225:$K225,0,MATCH(AF$217,$H$217:$K$217,0))*INDEX($J$211:$R$214,MATCH(AF$217,$I$211:$I$214,0),MATCH(AF$216,$J$210:$R$210,0))</f>
        <v>0</v>
      </c>
      <c r="AG225" s="699" cm="1">
        <f t="array" ref="AG225">INDEX($H225:$K225,0,MATCH(AG$217,$H$217:$K$217,0))*INDEX($J$211:$R$214,MATCH(AG$217,$I$211:$I$214,0),MATCH(AG$216,$J$210:$R$210,0))</f>
        <v>0</v>
      </c>
      <c r="AH225" s="699" cm="1">
        <f t="array" ref="AH225">INDEX($H225:$K225,0,MATCH(AH$217,$H$217:$K$217,0))*INDEX($J$211:$R$214,MATCH(AH$217,$I$211:$I$214,0),MATCH(AH$216,$J$210:$R$210,0))</f>
        <v>0</v>
      </c>
      <c r="AI225" s="699" cm="1">
        <f t="array" ref="AI225">INDEX($H225:$K225,0,MATCH(AI$217,$H$217:$K$217,0))*INDEX($J$211:$R$214,MATCH(AI$217,$I$211:$I$214,0),MATCH(AI$216,$J$210:$R$210,0))</f>
        <v>0</v>
      </c>
      <c r="AJ225" s="699" cm="1">
        <f t="array" ref="AJ225">INDEX($H225:$K225,0,MATCH(AJ$217,$H$217:$K$217,0))*INDEX($J$211:$R$214,MATCH(AJ$217,$I$211:$I$214,0),MATCH(AJ$216,$J$210:$R$210,0))</f>
        <v>0</v>
      </c>
      <c r="AK225" s="699" cm="1">
        <f t="array" ref="AK225">INDEX($H225:$K225,0,MATCH(AK$217,$H$217:$K$217,0))*INDEX($J$211:$R$214,MATCH(AK$217,$I$211:$I$214,0),MATCH(AK$216,$J$210:$R$210,0))</f>
        <v>0</v>
      </c>
      <c r="AL225" s="699" cm="1">
        <f t="array" ref="AL225">INDEX($H225:$K225,0,MATCH(AL$217,$H$217:$K$217,0))*INDEX($J$211:$R$214,MATCH(AL$217,$I$211:$I$214,0),MATCH(AL$216,$J$210:$R$210,0))</f>
        <v>0</v>
      </c>
      <c r="AM225" s="699" cm="1">
        <f t="array" ref="AM225">INDEX($H225:$K225,0,MATCH(AM$217,$H$217:$K$217,0))*INDEX($J$211:$R$214,MATCH(AM$217,$I$211:$I$214,0),MATCH(AM$216,$J$210:$R$210,0))</f>
        <v>0</v>
      </c>
      <c r="AN225" s="699" cm="1">
        <f t="array" ref="AN225">INDEX($H225:$K225,0,MATCH(AN$217,$H$217:$K$217,0))*INDEX($J$211:$R$214,MATCH(AN$217,$I$211:$I$214,0),MATCH(AN$216,$J$210:$R$210,0))</f>
        <v>0</v>
      </c>
      <c r="AO225" s="699" cm="1">
        <f t="array" ref="AO225">INDEX($H225:$K225,0,MATCH(AO$217,$H$217:$K$217,0))*INDEX($J$211:$R$214,MATCH(AO$217,$I$211:$I$214,0),MATCH(AO$216,$J$210:$R$210,0))</f>
        <v>0</v>
      </c>
      <c r="AP225" s="699" cm="1">
        <f t="array" ref="AP225">INDEX($H225:$K225,0,MATCH(AP$217,$H$217:$K$217,0))*INDEX($J$211:$R$214,MATCH(AP$217,$I$211:$I$214,0),MATCH(AP$216,$J$210:$R$210,0))</f>
        <v>0</v>
      </c>
      <c r="AQ225" s="699" cm="1">
        <f t="array" ref="AQ225">INDEX($H225:$K225,0,MATCH(AQ$217,$H$217:$K$217,0))*INDEX($J$211:$R$214,MATCH(AQ$217,$I$211:$I$214,0),MATCH(AQ$216,$J$210:$R$210,0))</f>
        <v>0</v>
      </c>
      <c r="AR225" s="699" cm="1">
        <f t="array" ref="AR225">INDEX($H225:$K225,0,MATCH(AR$217,$H$217:$K$217,0))*INDEX($J$211:$R$214,MATCH(AR$217,$I$211:$I$214,0),MATCH(AR$216,$J$210:$R$210,0))</f>
        <v>0</v>
      </c>
      <c r="AS225" s="699" cm="1">
        <f t="array" ref="AS225">INDEX($H225:$K225,0,MATCH(AS$217,$H$217:$K$217,0))*INDEX($J$211:$R$214,MATCH(AS$217,$I$211:$I$214,0),MATCH(AS$216,$J$210:$R$210,0))</f>
        <v>0</v>
      </c>
      <c r="AT225" s="699" cm="1">
        <f t="array" ref="AT225">INDEX($H225:$K225,0,MATCH(AT$217,$H$217:$K$217,0))*INDEX($J$211:$R$214,MATCH(AT$217,$I$211:$I$214,0),MATCH(AT$216,$J$210:$R$210,0))</f>
        <v>0</v>
      </c>
      <c r="AU225" s="699" cm="1">
        <f t="array" ref="AU225">INDEX($H225:$K225,0,MATCH(AU$217,$H$217:$K$217,0))*INDEX($J$211:$R$214,MATCH(AU$217,$I$211:$I$214,0),MATCH(AU$216,$J$210:$R$210,0))</f>
        <v>0</v>
      </c>
      <c r="AV225" s="193"/>
      <c r="AW225" s="193"/>
      <c r="AX225" s="16"/>
      <c r="AY225" s="8"/>
      <c r="AZ225" s="8"/>
      <c r="BA225" s="8"/>
    </row>
    <row r="226" spans="1:53" ht="14.5" outlineLevel="1" x14ac:dyDescent="0.35">
      <c r="A226" s="6"/>
      <c r="B226" s="7"/>
      <c r="C226" s="17"/>
      <c r="D226" s="17"/>
      <c r="E226" s="17"/>
      <c r="F226" s="26"/>
      <c r="G226" s="26" t="str">
        <f t="shared" si="56"/>
        <v>GGGC1Pa2</v>
      </c>
      <c r="H226" s="229">
        <v>0</v>
      </c>
      <c r="I226" s="229">
        <v>0</v>
      </c>
      <c r="J226" s="229">
        <v>0</v>
      </c>
      <c r="K226" s="229">
        <v>0</v>
      </c>
      <c r="L226" s="699" cm="1">
        <f t="array" ref="L226">INDEX($H226:$K226,0,MATCH(L$217,$H$217:$K$217,0))*INDEX($J$211:$R$214,MATCH(L$217,$I$211:$I$214,0),MATCH(L$216,$J$210:$R$210,0))</f>
        <v>0</v>
      </c>
      <c r="M226" s="699" cm="1">
        <f t="array" ref="M226">INDEX($H226:$K226,0,MATCH(M$217,$H$217:$K$217,0))*INDEX($J$211:$R$214,MATCH(M$217,$I$211:$I$214,0),MATCH(M$216,$J$210:$R$210,0))</f>
        <v>0</v>
      </c>
      <c r="N226" s="699" cm="1">
        <f t="array" ref="N226">INDEX($H226:$K226,0,MATCH(N$217,$H$217:$K$217,0))*INDEX($J$211:$R$214,MATCH(N$217,$I$211:$I$214,0),MATCH(N$216,$J$210:$R$210,0))</f>
        <v>0</v>
      </c>
      <c r="O226" s="699" cm="1">
        <f t="array" ref="O226">INDEX($H226:$K226,0,MATCH(O$217,$H$217:$K$217,0))*INDEX($J$211:$R$214,MATCH(O$217,$I$211:$I$214,0),MATCH(O$216,$J$210:$R$210,0))</f>
        <v>0</v>
      </c>
      <c r="P226" s="699" cm="1">
        <f t="array" ref="P226">INDEX($H226:$K226,0,MATCH(P$217,$H$217:$K$217,0))*INDEX($J$211:$R$214,MATCH(P$217,$I$211:$I$214,0),MATCH(P$216,$J$210:$R$210,0))</f>
        <v>0</v>
      </c>
      <c r="Q226" s="699" cm="1">
        <f t="array" ref="Q226">INDEX($H226:$K226,0,MATCH(Q$217,$H$217:$K$217,0))*INDEX($J$211:$R$214,MATCH(Q$217,$I$211:$I$214,0),MATCH(Q$216,$J$210:$R$210,0))</f>
        <v>0</v>
      </c>
      <c r="R226" s="699" cm="1">
        <f t="array" ref="R226">INDEX($H226:$K226,0,MATCH(R$217,$H$217:$K$217,0))*INDEX($J$211:$R$214,MATCH(R$217,$I$211:$I$214,0),MATCH(R$216,$J$210:$R$210,0))</f>
        <v>0</v>
      </c>
      <c r="S226" s="699" cm="1">
        <f t="array" ref="S226">INDEX($H226:$K226,0,MATCH(S$217,$H$217:$K$217,0))*INDEX($J$211:$R$214,MATCH(S$217,$I$211:$I$214,0),MATCH(S$216,$J$210:$R$210,0))</f>
        <v>0</v>
      </c>
      <c r="T226" s="699" cm="1">
        <f t="array" ref="T226">INDEX($H226:$K226,0,MATCH(T$217,$H$217:$K$217,0))*INDEX($J$211:$R$214,MATCH(T$217,$I$211:$I$214,0),MATCH(T$216,$J$210:$R$210,0))</f>
        <v>0</v>
      </c>
      <c r="U226" s="699" cm="1">
        <f t="array" ref="U226">INDEX($H226:$K226,0,MATCH(U$217,$H$217:$K$217,0))*INDEX($J$211:$R$214,MATCH(U$217,$I$211:$I$214,0),MATCH(U$216,$J$210:$R$210,0))</f>
        <v>0</v>
      </c>
      <c r="V226" s="699" cm="1">
        <f t="array" ref="V226">INDEX($H226:$K226,0,MATCH(V$217,$H$217:$K$217,0))*INDEX($J$211:$R$214,MATCH(V$217,$I$211:$I$214,0),MATCH(V$216,$J$210:$R$210,0))</f>
        <v>0</v>
      </c>
      <c r="W226" s="699" cm="1">
        <f t="array" ref="W226">INDEX($H226:$K226,0,MATCH(W$217,$H$217:$K$217,0))*INDEX($J$211:$R$214,MATCH(W$217,$I$211:$I$214,0),MATCH(W$216,$J$210:$R$210,0))</f>
        <v>0</v>
      </c>
      <c r="X226" s="699" cm="1">
        <f t="array" ref="X226">INDEX($H226:$K226,0,MATCH(X$217,$H$217:$K$217,0))*INDEX($J$211:$R$214,MATCH(X$217,$I$211:$I$214,0),MATCH(X$216,$J$210:$R$210,0))</f>
        <v>0</v>
      </c>
      <c r="Y226" s="699" cm="1">
        <f t="array" ref="Y226">INDEX($H226:$K226,0,MATCH(Y$217,$H$217:$K$217,0))*INDEX($J$211:$R$214,MATCH(Y$217,$I$211:$I$214,0),MATCH(Y$216,$J$210:$R$210,0))</f>
        <v>0</v>
      </c>
      <c r="Z226" s="699" cm="1">
        <f t="array" ref="Z226">INDEX($H226:$K226,0,MATCH(Z$217,$H$217:$K$217,0))*INDEX($J$211:$R$214,MATCH(Z$217,$I$211:$I$214,0),MATCH(Z$216,$J$210:$R$210,0))</f>
        <v>0</v>
      </c>
      <c r="AA226" s="699" cm="1">
        <f t="array" ref="AA226">INDEX($H226:$K226,0,MATCH(AA$217,$H$217:$K$217,0))*INDEX($J$211:$R$214,MATCH(AA$217,$I$211:$I$214,0),MATCH(AA$216,$J$210:$R$210,0))</f>
        <v>0</v>
      </c>
      <c r="AB226" s="699" cm="1">
        <f t="array" ref="AB226">INDEX($H226:$K226,0,MATCH(AB$217,$H$217:$K$217,0))*INDEX($J$211:$R$214,MATCH(AB$217,$I$211:$I$214,0),MATCH(AB$216,$J$210:$R$210,0))</f>
        <v>0</v>
      </c>
      <c r="AC226" s="699" cm="1">
        <f t="array" ref="AC226">INDEX($H226:$K226,0,MATCH(AC$217,$H$217:$K$217,0))*INDEX($J$211:$R$214,MATCH(AC$217,$I$211:$I$214,0),MATCH(AC$216,$J$210:$R$210,0))</f>
        <v>0</v>
      </c>
      <c r="AD226" s="699" cm="1">
        <f t="array" ref="AD226">INDEX($H226:$K226,0,MATCH(AD$217,$H$217:$K$217,0))*INDEX($J$211:$R$214,MATCH(AD$217,$I$211:$I$214,0),MATCH(AD$216,$J$210:$R$210,0))</f>
        <v>0</v>
      </c>
      <c r="AE226" s="699" cm="1">
        <f t="array" ref="AE226">INDEX($H226:$K226,0,MATCH(AE$217,$H$217:$K$217,0))*INDEX($J$211:$R$214,MATCH(AE$217,$I$211:$I$214,0),MATCH(AE$216,$J$210:$R$210,0))</f>
        <v>0</v>
      </c>
      <c r="AF226" s="699" cm="1">
        <f t="array" ref="AF226">INDEX($H226:$K226,0,MATCH(AF$217,$H$217:$K$217,0))*INDEX($J$211:$R$214,MATCH(AF$217,$I$211:$I$214,0),MATCH(AF$216,$J$210:$R$210,0))</f>
        <v>0</v>
      </c>
      <c r="AG226" s="699" cm="1">
        <f t="array" ref="AG226">INDEX($H226:$K226,0,MATCH(AG$217,$H$217:$K$217,0))*INDEX($J$211:$R$214,MATCH(AG$217,$I$211:$I$214,0),MATCH(AG$216,$J$210:$R$210,0))</f>
        <v>0</v>
      </c>
      <c r="AH226" s="699" cm="1">
        <f t="array" ref="AH226">INDEX($H226:$K226,0,MATCH(AH$217,$H$217:$K$217,0))*INDEX($J$211:$R$214,MATCH(AH$217,$I$211:$I$214,0),MATCH(AH$216,$J$210:$R$210,0))</f>
        <v>0</v>
      </c>
      <c r="AI226" s="699" cm="1">
        <f t="array" ref="AI226">INDEX($H226:$K226,0,MATCH(AI$217,$H$217:$K$217,0))*INDEX($J$211:$R$214,MATCH(AI$217,$I$211:$I$214,0),MATCH(AI$216,$J$210:$R$210,0))</f>
        <v>0</v>
      </c>
      <c r="AJ226" s="699" cm="1">
        <f t="array" ref="AJ226">INDEX($H226:$K226,0,MATCH(AJ$217,$H$217:$K$217,0))*INDEX($J$211:$R$214,MATCH(AJ$217,$I$211:$I$214,0),MATCH(AJ$216,$J$210:$R$210,0))</f>
        <v>0</v>
      </c>
      <c r="AK226" s="699" cm="1">
        <f t="array" ref="AK226">INDEX($H226:$K226,0,MATCH(AK$217,$H$217:$K$217,0))*INDEX($J$211:$R$214,MATCH(AK$217,$I$211:$I$214,0),MATCH(AK$216,$J$210:$R$210,0))</f>
        <v>0</v>
      </c>
      <c r="AL226" s="699" cm="1">
        <f t="array" ref="AL226">INDEX($H226:$K226,0,MATCH(AL$217,$H$217:$K$217,0))*INDEX($J$211:$R$214,MATCH(AL$217,$I$211:$I$214,0),MATCH(AL$216,$J$210:$R$210,0))</f>
        <v>0</v>
      </c>
      <c r="AM226" s="699" cm="1">
        <f t="array" ref="AM226">INDEX($H226:$K226,0,MATCH(AM$217,$H$217:$K$217,0))*INDEX($J$211:$R$214,MATCH(AM$217,$I$211:$I$214,0),MATCH(AM$216,$J$210:$R$210,0))</f>
        <v>0</v>
      </c>
      <c r="AN226" s="699" cm="1">
        <f t="array" ref="AN226">INDEX($H226:$K226,0,MATCH(AN$217,$H$217:$K$217,0))*INDEX($J$211:$R$214,MATCH(AN$217,$I$211:$I$214,0),MATCH(AN$216,$J$210:$R$210,0))</f>
        <v>0</v>
      </c>
      <c r="AO226" s="699" cm="1">
        <f t="array" ref="AO226">INDEX($H226:$K226,0,MATCH(AO$217,$H$217:$K$217,0))*INDEX($J$211:$R$214,MATCH(AO$217,$I$211:$I$214,0),MATCH(AO$216,$J$210:$R$210,0))</f>
        <v>0</v>
      </c>
      <c r="AP226" s="699" cm="1">
        <f t="array" ref="AP226">INDEX($H226:$K226,0,MATCH(AP$217,$H$217:$K$217,0))*INDEX($J$211:$R$214,MATCH(AP$217,$I$211:$I$214,0),MATCH(AP$216,$J$210:$R$210,0))</f>
        <v>0</v>
      </c>
      <c r="AQ226" s="699" cm="1">
        <f t="array" ref="AQ226">INDEX($H226:$K226,0,MATCH(AQ$217,$H$217:$K$217,0))*INDEX($J$211:$R$214,MATCH(AQ$217,$I$211:$I$214,0),MATCH(AQ$216,$J$210:$R$210,0))</f>
        <v>0</v>
      </c>
      <c r="AR226" s="699" cm="1">
        <f t="array" ref="AR226">INDEX($H226:$K226,0,MATCH(AR$217,$H$217:$K$217,0))*INDEX($J$211:$R$214,MATCH(AR$217,$I$211:$I$214,0),MATCH(AR$216,$J$210:$R$210,0))</f>
        <v>0</v>
      </c>
      <c r="AS226" s="699" cm="1">
        <f t="array" ref="AS226">INDEX($H226:$K226,0,MATCH(AS$217,$H$217:$K$217,0))*INDEX($J$211:$R$214,MATCH(AS$217,$I$211:$I$214,0),MATCH(AS$216,$J$210:$R$210,0))</f>
        <v>0</v>
      </c>
      <c r="AT226" s="699" cm="1">
        <f t="array" ref="AT226">INDEX($H226:$K226,0,MATCH(AT$217,$H$217:$K$217,0))*INDEX($J$211:$R$214,MATCH(AT$217,$I$211:$I$214,0),MATCH(AT$216,$J$210:$R$210,0))</f>
        <v>0</v>
      </c>
      <c r="AU226" s="699" cm="1">
        <f t="array" ref="AU226">INDEX($H226:$K226,0,MATCH(AU$217,$H$217:$K$217,0))*INDEX($J$211:$R$214,MATCH(AU$217,$I$211:$I$214,0),MATCH(AU$216,$J$210:$R$210,0))</f>
        <v>0</v>
      </c>
      <c r="AV226" s="193"/>
      <c r="AW226" s="193"/>
      <c r="AX226" s="16"/>
      <c r="AY226" s="8"/>
      <c r="AZ226" s="8"/>
      <c r="BA226" s="8"/>
    </row>
    <row r="227" spans="1:53" ht="14.5" outlineLevel="1" x14ac:dyDescent="0.35">
      <c r="A227" s="6"/>
      <c r="B227" s="7"/>
      <c r="C227" s="17"/>
      <c r="D227" s="17"/>
      <c r="E227" s="17"/>
      <c r="F227" s="26"/>
      <c r="G227" s="26" t="str">
        <f t="shared" si="56"/>
        <v>GGGC1OFa2</v>
      </c>
      <c r="H227" s="229">
        <v>0</v>
      </c>
      <c r="I227" s="229">
        <v>0</v>
      </c>
      <c r="J227" s="229">
        <v>0</v>
      </c>
      <c r="K227" s="229">
        <v>0</v>
      </c>
      <c r="L227" s="699" cm="1">
        <f t="array" ref="L227">INDEX($H227:$K227,0,MATCH(L$217,$H$217:$K$217,0))*INDEX($J$211:$R$214,MATCH(L$217,$I$211:$I$214,0),MATCH(L$216,$J$210:$R$210,0))</f>
        <v>0</v>
      </c>
      <c r="M227" s="699" cm="1">
        <f t="array" ref="M227">INDEX($H227:$K227,0,MATCH(M$217,$H$217:$K$217,0))*INDEX($J$211:$R$214,MATCH(M$217,$I$211:$I$214,0),MATCH(M$216,$J$210:$R$210,0))</f>
        <v>0</v>
      </c>
      <c r="N227" s="699" cm="1">
        <f t="array" ref="N227">INDEX($H227:$K227,0,MATCH(N$217,$H$217:$K$217,0))*INDEX($J$211:$R$214,MATCH(N$217,$I$211:$I$214,0),MATCH(N$216,$J$210:$R$210,0))</f>
        <v>0</v>
      </c>
      <c r="O227" s="699" cm="1">
        <f t="array" ref="O227">INDEX($H227:$K227,0,MATCH(O$217,$H$217:$K$217,0))*INDEX($J$211:$R$214,MATCH(O$217,$I$211:$I$214,0),MATCH(O$216,$J$210:$R$210,0))</f>
        <v>0</v>
      </c>
      <c r="P227" s="699" cm="1">
        <f t="array" ref="P227">INDEX($H227:$K227,0,MATCH(P$217,$H$217:$K$217,0))*INDEX($J$211:$R$214,MATCH(P$217,$I$211:$I$214,0),MATCH(P$216,$J$210:$R$210,0))</f>
        <v>0</v>
      </c>
      <c r="Q227" s="699" cm="1">
        <f t="array" ref="Q227">INDEX($H227:$K227,0,MATCH(Q$217,$H$217:$K$217,0))*INDEX($J$211:$R$214,MATCH(Q$217,$I$211:$I$214,0),MATCH(Q$216,$J$210:$R$210,0))</f>
        <v>0</v>
      </c>
      <c r="R227" s="699" cm="1">
        <f t="array" ref="R227">INDEX($H227:$K227,0,MATCH(R$217,$H$217:$K$217,0))*INDEX($J$211:$R$214,MATCH(R$217,$I$211:$I$214,0),MATCH(R$216,$J$210:$R$210,0))</f>
        <v>0</v>
      </c>
      <c r="S227" s="699" cm="1">
        <f t="array" ref="S227">INDEX($H227:$K227,0,MATCH(S$217,$H$217:$K$217,0))*INDEX($J$211:$R$214,MATCH(S$217,$I$211:$I$214,0),MATCH(S$216,$J$210:$R$210,0))</f>
        <v>0</v>
      </c>
      <c r="T227" s="699" cm="1">
        <f t="array" ref="T227">INDEX($H227:$K227,0,MATCH(T$217,$H$217:$K$217,0))*INDEX($J$211:$R$214,MATCH(T$217,$I$211:$I$214,0),MATCH(T$216,$J$210:$R$210,0))</f>
        <v>0</v>
      </c>
      <c r="U227" s="699" cm="1">
        <f t="array" ref="U227">INDEX($H227:$K227,0,MATCH(U$217,$H$217:$K$217,0))*INDEX($J$211:$R$214,MATCH(U$217,$I$211:$I$214,0),MATCH(U$216,$J$210:$R$210,0))</f>
        <v>0</v>
      </c>
      <c r="V227" s="699" cm="1">
        <f t="array" ref="V227">INDEX($H227:$K227,0,MATCH(V$217,$H$217:$K$217,0))*INDEX($J$211:$R$214,MATCH(V$217,$I$211:$I$214,0),MATCH(V$216,$J$210:$R$210,0))</f>
        <v>0</v>
      </c>
      <c r="W227" s="699" cm="1">
        <f t="array" ref="W227">INDEX($H227:$K227,0,MATCH(W$217,$H$217:$K$217,0))*INDEX($J$211:$R$214,MATCH(W$217,$I$211:$I$214,0),MATCH(W$216,$J$210:$R$210,0))</f>
        <v>0</v>
      </c>
      <c r="X227" s="699" cm="1">
        <f t="array" ref="X227">INDEX($H227:$K227,0,MATCH(X$217,$H$217:$K$217,0))*INDEX($J$211:$R$214,MATCH(X$217,$I$211:$I$214,0),MATCH(X$216,$J$210:$R$210,0))</f>
        <v>0</v>
      </c>
      <c r="Y227" s="699" cm="1">
        <f t="array" ref="Y227">INDEX($H227:$K227,0,MATCH(Y$217,$H$217:$K$217,0))*INDEX($J$211:$R$214,MATCH(Y$217,$I$211:$I$214,0),MATCH(Y$216,$J$210:$R$210,0))</f>
        <v>0</v>
      </c>
      <c r="Z227" s="699" cm="1">
        <f t="array" ref="Z227">INDEX($H227:$K227,0,MATCH(Z$217,$H$217:$K$217,0))*INDEX($J$211:$R$214,MATCH(Z$217,$I$211:$I$214,0),MATCH(Z$216,$J$210:$R$210,0))</f>
        <v>0</v>
      </c>
      <c r="AA227" s="699" cm="1">
        <f t="array" ref="AA227">INDEX($H227:$K227,0,MATCH(AA$217,$H$217:$K$217,0))*INDEX($J$211:$R$214,MATCH(AA$217,$I$211:$I$214,0),MATCH(AA$216,$J$210:$R$210,0))</f>
        <v>0</v>
      </c>
      <c r="AB227" s="699" cm="1">
        <f t="array" ref="AB227">INDEX($H227:$K227,0,MATCH(AB$217,$H$217:$K$217,0))*INDEX($J$211:$R$214,MATCH(AB$217,$I$211:$I$214,0),MATCH(AB$216,$J$210:$R$210,0))</f>
        <v>0</v>
      </c>
      <c r="AC227" s="699" cm="1">
        <f t="array" ref="AC227">INDEX($H227:$K227,0,MATCH(AC$217,$H$217:$K$217,0))*INDEX($J$211:$R$214,MATCH(AC$217,$I$211:$I$214,0),MATCH(AC$216,$J$210:$R$210,0))</f>
        <v>0</v>
      </c>
      <c r="AD227" s="699" cm="1">
        <f t="array" ref="AD227">INDEX($H227:$K227,0,MATCH(AD$217,$H$217:$K$217,0))*INDEX($J$211:$R$214,MATCH(AD$217,$I$211:$I$214,0),MATCH(AD$216,$J$210:$R$210,0))</f>
        <v>0</v>
      </c>
      <c r="AE227" s="699" cm="1">
        <f t="array" ref="AE227">INDEX($H227:$K227,0,MATCH(AE$217,$H$217:$K$217,0))*INDEX($J$211:$R$214,MATCH(AE$217,$I$211:$I$214,0),MATCH(AE$216,$J$210:$R$210,0))</f>
        <v>0</v>
      </c>
      <c r="AF227" s="699" cm="1">
        <f t="array" ref="AF227">INDEX($H227:$K227,0,MATCH(AF$217,$H$217:$K$217,0))*INDEX($J$211:$R$214,MATCH(AF$217,$I$211:$I$214,0),MATCH(AF$216,$J$210:$R$210,0))</f>
        <v>0</v>
      </c>
      <c r="AG227" s="699" cm="1">
        <f t="array" ref="AG227">INDEX($H227:$K227,0,MATCH(AG$217,$H$217:$K$217,0))*INDEX($J$211:$R$214,MATCH(AG$217,$I$211:$I$214,0),MATCH(AG$216,$J$210:$R$210,0))</f>
        <v>0</v>
      </c>
      <c r="AH227" s="699" cm="1">
        <f t="array" ref="AH227">INDEX($H227:$K227,0,MATCH(AH$217,$H$217:$K$217,0))*INDEX($J$211:$R$214,MATCH(AH$217,$I$211:$I$214,0),MATCH(AH$216,$J$210:$R$210,0))</f>
        <v>0</v>
      </c>
      <c r="AI227" s="699" cm="1">
        <f t="array" ref="AI227">INDEX($H227:$K227,0,MATCH(AI$217,$H$217:$K$217,0))*INDEX($J$211:$R$214,MATCH(AI$217,$I$211:$I$214,0),MATCH(AI$216,$J$210:$R$210,0))</f>
        <v>0</v>
      </c>
      <c r="AJ227" s="699" cm="1">
        <f t="array" ref="AJ227">INDEX($H227:$K227,0,MATCH(AJ$217,$H$217:$K$217,0))*INDEX($J$211:$R$214,MATCH(AJ$217,$I$211:$I$214,0),MATCH(AJ$216,$J$210:$R$210,0))</f>
        <v>0</v>
      </c>
      <c r="AK227" s="699" cm="1">
        <f t="array" ref="AK227">INDEX($H227:$K227,0,MATCH(AK$217,$H$217:$K$217,0))*INDEX($J$211:$R$214,MATCH(AK$217,$I$211:$I$214,0),MATCH(AK$216,$J$210:$R$210,0))</f>
        <v>0</v>
      </c>
      <c r="AL227" s="699" cm="1">
        <f t="array" ref="AL227">INDEX($H227:$K227,0,MATCH(AL$217,$H$217:$K$217,0))*INDEX($J$211:$R$214,MATCH(AL$217,$I$211:$I$214,0),MATCH(AL$216,$J$210:$R$210,0))</f>
        <v>0</v>
      </c>
      <c r="AM227" s="699" cm="1">
        <f t="array" ref="AM227">INDEX($H227:$K227,0,MATCH(AM$217,$H$217:$K$217,0))*INDEX($J$211:$R$214,MATCH(AM$217,$I$211:$I$214,0),MATCH(AM$216,$J$210:$R$210,0))</f>
        <v>0</v>
      </c>
      <c r="AN227" s="699" cm="1">
        <f t="array" ref="AN227">INDEX($H227:$K227,0,MATCH(AN$217,$H$217:$K$217,0))*INDEX($J$211:$R$214,MATCH(AN$217,$I$211:$I$214,0),MATCH(AN$216,$J$210:$R$210,0))</f>
        <v>0</v>
      </c>
      <c r="AO227" s="699" cm="1">
        <f t="array" ref="AO227">INDEX($H227:$K227,0,MATCH(AO$217,$H$217:$K$217,0))*INDEX($J$211:$R$214,MATCH(AO$217,$I$211:$I$214,0),MATCH(AO$216,$J$210:$R$210,0))</f>
        <v>0</v>
      </c>
      <c r="AP227" s="699" cm="1">
        <f t="array" ref="AP227">INDEX($H227:$K227,0,MATCH(AP$217,$H$217:$K$217,0))*INDEX($J$211:$R$214,MATCH(AP$217,$I$211:$I$214,0),MATCH(AP$216,$J$210:$R$210,0))</f>
        <v>0</v>
      </c>
      <c r="AQ227" s="699" cm="1">
        <f t="array" ref="AQ227">INDEX($H227:$K227,0,MATCH(AQ$217,$H$217:$K$217,0))*INDEX($J$211:$R$214,MATCH(AQ$217,$I$211:$I$214,0),MATCH(AQ$216,$J$210:$R$210,0))</f>
        <v>0</v>
      </c>
      <c r="AR227" s="699" cm="1">
        <f t="array" ref="AR227">INDEX($H227:$K227,0,MATCH(AR$217,$H$217:$K$217,0))*INDEX($J$211:$R$214,MATCH(AR$217,$I$211:$I$214,0),MATCH(AR$216,$J$210:$R$210,0))</f>
        <v>0</v>
      </c>
      <c r="AS227" s="699" cm="1">
        <f t="array" ref="AS227">INDEX($H227:$K227,0,MATCH(AS$217,$H$217:$K$217,0))*INDEX($J$211:$R$214,MATCH(AS$217,$I$211:$I$214,0),MATCH(AS$216,$J$210:$R$210,0))</f>
        <v>0</v>
      </c>
      <c r="AT227" s="699" cm="1">
        <f t="array" ref="AT227">INDEX($H227:$K227,0,MATCH(AT$217,$H$217:$K$217,0))*INDEX($J$211:$R$214,MATCH(AT$217,$I$211:$I$214,0),MATCH(AT$216,$J$210:$R$210,0))</f>
        <v>0</v>
      </c>
      <c r="AU227" s="699" cm="1">
        <f t="array" ref="AU227">INDEX($H227:$K227,0,MATCH(AU$217,$H$217:$K$217,0))*INDEX($J$211:$R$214,MATCH(AU$217,$I$211:$I$214,0),MATCH(AU$216,$J$210:$R$210,0))</f>
        <v>0</v>
      </c>
      <c r="AV227" s="193"/>
      <c r="AW227" s="193"/>
      <c r="AX227" s="16"/>
      <c r="AY227" s="8"/>
      <c r="AZ227" s="8"/>
      <c r="BA227" s="8"/>
    </row>
    <row r="228" spans="1:53" ht="14.5" outlineLevel="1" x14ac:dyDescent="0.35">
      <c r="A228" s="6"/>
      <c r="B228" s="7"/>
      <c r="C228" s="17"/>
      <c r="D228" s="17"/>
      <c r="E228" s="17"/>
      <c r="F228" s="26"/>
      <c r="G228" s="26" t="str">
        <f t="shared" si="56"/>
        <v>SPSPSPSPSPsp</v>
      </c>
      <c r="H228" s="229">
        <v>0</v>
      </c>
      <c r="I228" s="229">
        <v>0</v>
      </c>
      <c r="J228" s="229">
        <v>0</v>
      </c>
      <c r="K228" s="229">
        <v>0</v>
      </c>
      <c r="L228" s="699" cm="1">
        <f t="array" ref="L228">INDEX($H228:$K228,0,MATCH(L$217,$H$217:$K$217,0))*INDEX($J$211:$R$214,MATCH(L$217,$I$211:$I$214,0),MATCH(L$216,$J$210:$R$210,0))</f>
        <v>0</v>
      </c>
      <c r="M228" s="699" cm="1">
        <f t="array" ref="M228">INDEX($H228:$K228,0,MATCH(M$217,$H$217:$K$217,0))*INDEX($J$211:$R$214,MATCH(M$217,$I$211:$I$214,0),MATCH(M$216,$J$210:$R$210,0))</f>
        <v>0</v>
      </c>
      <c r="N228" s="699" cm="1">
        <f t="array" ref="N228">INDEX($H228:$K228,0,MATCH(N$217,$H$217:$K$217,0))*INDEX($J$211:$R$214,MATCH(N$217,$I$211:$I$214,0),MATCH(N$216,$J$210:$R$210,0))</f>
        <v>0</v>
      </c>
      <c r="O228" s="699" cm="1">
        <f t="array" ref="O228">INDEX($H228:$K228,0,MATCH(O$217,$H$217:$K$217,0))*INDEX($J$211:$R$214,MATCH(O$217,$I$211:$I$214,0),MATCH(O$216,$J$210:$R$210,0))</f>
        <v>0</v>
      </c>
      <c r="P228" s="699" cm="1">
        <f t="array" ref="P228">INDEX($H228:$K228,0,MATCH(P$217,$H$217:$K$217,0))*INDEX($J$211:$R$214,MATCH(P$217,$I$211:$I$214,0),MATCH(P$216,$J$210:$R$210,0))</f>
        <v>0</v>
      </c>
      <c r="Q228" s="699" cm="1">
        <f t="array" ref="Q228">INDEX($H228:$K228,0,MATCH(Q$217,$H$217:$K$217,0))*INDEX($J$211:$R$214,MATCH(Q$217,$I$211:$I$214,0),MATCH(Q$216,$J$210:$R$210,0))</f>
        <v>0</v>
      </c>
      <c r="R228" s="699" cm="1">
        <f t="array" ref="R228">INDEX($H228:$K228,0,MATCH(R$217,$H$217:$K$217,0))*INDEX($J$211:$R$214,MATCH(R$217,$I$211:$I$214,0),MATCH(R$216,$J$210:$R$210,0))</f>
        <v>0</v>
      </c>
      <c r="S228" s="699" cm="1">
        <f t="array" ref="S228">INDEX($H228:$K228,0,MATCH(S$217,$H$217:$K$217,0))*INDEX($J$211:$R$214,MATCH(S$217,$I$211:$I$214,0),MATCH(S$216,$J$210:$R$210,0))</f>
        <v>0</v>
      </c>
      <c r="T228" s="699" cm="1">
        <f t="array" ref="T228">INDEX($H228:$K228,0,MATCH(T$217,$H$217:$K$217,0))*INDEX($J$211:$R$214,MATCH(T$217,$I$211:$I$214,0),MATCH(T$216,$J$210:$R$210,0))</f>
        <v>0</v>
      </c>
      <c r="U228" s="699" cm="1">
        <f t="array" ref="U228">INDEX($H228:$K228,0,MATCH(U$217,$H$217:$K$217,0))*INDEX($J$211:$R$214,MATCH(U$217,$I$211:$I$214,0),MATCH(U$216,$J$210:$R$210,0))</f>
        <v>0</v>
      </c>
      <c r="V228" s="699" cm="1">
        <f t="array" ref="V228">INDEX($H228:$K228,0,MATCH(V$217,$H$217:$K$217,0))*INDEX($J$211:$R$214,MATCH(V$217,$I$211:$I$214,0),MATCH(V$216,$J$210:$R$210,0))</f>
        <v>0</v>
      </c>
      <c r="W228" s="699" cm="1">
        <f t="array" ref="W228">INDEX($H228:$K228,0,MATCH(W$217,$H$217:$K$217,0))*INDEX($J$211:$R$214,MATCH(W$217,$I$211:$I$214,0),MATCH(W$216,$J$210:$R$210,0))</f>
        <v>0</v>
      </c>
      <c r="X228" s="699" cm="1">
        <f t="array" ref="X228">INDEX($H228:$K228,0,MATCH(X$217,$H$217:$K$217,0))*INDEX($J$211:$R$214,MATCH(X$217,$I$211:$I$214,0),MATCH(X$216,$J$210:$R$210,0))</f>
        <v>0</v>
      </c>
      <c r="Y228" s="699" cm="1">
        <f t="array" ref="Y228">INDEX($H228:$K228,0,MATCH(Y$217,$H$217:$K$217,0))*INDEX($J$211:$R$214,MATCH(Y$217,$I$211:$I$214,0),MATCH(Y$216,$J$210:$R$210,0))</f>
        <v>0</v>
      </c>
      <c r="Z228" s="699" cm="1">
        <f t="array" ref="Z228">INDEX($H228:$K228,0,MATCH(Z$217,$H$217:$K$217,0))*INDEX($J$211:$R$214,MATCH(Z$217,$I$211:$I$214,0),MATCH(Z$216,$J$210:$R$210,0))</f>
        <v>0</v>
      </c>
      <c r="AA228" s="699" cm="1">
        <f t="array" ref="AA228">INDEX($H228:$K228,0,MATCH(AA$217,$H$217:$K$217,0))*INDEX($J$211:$R$214,MATCH(AA$217,$I$211:$I$214,0),MATCH(AA$216,$J$210:$R$210,0))</f>
        <v>0</v>
      </c>
      <c r="AB228" s="699" cm="1">
        <f t="array" ref="AB228">INDEX($H228:$K228,0,MATCH(AB$217,$H$217:$K$217,0))*INDEX($J$211:$R$214,MATCH(AB$217,$I$211:$I$214,0),MATCH(AB$216,$J$210:$R$210,0))</f>
        <v>0</v>
      </c>
      <c r="AC228" s="699" cm="1">
        <f t="array" ref="AC228">INDEX($H228:$K228,0,MATCH(AC$217,$H$217:$K$217,0))*INDEX($J$211:$R$214,MATCH(AC$217,$I$211:$I$214,0),MATCH(AC$216,$J$210:$R$210,0))</f>
        <v>0</v>
      </c>
      <c r="AD228" s="699" cm="1">
        <f t="array" ref="AD228">INDEX($H228:$K228,0,MATCH(AD$217,$H$217:$K$217,0))*INDEX($J$211:$R$214,MATCH(AD$217,$I$211:$I$214,0),MATCH(AD$216,$J$210:$R$210,0))</f>
        <v>0</v>
      </c>
      <c r="AE228" s="699" cm="1">
        <f t="array" ref="AE228">INDEX($H228:$K228,0,MATCH(AE$217,$H$217:$K$217,0))*INDEX($J$211:$R$214,MATCH(AE$217,$I$211:$I$214,0),MATCH(AE$216,$J$210:$R$210,0))</f>
        <v>0</v>
      </c>
      <c r="AF228" s="699" cm="1">
        <f t="array" ref="AF228">INDEX($H228:$K228,0,MATCH(AF$217,$H$217:$K$217,0))*INDEX($J$211:$R$214,MATCH(AF$217,$I$211:$I$214,0),MATCH(AF$216,$J$210:$R$210,0))</f>
        <v>0</v>
      </c>
      <c r="AG228" s="699" cm="1">
        <f t="array" ref="AG228">INDEX($H228:$K228,0,MATCH(AG$217,$H$217:$K$217,0))*INDEX($J$211:$R$214,MATCH(AG$217,$I$211:$I$214,0),MATCH(AG$216,$J$210:$R$210,0))</f>
        <v>0</v>
      </c>
      <c r="AH228" s="699" cm="1">
        <f t="array" ref="AH228">INDEX($H228:$K228,0,MATCH(AH$217,$H$217:$K$217,0))*INDEX($J$211:$R$214,MATCH(AH$217,$I$211:$I$214,0),MATCH(AH$216,$J$210:$R$210,0))</f>
        <v>0</v>
      </c>
      <c r="AI228" s="699" cm="1">
        <f t="array" ref="AI228">INDEX($H228:$K228,0,MATCH(AI$217,$H$217:$K$217,0))*INDEX($J$211:$R$214,MATCH(AI$217,$I$211:$I$214,0),MATCH(AI$216,$J$210:$R$210,0))</f>
        <v>0</v>
      </c>
      <c r="AJ228" s="699" cm="1">
        <f t="array" ref="AJ228">INDEX($H228:$K228,0,MATCH(AJ$217,$H$217:$K$217,0))*INDEX($J$211:$R$214,MATCH(AJ$217,$I$211:$I$214,0),MATCH(AJ$216,$J$210:$R$210,0))</f>
        <v>0</v>
      </c>
      <c r="AK228" s="699" cm="1">
        <f t="array" ref="AK228">INDEX($H228:$K228,0,MATCH(AK$217,$H$217:$K$217,0))*INDEX($J$211:$R$214,MATCH(AK$217,$I$211:$I$214,0),MATCH(AK$216,$J$210:$R$210,0))</f>
        <v>0</v>
      </c>
      <c r="AL228" s="699" cm="1">
        <f t="array" ref="AL228">INDEX($H228:$K228,0,MATCH(AL$217,$H$217:$K$217,0))*INDEX($J$211:$R$214,MATCH(AL$217,$I$211:$I$214,0),MATCH(AL$216,$J$210:$R$210,0))</f>
        <v>0</v>
      </c>
      <c r="AM228" s="699" cm="1">
        <f t="array" ref="AM228">INDEX($H228:$K228,0,MATCH(AM$217,$H$217:$K$217,0))*INDEX($J$211:$R$214,MATCH(AM$217,$I$211:$I$214,0),MATCH(AM$216,$J$210:$R$210,0))</f>
        <v>0</v>
      </c>
      <c r="AN228" s="699" cm="1">
        <f t="array" ref="AN228">INDEX($H228:$K228,0,MATCH(AN$217,$H$217:$K$217,0))*INDEX($J$211:$R$214,MATCH(AN$217,$I$211:$I$214,0),MATCH(AN$216,$J$210:$R$210,0))</f>
        <v>0</v>
      </c>
      <c r="AO228" s="699" cm="1">
        <f t="array" ref="AO228">INDEX($H228:$K228,0,MATCH(AO$217,$H$217:$K$217,0))*INDEX($J$211:$R$214,MATCH(AO$217,$I$211:$I$214,0),MATCH(AO$216,$J$210:$R$210,0))</f>
        <v>0</v>
      </c>
      <c r="AP228" s="699" cm="1">
        <f t="array" ref="AP228">INDEX($H228:$K228,0,MATCH(AP$217,$H$217:$K$217,0))*INDEX($J$211:$R$214,MATCH(AP$217,$I$211:$I$214,0),MATCH(AP$216,$J$210:$R$210,0))</f>
        <v>0</v>
      </c>
      <c r="AQ228" s="699" cm="1">
        <f t="array" ref="AQ228">INDEX($H228:$K228,0,MATCH(AQ$217,$H$217:$K$217,0))*INDEX($J$211:$R$214,MATCH(AQ$217,$I$211:$I$214,0),MATCH(AQ$216,$J$210:$R$210,0))</f>
        <v>0</v>
      </c>
      <c r="AR228" s="699" cm="1">
        <f t="array" ref="AR228">INDEX($H228:$K228,0,MATCH(AR$217,$H$217:$K$217,0))*INDEX($J$211:$R$214,MATCH(AR$217,$I$211:$I$214,0),MATCH(AR$216,$J$210:$R$210,0))</f>
        <v>0</v>
      </c>
      <c r="AS228" s="699" cm="1">
        <f t="array" ref="AS228">INDEX($H228:$K228,0,MATCH(AS$217,$H$217:$K$217,0))*INDEX($J$211:$R$214,MATCH(AS$217,$I$211:$I$214,0),MATCH(AS$216,$J$210:$R$210,0))</f>
        <v>0</v>
      </c>
      <c r="AT228" s="699" cm="1">
        <f t="array" ref="AT228">INDEX($H228:$K228,0,MATCH(AT$217,$H$217:$K$217,0))*INDEX($J$211:$R$214,MATCH(AT$217,$I$211:$I$214,0),MATCH(AT$216,$J$210:$R$210,0))</f>
        <v>0</v>
      </c>
      <c r="AU228" s="699" cm="1">
        <f t="array" ref="AU228">INDEX($H228:$K228,0,MATCH(AU$217,$H$217:$K$217,0))*INDEX($J$211:$R$214,MATCH(AU$217,$I$211:$I$214,0),MATCH(AU$216,$J$210:$R$210,0))</f>
        <v>0</v>
      </c>
      <c r="AV228" s="193"/>
      <c r="AW228" s="193"/>
      <c r="AX228" s="16"/>
      <c r="AY228" s="8"/>
      <c r="AZ228" s="8"/>
      <c r="BA228" s="8"/>
    </row>
    <row r="229" spans="1:53" ht="14.5" outlineLevel="1" x14ac:dyDescent="0.35">
      <c r="A229" s="6"/>
      <c r="B229" s="7"/>
      <c r="C229" s="17"/>
      <c r="D229" s="17"/>
      <c r="E229" s="17"/>
      <c r="F229" s="26"/>
      <c r="G229" s="26"/>
      <c r="I229" s="26"/>
      <c r="J229" s="26"/>
      <c r="K229" s="26"/>
      <c r="N229" s="502"/>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6"/>
      <c r="AY229" s="8"/>
      <c r="AZ229" s="8"/>
      <c r="BA229" s="8"/>
    </row>
    <row r="230" spans="1:53" ht="14.5" outlineLevel="1" x14ac:dyDescent="0.35">
      <c r="A230" s="6"/>
      <c r="B230" s="7"/>
      <c r="C230" s="17"/>
      <c r="D230" s="17"/>
      <c r="E230" s="17"/>
      <c r="F230" s="26"/>
      <c r="G230" s="26"/>
      <c r="I230" s="26"/>
      <c r="J230" s="26"/>
      <c r="K230" s="26"/>
      <c r="N230" s="502"/>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6"/>
      <c r="AY230" s="8"/>
      <c r="AZ230" s="8"/>
      <c r="BA230" s="8"/>
    </row>
    <row r="231" spans="1:53" ht="14.5" outlineLevel="1" x14ac:dyDescent="0.35">
      <c r="A231" s="6"/>
      <c r="B231" s="7"/>
      <c r="C231" s="17"/>
      <c r="D231" s="17"/>
      <c r="E231" s="17"/>
      <c r="F231" s="26"/>
      <c r="G231" s="503" t="s">
        <v>1184</v>
      </c>
      <c r="J231" s="697" t="s">
        <v>385</v>
      </c>
      <c r="K231" s="697" t="s">
        <v>779</v>
      </c>
      <c r="L231" s="697" t="s">
        <v>780</v>
      </c>
      <c r="M231" s="697" t="s">
        <v>781</v>
      </c>
      <c r="N231" s="697" t="s">
        <v>782</v>
      </c>
      <c r="O231" s="697" t="s">
        <v>783</v>
      </c>
      <c r="P231" s="697" t="s">
        <v>784</v>
      </c>
      <c r="Q231" s="697" t="s">
        <v>785</v>
      </c>
      <c r="R231" s="697" t="s">
        <v>786</v>
      </c>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6"/>
      <c r="AY231" s="8"/>
      <c r="AZ231" s="8"/>
      <c r="BA231" s="8"/>
    </row>
    <row r="232" spans="1:53" ht="14.5" outlineLevel="1" x14ac:dyDescent="0.35">
      <c r="A232" s="6"/>
      <c r="B232" s="7"/>
      <c r="C232" s="17"/>
      <c r="D232" s="17"/>
      <c r="E232" s="17"/>
      <c r="F232" s="26"/>
      <c r="G232" s="503"/>
      <c r="I232" t="s">
        <v>1032</v>
      </c>
      <c r="J232" s="698">
        <v>1</v>
      </c>
      <c r="K232" s="698">
        <v>1</v>
      </c>
      <c r="L232" s="698">
        <v>1</v>
      </c>
      <c r="M232" s="698">
        <v>1</v>
      </c>
      <c r="N232" s="698">
        <v>1</v>
      </c>
      <c r="O232" s="698">
        <v>1</v>
      </c>
      <c r="P232" s="698">
        <v>1</v>
      </c>
      <c r="Q232" s="698">
        <v>1</v>
      </c>
      <c r="R232" s="698">
        <v>1</v>
      </c>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6"/>
      <c r="AY232" s="8"/>
      <c r="AZ232" s="8"/>
      <c r="BA232" s="8"/>
    </row>
    <row r="233" spans="1:53" ht="14.5" outlineLevel="1" x14ac:dyDescent="0.35">
      <c r="A233" s="6"/>
      <c r="B233" s="7"/>
      <c r="C233" s="17"/>
      <c r="D233" s="17"/>
      <c r="E233" s="17"/>
      <c r="F233" s="26"/>
      <c r="G233" s="503"/>
      <c r="N233" s="502"/>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6"/>
      <c r="AY233" s="8"/>
      <c r="AZ233" s="8"/>
      <c r="BA233" s="8"/>
    </row>
    <row r="234" spans="1:53" ht="14.5" outlineLevel="1" x14ac:dyDescent="0.35">
      <c r="A234" s="6"/>
      <c r="B234" s="7"/>
      <c r="C234" s="17"/>
      <c r="D234" s="17"/>
      <c r="E234" s="17"/>
      <c r="F234" s="26"/>
      <c r="G234" s="26" t="s">
        <v>792</v>
      </c>
      <c r="H234" t="s">
        <v>806</v>
      </c>
      <c r="I234" t="s">
        <v>806</v>
      </c>
      <c r="J234" t="s">
        <v>806</v>
      </c>
      <c r="K234" t="s">
        <v>806</v>
      </c>
      <c r="L234" t="s">
        <v>385</v>
      </c>
      <c r="M234" t="s">
        <v>385</v>
      </c>
      <c r="N234" t="s">
        <v>385</v>
      </c>
      <c r="O234" t="s">
        <v>385</v>
      </c>
      <c r="P234" t="s">
        <v>779</v>
      </c>
      <c r="Q234" t="s">
        <v>779</v>
      </c>
      <c r="R234" t="s">
        <v>779</v>
      </c>
      <c r="S234" t="s">
        <v>779</v>
      </c>
      <c r="T234" t="s">
        <v>780</v>
      </c>
      <c r="U234" t="s">
        <v>780</v>
      </c>
      <c r="V234" t="s">
        <v>780</v>
      </c>
      <c r="W234" t="s">
        <v>780</v>
      </c>
      <c r="X234" t="s">
        <v>781</v>
      </c>
      <c r="Y234" t="s">
        <v>781</v>
      </c>
      <c r="Z234" t="s">
        <v>781</v>
      </c>
      <c r="AA234" t="s">
        <v>781</v>
      </c>
      <c r="AB234" t="s">
        <v>782</v>
      </c>
      <c r="AC234" t="s">
        <v>782</v>
      </c>
      <c r="AD234" t="s">
        <v>782</v>
      </c>
      <c r="AE234" t="s">
        <v>782</v>
      </c>
      <c r="AF234" t="s">
        <v>783</v>
      </c>
      <c r="AG234" t="s">
        <v>783</v>
      </c>
      <c r="AH234" t="s">
        <v>783</v>
      </c>
      <c r="AI234" t="s">
        <v>783</v>
      </c>
      <c r="AJ234" t="s">
        <v>784</v>
      </c>
      <c r="AK234" t="s">
        <v>784</v>
      </c>
      <c r="AL234" t="s">
        <v>784</v>
      </c>
      <c r="AM234" t="s">
        <v>784</v>
      </c>
      <c r="AN234" t="s">
        <v>785</v>
      </c>
      <c r="AO234" t="s">
        <v>785</v>
      </c>
      <c r="AP234" t="s">
        <v>785</v>
      </c>
      <c r="AQ234" t="s">
        <v>785</v>
      </c>
      <c r="AR234" t="s">
        <v>786</v>
      </c>
      <c r="AS234" t="s">
        <v>786</v>
      </c>
      <c r="AT234" t="s">
        <v>786</v>
      </c>
      <c r="AU234" t="s">
        <v>786</v>
      </c>
      <c r="AV234" s="193"/>
      <c r="AW234" s="193"/>
      <c r="AX234" s="16"/>
      <c r="AY234" s="8"/>
      <c r="AZ234" s="8"/>
      <c r="BA234" s="8"/>
    </row>
    <row r="235" spans="1:53" ht="14.5" outlineLevel="1" x14ac:dyDescent="0.35">
      <c r="A235" s="6"/>
      <c r="B235" s="7"/>
      <c r="C235" s="17"/>
      <c r="D235" s="17"/>
      <c r="E235" s="17"/>
      <c r="F235" s="26"/>
      <c r="G235" s="26" t="s">
        <v>61</v>
      </c>
      <c r="H235" t="s">
        <v>756</v>
      </c>
      <c r="I235" t="s">
        <v>1165</v>
      </c>
      <c r="J235" t="s">
        <v>1166</v>
      </c>
      <c r="K235" t="s">
        <v>758</v>
      </c>
      <c r="L235" t="str">
        <f>H235</f>
        <v>early</v>
      </c>
      <c r="M235" t="str">
        <f t="shared" ref="M235:AU235" si="57">I235</f>
        <v>at_seeding</v>
      </c>
      <c r="N235" t="str">
        <f t="shared" si="57"/>
        <v>mid</v>
      </c>
      <c r="O235" t="str">
        <f t="shared" si="57"/>
        <v>late</v>
      </c>
      <c r="P235" t="str">
        <f t="shared" si="57"/>
        <v>early</v>
      </c>
      <c r="Q235" t="str">
        <f t="shared" si="57"/>
        <v>at_seeding</v>
      </c>
      <c r="R235" t="str">
        <f t="shared" si="57"/>
        <v>mid</v>
      </c>
      <c r="S235" t="str">
        <f t="shared" si="57"/>
        <v>late</v>
      </c>
      <c r="T235" t="str">
        <f t="shared" si="57"/>
        <v>early</v>
      </c>
      <c r="U235" t="str">
        <f t="shared" si="57"/>
        <v>at_seeding</v>
      </c>
      <c r="V235" t="str">
        <f t="shared" si="57"/>
        <v>mid</v>
      </c>
      <c r="W235" t="str">
        <f t="shared" si="57"/>
        <v>late</v>
      </c>
      <c r="X235" t="str">
        <f t="shared" si="57"/>
        <v>early</v>
      </c>
      <c r="Y235" t="str">
        <f t="shared" si="57"/>
        <v>at_seeding</v>
      </c>
      <c r="Z235" t="str">
        <f t="shared" si="57"/>
        <v>mid</v>
      </c>
      <c r="AA235" t="str">
        <f t="shared" si="57"/>
        <v>late</v>
      </c>
      <c r="AB235" t="str">
        <f t="shared" si="57"/>
        <v>early</v>
      </c>
      <c r="AC235" t="str">
        <f t="shared" si="57"/>
        <v>at_seeding</v>
      </c>
      <c r="AD235" t="str">
        <f t="shared" si="57"/>
        <v>mid</v>
      </c>
      <c r="AE235" t="str">
        <f t="shared" si="57"/>
        <v>late</v>
      </c>
      <c r="AF235" t="str">
        <f t="shared" si="57"/>
        <v>early</v>
      </c>
      <c r="AG235" t="str">
        <f t="shared" si="57"/>
        <v>at_seeding</v>
      </c>
      <c r="AH235" t="str">
        <f t="shared" si="57"/>
        <v>mid</v>
      </c>
      <c r="AI235" t="str">
        <f t="shared" si="57"/>
        <v>late</v>
      </c>
      <c r="AJ235" t="str">
        <f t="shared" si="57"/>
        <v>early</v>
      </c>
      <c r="AK235" t="str">
        <f t="shared" si="57"/>
        <v>at_seeding</v>
      </c>
      <c r="AL235" t="str">
        <f t="shared" si="57"/>
        <v>mid</v>
      </c>
      <c r="AM235" t="str">
        <f t="shared" si="57"/>
        <v>late</v>
      </c>
      <c r="AN235" t="str">
        <f t="shared" si="57"/>
        <v>early</v>
      </c>
      <c r="AO235" t="str">
        <f t="shared" si="57"/>
        <v>at_seeding</v>
      </c>
      <c r="AP235" t="str">
        <f t="shared" si="57"/>
        <v>mid</v>
      </c>
      <c r="AQ235" t="str">
        <f t="shared" si="57"/>
        <v>late</v>
      </c>
      <c r="AR235" t="str">
        <f t="shared" si="57"/>
        <v>early</v>
      </c>
      <c r="AS235" t="str">
        <f t="shared" si="57"/>
        <v>at_seeding</v>
      </c>
      <c r="AT235" t="str">
        <f t="shared" si="57"/>
        <v>mid</v>
      </c>
      <c r="AU235" t="str">
        <f t="shared" si="57"/>
        <v>late</v>
      </c>
      <c r="AV235" s="193"/>
      <c r="AW235" s="193"/>
      <c r="AX235" s="16"/>
      <c r="AY235" s="8"/>
      <c r="AZ235" s="8"/>
      <c r="BA235" s="8"/>
    </row>
    <row r="236" spans="1:53" ht="14.5" outlineLevel="1" x14ac:dyDescent="0.35">
      <c r="A236" s="6"/>
      <c r="B236" s="7"/>
      <c r="C236" s="17"/>
      <c r="D236" s="17"/>
      <c r="E236" s="17"/>
      <c r="F236" s="26"/>
      <c r="G236" s="26" t="str">
        <f t="shared" ref="G236:G246" si="58">_xlfn.CONCAT(H160:M160)</f>
        <v>AAAA2A1a</v>
      </c>
      <c r="H236" s="229">
        <v>43</v>
      </c>
      <c r="I236" s="229">
        <v>0</v>
      </c>
      <c r="J236" s="229">
        <v>34</v>
      </c>
      <c r="K236" s="229">
        <v>0</v>
      </c>
      <c r="L236" s="699" cm="1">
        <f t="array" ref="L236">INDEX($H236:$K236,0,MATCH(L$235,$H$235:$K$235,0))*HLOOKUP(L$234,$J$231:$R$232,2)</f>
        <v>43</v>
      </c>
      <c r="M236" s="699" cm="1">
        <f t="array" ref="M236">INDEX($H236:$K236,0,MATCH(M$235,$H$235:$K$235,0))*HLOOKUP(M$234,$J$231:$R$232,2)</f>
        <v>0</v>
      </c>
      <c r="N236" s="699" cm="1">
        <f t="array" ref="N236">INDEX($H236:$K236,0,MATCH(N$235,$H$235:$K$235,0))*HLOOKUP(N$234,$J$231:$R$232,2)</f>
        <v>34</v>
      </c>
      <c r="O236" s="699" cm="1">
        <f t="array" ref="O236">INDEX($H236:$K236,0,MATCH(O$235,$H$235:$K$235,0))*HLOOKUP(O$234,$J$231:$R$232,2)</f>
        <v>0</v>
      </c>
      <c r="P236" s="699" cm="1">
        <f t="array" ref="P236">INDEX($H236:$K236,0,MATCH(P$235,$H$235:$K$235,0))*HLOOKUP(P$234,$J$231:$R$232,2)</f>
        <v>43</v>
      </c>
      <c r="Q236" s="699" cm="1">
        <f t="array" ref="Q236">INDEX($H236:$K236,0,MATCH(Q$235,$H$235:$K$235,0))*HLOOKUP(Q$234,$J$231:$R$232,2)</f>
        <v>0</v>
      </c>
      <c r="R236" s="699" cm="1">
        <f t="array" ref="R236">INDEX($H236:$K236,0,MATCH(R$235,$H$235:$K$235,0))*HLOOKUP(R$234,$J$231:$R$232,2)</f>
        <v>34</v>
      </c>
      <c r="S236" s="699" cm="1">
        <f t="array" ref="S236">INDEX($H236:$K236,0,MATCH(S$235,$H$235:$K$235,0))*HLOOKUP(S$234,$J$231:$R$232,2)</f>
        <v>0</v>
      </c>
      <c r="T236" s="699" cm="1">
        <f t="array" ref="T236">INDEX($H236:$K236,0,MATCH(T$235,$H$235:$K$235,0))*HLOOKUP(T$234,$J$231:$R$232,2)</f>
        <v>43</v>
      </c>
      <c r="U236" s="699" cm="1">
        <f t="array" ref="U236">INDEX($H236:$K236,0,MATCH(U$235,$H$235:$K$235,0))*HLOOKUP(U$234,$J$231:$R$232,2)</f>
        <v>0</v>
      </c>
      <c r="V236" s="699" cm="1">
        <f t="array" ref="V236">INDEX($H236:$K236,0,MATCH(V$235,$H$235:$K$235,0))*HLOOKUP(V$234,$J$231:$R$232,2)</f>
        <v>34</v>
      </c>
      <c r="W236" s="699" cm="1">
        <f t="array" ref="W236">INDEX($H236:$K236,0,MATCH(W$235,$H$235:$K$235,0))*HLOOKUP(W$234,$J$231:$R$232,2)</f>
        <v>0</v>
      </c>
      <c r="X236" s="699" cm="1">
        <f t="array" ref="X236">INDEX($H236:$K236,0,MATCH(X$235,$H$235:$K$235,0))*HLOOKUP(X$234,$J$231:$R$232,2)</f>
        <v>43</v>
      </c>
      <c r="Y236" s="699" cm="1">
        <f t="array" ref="Y236">INDEX($H236:$K236,0,MATCH(Y$235,$H$235:$K$235,0))*HLOOKUP(Y$234,$J$231:$R$232,2)</f>
        <v>0</v>
      </c>
      <c r="Z236" s="699" cm="1">
        <f t="array" ref="Z236">INDEX($H236:$K236,0,MATCH(Z$235,$H$235:$K$235,0))*HLOOKUP(Z$234,$J$231:$R$232,2)</f>
        <v>34</v>
      </c>
      <c r="AA236" s="699" cm="1">
        <f t="array" ref="AA236">INDEX($H236:$K236,0,MATCH(AA$235,$H$235:$K$235,0))*HLOOKUP(AA$234,$J$231:$R$232,2)</f>
        <v>0</v>
      </c>
      <c r="AB236" s="699" cm="1">
        <f t="array" ref="AB236">INDEX($H236:$K236,0,MATCH(AB$235,$H$235:$K$235,0))*HLOOKUP(AB$234,$J$231:$R$232,2)</f>
        <v>43</v>
      </c>
      <c r="AC236" s="699" cm="1">
        <f t="array" ref="AC236">INDEX($H236:$K236,0,MATCH(AC$235,$H$235:$K$235,0))*HLOOKUP(AC$234,$J$231:$R$232,2)</f>
        <v>0</v>
      </c>
      <c r="AD236" s="699" cm="1">
        <f t="array" ref="AD236">INDEX($H236:$K236,0,MATCH(AD$235,$H$235:$K$235,0))*HLOOKUP(AD$234,$J$231:$R$232,2)</f>
        <v>34</v>
      </c>
      <c r="AE236" s="699" cm="1">
        <f t="array" ref="AE236">INDEX($H236:$K236,0,MATCH(AE$235,$H$235:$K$235,0))*HLOOKUP(AE$234,$J$231:$R$232,2)</f>
        <v>0</v>
      </c>
      <c r="AF236" s="699" cm="1">
        <f t="array" ref="AF236">INDEX($H236:$K236,0,MATCH(AF$235,$H$235:$K$235,0))*HLOOKUP(AF$234,$J$231:$R$232,2)</f>
        <v>43</v>
      </c>
      <c r="AG236" s="699" cm="1">
        <f t="array" ref="AG236">INDEX($H236:$K236,0,MATCH(AG$235,$H$235:$K$235,0))*HLOOKUP(AG$234,$J$231:$R$232,2)</f>
        <v>0</v>
      </c>
      <c r="AH236" s="699" cm="1">
        <f t="array" ref="AH236">INDEX($H236:$K236,0,MATCH(AH$235,$H$235:$K$235,0))*HLOOKUP(AH$234,$J$231:$R$232,2)</f>
        <v>34</v>
      </c>
      <c r="AI236" s="699" cm="1">
        <f t="array" ref="AI236">INDEX($H236:$K236,0,MATCH(AI$235,$H$235:$K$235,0))*HLOOKUP(AI$234,$J$231:$R$232,2)</f>
        <v>0</v>
      </c>
      <c r="AJ236" s="699" cm="1">
        <f t="array" ref="AJ236">INDEX($H236:$K236,0,MATCH(AJ$235,$H$235:$K$235,0))*HLOOKUP(AJ$234,$J$231:$R$232,2)</f>
        <v>43</v>
      </c>
      <c r="AK236" s="699" cm="1">
        <f t="array" ref="AK236">INDEX($H236:$K236,0,MATCH(AK$235,$H$235:$K$235,0))*HLOOKUP(AK$234,$J$231:$R$232,2)</f>
        <v>0</v>
      </c>
      <c r="AL236" s="699" cm="1">
        <f t="array" ref="AL236">INDEX($H236:$K236,0,MATCH(AL$235,$H$235:$K$235,0))*HLOOKUP(AL$234,$J$231:$R$232,2)</f>
        <v>34</v>
      </c>
      <c r="AM236" s="699" cm="1">
        <f t="array" ref="AM236">INDEX($H236:$K236,0,MATCH(AM$235,$H$235:$K$235,0))*HLOOKUP(AM$234,$J$231:$R$232,2)</f>
        <v>0</v>
      </c>
      <c r="AN236" s="699" cm="1">
        <f t="array" ref="AN236">INDEX($H236:$K236,0,MATCH(AN$235,$H$235:$K$235,0))*HLOOKUP(AN$234,$J$231:$R$232,2)</f>
        <v>43</v>
      </c>
      <c r="AO236" s="699" cm="1">
        <f t="array" ref="AO236">INDEX($H236:$K236,0,MATCH(AO$235,$H$235:$K$235,0))*HLOOKUP(AO$234,$J$231:$R$232,2)</f>
        <v>0</v>
      </c>
      <c r="AP236" s="699" cm="1">
        <f t="array" ref="AP236">INDEX($H236:$K236,0,MATCH(AP$235,$H$235:$K$235,0))*HLOOKUP(AP$234,$J$231:$R$232,2)</f>
        <v>34</v>
      </c>
      <c r="AQ236" s="699" cm="1">
        <f t="array" ref="AQ236">INDEX($H236:$K236,0,MATCH(AQ$235,$H$235:$K$235,0))*HLOOKUP(AQ$234,$J$231:$R$232,2)</f>
        <v>0</v>
      </c>
      <c r="AR236" s="699" cm="1">
        <f t="array" ref="AR236">INDEX($H236:$K236,0,MATCH(AR$235,$H$235:$K$235,0))*HLOOKUP(AR$234,$J$231:$R$232,2)</f>
        <v>43</v>
      </c>
      <c r="AS236" s="699" cm="1">
        <f t="array" ref="AS236">INDEX($H236:$K236,0,MATCH(AS$235,$H$235:$K$235,0))*HLOOKUP(AS$234,$J$231:$R$232,2)</f>
        <v>0</v>
      </c>
      <c r="AT236" s="699" cm="1">
        <f t="array" ref="AT236">INDEX($H236:$K236,0,MATCH(AT$235,$H$235:$K$235,0))*HLOOKUP(AT$234,$J$231:$R$232,2)</f>
        <v>34</v>
      </c>
      <c r="AU236" s="699" cm="1">
        <f t="array" ref="AU236">INDEX($H236:$K236,0,MATCH(AU$235,$H$235:$K$235,0))*HLOOKUP(AU$234,$J$231:$R$232,2)</f>
        <v>0</v>
      </c>
      <c r="AV236" s="193"/>
      <c r="AW236" s="193"/>
      <c r="AX236" s="16"/>
      <c r="AY236" s="8"/>
      <c r="AZ236" s="8"/>
      <c r="BA236" s="8"/>
    </row>
    <row r="237" spans="1:53" ht="14.5" outlineLevel="1" x14ac:dyDescent="0.35">
      <c r="A237" s="6"/>
      <c r="B237" s="7"/>
      <c r="C237" s="17"/>
      <c r="D237" s="17"/>
      <c r="E237" s="17"/>
      <c r="F237" s="26"/>
      <c r="G237" s="26" t="str">
        <f t="shared" si="58"/>
        <v>GGGGAg1a2</v>
      </c>
      <c r="H237" s="229">
        <v>0</v>
      </c>
      <c r="I237" s="229">
        <v>0</v>
      </c>
      <c r="J237" s="229">
        <v>0</v>
      </c>
      <c r="K237" s="229">
        <v>0</v>
      </c>
      <c r="L237" s="699" cm="1">
        <f t="array" ref="L237">INDEX($H237:$K237,0,MATCH(L$235,$H$235:$K$235,0))*HLOOKUP(L$234,$J$231:$R$232,2)</f>
        <v>0</v>
      </c>
      <c r="M237" s="699" cm="1">
        <f t="array" ref="M237">INDEX($H237:$K237,0,MATCH(M$235,$H$235:$K$235,0))*HLOOKUP(M$234,$J$231:$R$232,2)</f>
        <v>0</v>
      </c>
      <c r="N237" s="699" cm="1">
        <f t="array" ref="N237">INDEX($H237:$K237,0,MATCH(N$235,$H$235:$K$235,0))*HLOOKUP(N$234,$J$231:$R$232,2)</f>
        <v>0</v>
      </c>
      <c r="O237" s="699" cm="1">
        <f t="array" ref="O237">INDEX($H237:$K237,0,MATCH(O$235,$H$235:$K$235,0))*HLOOKUP(O$234,$J$231:$R$232,2)</f>
        <v>0</v>
      </c>
      <c r="P237" s="699" cm="1">
        <f t="array" ref="P237">INDEX($H237:$K237,0,MATCH(P$235,$H$235:$K$235,0))*HLOOKUP(P$234,$J$231:$R$232,2)</f>
        <v>0</v>
      </c>
      <c r="Q237" s="699" cm="1">
        <f t="array" ref="Q237">INDEX($H237:$K237,0,MATCH(Q$235,$H$235:$K$235,0))*HLOOKUP(Q$234,$J$231:$R$232,2)</f>
        <v>0</v>
      </c>
      <c r="R237" s="699" cm="1">
        <f t="array" ref="R237">INDEX($H237:$K237,0,MATCH(R$235,$H$235:$K$235,0))*HLOOKUP(R$234,$J$231:$R$232,2)</f>
        <v>0</v>
      </c>
      <c r="S237" s="699" cm="1">
        <f t="array" ref="S237">INDEX($H237:$K237,0,MATCH(S$235,$H$235:$K$235,0))*HLOOKUP(S$234,$J$231:$R$232,2)</f>
        <v>0</v>
      </c>
      <c r="T237" s="699" cm="1">
        <f t="array" ref="T237">INDEX($H237:$K237,0,MATCH(T$235,$H$235:$K$235,0))*HLOOKUP(T$234,$J$231:$R$232,2)</f>
        <v>0</v>
      </c>
      <c r="U237" s="699" cm="1">
        <f t="array" ref="U237">INDEX($H237:$K237,0,MATCH(U$235,$H$235:$K$235,0))*HLOOKUP(U$234,$J$231:$R$232,2)</f>
        <v>0</v>
      </c>
      <c r="V237" s="699" cm="1">
        <f t="array" ref="V237">INDEX($H237:$K237,0,MATCH(V$235,$H$235:$K$235,0))*HLOOKUP(V$234,$J$231:$R$232,2)</f>
        <v>0</v>
      </c>
      <c r="W237" s="699" cm="1">
        <f t="array" ref="W237">INDEX($H237:$K237,0,MATCH(W$235,$H$235:$K$235,0))*HLOOKUP(W$234,$J$231:$R$232,2)</f>
        <v>0</v>
      </c>
      <c r="X237" s="699" cm="1">
        <f t="array" ref="X237">INDEX($H237:$K237,0,MATCH(X$235,$H$235:$K$235,0))*HLOOKUP(X$234,$J$231:$R$232,2)</f>
        <v>0</v>
      </c>
      <c r="Y237" s="699" cm="1">
        <f t="array" ref="Y237">INDEX($H237:$K237,0,MATCH(Y$235,$H$235:$K$235,0))*HLOOKUP(Y$234,$J$231:$R$232,2)</f>
        <v>0</v>
      </c>
      <c r="Z237" s="699" cm="1">
        <f t="array" ref="Z237">INDEX($H237:$K237,0,MATCH(Z$235,$H$235:$K$235,0))*HLOOKUP(Z$234,$J$231:$R$232,2)</f>
        <v>0</v>
      </c>
      <c r="AA237" s="699" cm="1">
        <f t="array" ref="AA237">INDEX($H237:$K237,0,MATCH(AA$235,$H$235:$K$235,0))*HLOOKUP(AA$234,$J$231:$R$232,2)</f>
        <v>0</v>
      </c>
      <c r="AB237" s="699" cm="1">
        <f t="array" ref="AB237">INDEX($H237:$K237,0,MATCH(AB$235,$H$235:$K$235,0))*HLOOKUP(AB$234,$J$231:$R$232,2)</f>
        <v>0</v>
      </c>
      <c r="AC237" s="699" cm="1">
        <f t="array" ref="AC237">INDEX($H237:$K237,0,MATCH(AC$235,$H$235:$K$235,0))*HLOOKUP(AC$234,$J$231:$R$232,2)</f>
        <v>0</v>
      </c>
      <c r="AD237" s="699" cm="1">
        <f t="array" ref="AD237">INDEX($H237:$K237,0,MATCH(AD$235,$H$235:$K$235,0))*HLOOKUP(AD$234,$J$231:$R$232,2)</f>
        <v>0</v>
      </c>
      <c r="AE237" s="699" cm="1">
        <f t="array" ref="AE237">INDEX($H237:$K237,0,MATCH(AE$235,$H$235:$K$235,0))*HLOOKUP(AE$234,$J$231:$R$232,2)</f>
        <v>0</v>
      </c>
      <c r="AF237" s="699" cm="1">
        <f t="array" ref="AF237">INDEX($H237:$K237,0,MATCH(AF$235,$H$235:$K$235,0))*HLOOKUP(AF$234,$J$231:$R$232,2)</f>
        <v>0</v>
      </c>
      <c r="AG237" s="699" cm="1">
        <f t="array" ref="AG237">INDEX($H237:$K237,0,MATCH(AG$235,$H$235:$K$235,0))*HLOOKUP(AG$234,$J$231:$R$232,2)</f>
        <v>0</v>
      </c>
      <c r="AH237" s="699" cm="1">
        <f t="array" ref="AH237">INDEX($H237:$K237,0,MATCH(AH$235,$H$235:$K$235,0))*HLOOKUP(AH$234,$J$231:$R$232,2)</f>
        <v>0</v>
      </c>
      <c r="AI237" s="699" cm="1">
        <f t="array" ref="AI237">INDEX($H237:$K237,0,MATCH(AI$235,$H$235:$K$235,0))*HLOOKUP(AI$234,$J$231:$R$232,2)</f>
        <v>0</v>
      </c>
      <c r="AJ237" s="699" cm="1">
        <f t="array" ref="AJ237">INDEX($H237:$K237,0,MATCH(AJ$235,$H$235:$K$235,0))*HLOOKUP(AJ$234,$J$231:$R$232,2)</f>
        <v>0</v>
      </c>
      <c r="AK237" s="699" cm="1">
        <f t="array" ref="AK237">INDEX($H237:$K237,0,MATCH(AK$235,$H$235:$K$235,0))*HLOOKUP(AK$234,$J$231:$R$232,2)</f>
        <v>0</v>
      </c>
      <c r="AL237" s="699" cm="1">
        <f t="array" ref="AL237">INDEX($H237:$K237,0,MATCH(AL$235,$H$235:$K$235,0))*HLOOKUP(AL$234,$J$231:$R$232,2)</f>
        <v>0</v>
      </c>
      <c r="AM237" s="699" cm="1">
        <f t="array" ref="AM237">INDEX($H237:$K237,0,MATCH(AM$235,$H$235:$K$235,0))*HLOOKUP(AM$234,$J$231:$R$232,2)</f>
        <v>0</v>
      </c>
      <c r="AN237" s="699" cm="1">
        <f t="array" ref="AN237">INDEX($H237:$K237,0,MATCH(AN$235,$H$235:$K$235,0))*HLOOKUP(AN$234,$J$231:$R$232,2)</f>
        <v>0</v>
      </c>
      <c r="AO237" s="699" cm="1">
        <f t="array" ref="AO237">INDEX($H237:$K237,0,MATCH(AO$235,$H$235:$K$235,0))*HLOOKUP(AO$234,$J$231:$R$232,2)</f>
        <v>0</v>
      </c>
      <c r="AP237" s="699" cm="1">
        <f t="array" ref="AP237">INDEX($H237:$K237,0,MATCH(AP$235,$H$235:$K$235,0))*HLOOKUP(AP$234,$J$231:$R$232,2)</f>
        <v>0</v>
      </c>
      <c r="AQ237" s="699" cm="1">
        <f t="array" ref="AQ237">INDEX($H237:$K237,0,MATCH(AQ$235,$H$235:$K$235,0))*HLOOKUP(AQ$234,$J$231:$R$232,2)</f>
        <v>0</v>
      </c>
      <c r="AR237" s="699" cm="1">
        <f t="array" ref="AR237">INDEX($H237:$K237,0,MATCH(AR$235,$H$235:$K$235,0))*HLOOKUP(AR$234,$J$231:$R$232,2)</f>
        <v>0</v>
      </c>
      <c r="AS237" s="699" cm="1">
        <f t="array" ref="AS237">INDEX($H237:$K237,0,MATCH(AS$235,$H$235:$K$235,0))*HLOOKUP(AS$234,$J$231:$R$232,2)</f>
        <v>0</v>
      </c>
      <c r="AT237" s="699" cm="1">
        <f t="array" ref="AT237">INDEX($H237:$K237,0,MATCH(AT$235,$H$235:$K$235,0))*HLOOKUP(AT$234,$J$231:$R$232,2)</f>
        <v>0</v>
      </c>
      <c r="AU237" s="699" cm="1">
        <f t="array" ref="AU237">INDEX($H237:$K237,0,MATCH(AU$235,$H$235:$K$235,0))*HLOOKUP(AU$234,$J$231:$R$232,2)</f>
        <v>0</v>
      </c>
      <c r="AV237" s="193"/>
      <c r="AW237" s="193"/>
      <c r="AX237" s="16"/>
      <c r="AY237" s="8"/>
      <c r="AZ237" s="8"/>
      <c r="BA237" s="8"/>
    </row>
    <row r="238" spans="1:53" ht="14.5" outlineLevel="1" x14ac:dyDescent="0.35">
      <c r="A238" s="6"/>
      <c r="B238" s="7"/>
      <c r="C238" s="17"/>
      <c r="D238" s="17"/>
      <c r="E238" s="17"/>
      <c r="F238" s="26"/>
      <c r="G238" s="26" t="str">
        <f t="shared" si="58"/>
        <v>GGGGSg1a2</v>
      </c>
      <c r="H238" s="229">
        <v>0</v>
      </c>
      <c r="I238" s="229">
        <v>0</v>
      </c>
      <c r="J238" s="229">
        <v>0</v>
      </c>
      <c r="K238" s="229">
        <v>0</v>
      </c>
      <c r="L238" s="699" cm="1">
        <f t="array" ref="L238">INDEX($H238:$K238,0,MATCH(L$235,$H$235:$K$235,0))*HLOOKUP(L$234,$J$231:$R$232,2)</f>
        <v>0</v>
      </c>
      <c r="M238" s="699" cm="1">
        <f t="array" ref="M238">INDEX($H238:$K238,0,MATCH(M$235,$H$235:$K$235,0))*HLOOKUP(M$234,$J$231:$R$232,2)</f>
        <v>0</v>
      </c>
      <c r="N238" s="699" cm="1">
        <f t="array" ref="N238">INDEX($H238:$K238,0,MATCH(N$235,$H$235:$K$235,0))*HLOOKUP(N$234,$J$231:$R$232,2)</f>
        <v>0</v>
      </c>
      <c r="O238" s="699" cm="1">
        <f t="array" ref="O238">INDEX($H238:$K238,0,MATCH(O$235,$H$235:$K$235,0))*HLOOKUP(O$234,$J$231:$R$232,2)</f>
        <v>0</v>
      </c>
      <c r="P238" s="699" cm="1">
        <f t="array" ref="P238">INDEX($H238:$K238,0,MATCH(P$235,$H$235:$K$235,0))*HLOOKUP(P$234,$J$231:$R$232,2)</f>
        <v>0</v>
      </c>
      <c r="Q238" s="699" cm="1">
        <f t="array" ref="Q238">INDEX($H238:$K238,0,MATCH(Q$235,$H$235:$K$235,0))*HLOOKUP(Q$234,$J$231:$R$232,2)</f>
        <v>0</v>
      </c>
      <c r="R238" s="699" cm="1">
        <f t="array" ref="R238">INDEX($H238:$K238,0,MATCH(R$235,$H$235:$K$235,0))*HLOOKUP(R$234,$J$231:$R$232,2)</f>
        <v>0</v>
      </c>
      <c r="S238" s="699" cm="1">
        <f t="array" ref="S238">INDEX($H238:$K238,0,MATCH(S$235,$H$235:$K$235,0))*HLOOKUP(S$234,$J$231:$R$232,2)</f>
        <v>0</v>
      </c>
      <c r="T238" s="699" cm="1">
        <f t="array" ref="T238">INDEX($H238:$K238,0,MATCH(T$235,$H$235:$K$235,0))*HLOOKUP(T$234,$J$231:$R$232,2)</f>
        <v>0</v>
      </c>
      <c r="U238" s="699" cm="1">
        <f t="array" ref="U238">INDEX($H238:$K238,0,MATCH(U$235,$H$235:$K$235,0))*HLOOKUP(U$234,$J$231:$R$232,2)</f>
        <v>0</v>
      </c>
      <c r="V238" s="699" cm="1">
        <f t="array" ref="V238">INDEX($H238:$K238,0,MATCH(V$235,$H$235:$K$235,0))*HLOOKUP(V$234,$J$231:$R$232,2)</f>
        <v>0</v>
      </c>
      <c r="W238" s="699" cm="1">
        <f t="array" ref="W238">INDEX($H238:$K238,0,MATCH(W$235,$H$235:$K$235,0))*HLOOKUP(W$234,$J$231:$R$232,2)</f>
        <v>0</v>
      </c>
      <c r="X238" s="699" cm="1">
        <f t="array" ref="X238">INDEX($H238:$K238,0,MATCH(X$235,$H$235:$K$235,0))*HLOOKUP(X$234,$J$231:$R$232,2)</f>
        <v>0</v>
      </c>
      <c r="Y238" s="699" cm="1">
        <f t="array" ref="Y238">INDEX($H238:$K238,0,MATCH(Y$235,$H$235:$K$235,0))*HLOOKUP(Y$234,$J$231:$R$232,2)</f>
        <v>0</v>
      </c>
      <c r="Z238" s="699" cm="1">
        <f t="array" ref="Z238">INDEX($H238:$K238,0,MATCH(Z$235,$H$235:$K$235,0))*HLOOKUP(Z$234,$J$231:$R$232,2)</f>
        <v>0</v>
      </c>
      <c r="AA238" s="699" cm="1">
        <f t="array" ref="AA238">INDEX($H238:$K238,0,MATCH(AA$235,$H$235:$K$235,0))*HLOOKUP(AA$234,$J$231:$R$232,2)</f>
        <v>0</v>
      </c>
      <c r="AB238" s="699" cm="1">
        <f t="array" ref="AB238">INDEX($H238:$K238,0,MATCH(AB$235,$H$235:$K$235,0))*HLOOKUP(AB$234,$J$231:$R$232,2)</f>
        <v>0</v>
      </c>
      <c r="AC238" s="699" cm="1">
        <f t="array" ref="AC238">INDEX($H238:$K238,0,MATCH(AC$235,$H$235:$K$235,0))*HLOOKUP(AC$234,$J$231:$R$232,2)</f>
        <v>0</v>
      </c>
      <c r="AD238" s="699" cm="1">
        <f t="array" ref="AD238">INDEX($H238:$K238,0,MATCH(AD$235,$H$235:$K$235,0))*HLOOKUP(AD$234,$J$231:$R$232,2)</f>
        <v>0</v>
      </c>
      <c r="AE238" s="699" cm="1">
        <f t="array" ref="AE238">INDEX($H238:$K238,0,MATCH(AE$235,$H$235:$K$235,0))*HLOOKUP(AE$234,$J$231:$R$232,2)</f>
        <v>0</v>
      </c>
      <c r="AF238" s="699" cm="1">
        <f t="array" ref="AF238">INDEX($H238:$K238,0,MATCH(AF$235,$H$235:$K$235,0))*HLOOKUP(AF$234,$J$231:$R$232,2)</f>
        <v>0</v>
      </c>
      <c r="AG238" s="699" cm="1">
        <f t="array" ref="AG238">INDEX($H238:$K238,0,MATCH(AG$235,$H$235:$K$235,0))*HLOOKUP(AG$234,$J$231:$R$232,2)</f>
        <v>0</v>
      </c>
      <c r="AH238" s="699" cm="1">
        <f t="array" ref="AH238">INDEX($H238:$K238,0,MATCH(AH$235,$H$235:$K$235,0))*HLOOKUP(AH$234,$J$231:$R$232,2)</f>
        <v>0</v>
      </c>
      <c r="AI238" s="699" cm="1">
        <f t="array" ref="AI238">INDEX($H238:$K238,0,MATCH(AI$235,$H$235:$K$235,0))*HLOOKUP(AI$234,$J$231:$R$232,2)</f>
        <v>0</v>
      </c>
      <c r="AJ238" s="699" cm="1">
        <f t="array" ref="AJ238">INDEX($H238:$K238,0,MATCH(AJ$235,$H$235:$K$235,0))*HLOOKUP(AJ$234,$J$231:$R$232,2)</f>
        <v>0</v>
      </c>
      <c r="AK238" s="699" cm="1">
        <f t="array" ref="AK238">INDEX($H238:$K238,0,MATCH(AK$235,$H$235:$K$235,0))*HLOOKUP(AK$234,$J$231:$R$232,2)</f>
        <v>0</v>
      </c>
      <c r="AL238" s="699" cm="1">
        <f t="array" ref="AL238">INDEX($H238:$K238,0,MATCH(AL$235,$H$235:$K$235,0))*HLOOKUP(AL$234,$J$231:$R$232,2)</f>
        <v>0</v>
      </c>
      <c r="AM238" s="699" cm="1">
        <f t="array" ref="AM238">INDEX($H238:$K238,0,MATCH(AM$235,$H$235:$K$235,0))*HLOOKUP(AM$234,$J$231:$R$232,2)</f>
        <v>0</v>
      </c>
      <c r="AN238" s="699" cm="1">
        <f t="array" ref="AN238">INDEX($H238:$K238,0,MATCH(AN$235,$H$235:$K$235,0))*HLOOKUP(AN$234,$J$231:$R$232,2)</f>
        <v>0</v>
      </c>
      <c r="AO238" s="699" cm="1">
        <f t="array" ref="AO238">INDEX($H238:$K238,0,MATCH(AO$235,$H$235:$K$235,0))*HLOOKUP(AO$234,$J$231:$R$232,2)</f>
        <v>0</v>
      </c>
      <c r="AP238" s="699" cm="1">
        <f t="array" ref="AP238">INDEX($H238:$K238,0,MATCH(AP$235,$H$235:$K$235,0))*HLOOKUP(AP$234,$J$231:$R$232,2)</f>
        <v>0</v>
      </c>
      <c r="AQ238" s="699" cm="1">
        <f t="array" ref="AQ238">INDEX($H238:$K238,0,MATCH(AQ$235,$H$235:$K$235,0))*HLOOKUP(AQ$234,$J$231:$R$232,2)</f>
        <v>0</v>
      </c>
      <c r="AR238" s="699" cm="1">
        <f t="array" ref="AR238">INDEX($H238:$K238,0,MATCH(AR$235,$H$235:$K$235,0))*HLOOKUP(AR$234,$J$231:$R$232,2)</f>
        <v>0</v>
      </c>
      <c r="AS238" s="699" cm="1">
        <f t="array" ref="AS238">INDEX($H238:$K238,0,MATCH(AS$235,$H$235:$K$235,0))*HLOOKUP(AS$234,$J$231:$R$232,2)</f>
        <v>0</v>
      </c>
      <c r="AT238" s="699" cm="1">
        <f t="array" ref="AT238">INDEX($H238:$K238,0,MATCH(AT$235,$H$235:$K$235,0))*HLOOKUP(AT$234,$J$231:$R$232,2)</f>
        <v>0</v>
      </c>
      <c r="AU238" s="699" cm="1">
        <f t="array" ref="AU238">INDEX($H238:$K238,0,MATCH(AU$235,$H$235:$K$235,0))*HLOOKUP(AU$234,$J$231:$R$232,2)</f>
        <v>0</v>
      </c>
      <c r="AV238" s="193"/>
      <c r="AW238" s="193"/>
      <c r="AX238" s="16"/>
      <c r="AY238" s="8"/>
      <c r="AZ238" s="8"/>
      <c r="BA238" s="8"/>
    </row>
    <row r="239" spans="1:53" ht="14.5" outlineLevel="1" x14ac:dyDescent="0.35">
      <c r="A239" s="6"/>
      <c r="B239" s="7"/>
      <c r="C239" s="17"/>
      <c r="D239" s="17"/>
      <c r="E239" s="17"/>
      <c r="F239" s="26"/>
      <c r="G239" s="26" t="str">
        <f t="shared" si="58"/>
        <v>GGGAg2Na2</v>
      </c>
      <c r="H239" s="229">
        <v>0</v>
      </c>
      <c r="I239" s="229">
        <v>0</v>
      </c>
      <c r="J239" s="229">
        <v>0</v>
      </c>
      <c r="K239" s="229">
        <v>0</v>
      </c>
      <c r="L239" s="699" cm="1">
        <f t="array" ref="L239">INDEX($H239:$K239,0,MATCH(L$235,$H$235:$K$235,0))*HLOOKUP(L$234,$J$231:$R$232,2)</f>
        <v>0</v>
      </c>
      <c r="M239" s="699" cm="1">
        <f t="array" ref="M239">INDEX($H239:$K239,0,MATCH(M$235,$H$235:$K$235,0))*HLOOKUP(M$234,$J$231:$R$232,2)</f>
        <v>0</v>
      </c>
      <c r="N239" s="699" cm="1">
        <f t="array" ref="N239">INDEX($H239:$K239,0,MATCH(N$235,$H$235:$K$235,0))*HLOOKUP(N$234,$J$231:$R$232,2)</f>
        <v>0</v>
      </c>
      <c r="O239" s="699" cm="1">
        <f t="array" ref="O239">INDEX($H239:$K239,0,MATCH(O$235,$H$235:$K$235,0))*HLOOKUP(O$234,$J$231:$R$232,2)</f>
        <v>0</v>
      </c>
      <c r="P239" s="699" cm="1">
        <f t="array" ref="P239">INDEX($H239:$K239,0,MATCH(P$235,$H$235:$K$235,0))*HLOOKUP(P$234,$J$231:$R$232,2)</f>
        <v>0</v>
      </c>
      <c r="Q239" s="699" cm="1">
        <f t="array" ref="Q239">INDEX($H239:$K239,0,MATCH(Q$235,$H$235:$K$235,0))*HLOOKUP(Q$234,$J$231:$R$232,2)</f>
        <v>0</v>
      </c>
      <c r="R239" s="699" cm="1">
        <f t="array" ref="R239">INDEX($H239:$K239,0,MATCH(R$235,$H$235:$K$235,0))*HLOOKUP(R$234,$J$231:$R$232,2)</f>
        <v>0</v>
      </c>
      <c r="S239" s="699" cm="1">
        <f t="array" ref="S239">INDEX($H239:$K239,0,MATCH(S$235,$H$235:$K$235,0))*HLOOKUP(S$234,$J$231:$R$232,2)</f>
        <v>0</v>
      </c>
      <c r="T239" s="699" cm="1">
        <f t="array" ref="T239">INDEX($H239:$K239,0,MATCH(T$235,$H$235:$K$235,0))*HLOOKUP(T$234,$J$231:$R$232,2)</f>
        <v>0</v>
      </c>
      <c r="U239" s="699" cm="1">
        <f t="array" ref="U239">INDEX($H239:$K239,0,MATCH(U$235,$H$235:$K$235,0))*HLOOKUP(U$234,$J$231:$R$232,2)</f>
        <v>0</v>
      </c>
      <c r="V239" s="699" cm="1">
        <f t="array" ref="V239">INDEX($H239:$K239,0,MATCH(V$235,$H$235:$K$235,0))*HLOOKUP(V$234,$J$231:$R$232,2)</f>
        <v>0</v>
      </c>
      <c r="W239" s="699" cm="1">
        <f t="array" ref="W239">INDEX($H239:$K239,0,MATCH(W$235,$H$235:$K$235,0))*HLOOKUP(W$234,$J$231:$R$232,2)</f>
        <v>0</v>
      </c>
      <c r="X239" s="699" cm="1">
        <f t="array" ref="X239">INDEX($H239:$K239,0,MATCH(X$235,$H$235:$K$235,0))*HLOOKUP(X$234,$J$231:$R$232,2)</f>
        <v>0</v>
      </c>
      <c r="Y239" s="699" cm="1">
        <f t="array" ref="Y239">INDEX($H239:$K239,0,MATCH(Y$235,$H$235:$K$235,0))*HLOOKUP(Y$234,$J$231:$R$232,2)</f>
        <v>0</v>
      </c>
      <c r="Z239" s="699" cm="1">
        <f t="array" ref="Z239">INDEX($H239:$K239,0,MATCH(Z$235,$H$235:$K$235,0))*HLOOKUP(Z$234,$J$231:$R$232,2)</f>
        <v>0</v>
      </c>
      <c r="AA239" s="699" cm="1">
        <f t="array" ref="AA239">INDEX($H239:$K239,0,MATCH(AA$235,$H$235:$K$235,0))*HLOOKUP(AA$234,$J$231:$R$232,2)</f>
        <v>0</v>
      </c>
      <c r="AB239" s="699" cm="1">
        <f t="array" ref="AB239">INDEX($H239:$K239,0,MATCH(AB$235,$H$235:$K$235,0))*HLOOKUP(AB$234,$J$231:$R$232,2)</f>
        <v>0</v>
      </c>
      <c r="AC239" s="699" cm="1">
        <f t="array" ref="AC239">INDEX($H239:$K239,0,MATCH(AC$235,$H$235:$K$235,0))*HLOOKUP(AC$234,$J$231:$R$232,2)</f>
        <v>0</v>
      </c>
      <c r="AD239" s="699" cm="1">
        <f t="array" ref="AD239">INDEX($H239:$K239,0,MATCH(AD$235,$H$235:$K$235,0))*HLOOKUP(AD$234,$J$231:$R$232,2)</f>
        <v>0</v>
      </c>
      <c r="AE239" s="699" cm="1">
        <f t="array" ref="AE239">INDEX($H239:$K239,0,MATCH(AE$235,$H$235:$K$235,0))*HLOOKUP(AE$234,$J$231:$R$232,2)</f>
        <v>0</v>
      </c>
      <c r="AF239" s="699" cm="1">
        <f t="array" ref="AF239">INDEX($H239:$K239,0,MATCH(AF$235,$H$235:$K$235,0))*HLOOKUP(AF$234,$J$231:$R$232,2)</f>
        <v>0</v>
      </c>
      <c r="AG239" s="699" cm="1">
        <f t="array" ref="AG239">INDEX($H239:$K239,0,MATCH(AG$235,$H$235:$K$235,0))*HLOOKUP(AG$234,$J$231:$R$232,2)</f>
        <v>0</v>
      </c>
      <c r="AH239" s="699" cm="1">
        <f t="array" ref="AH239">INDEX($H239:$K239,0,MATCH(AH$235,$H$235:$K$235,0))*HLOOKUP(AH$234,$J$231:$R$232,2)</f>
        <v>0</v>
      </c>
      <c r="AI239" s="699" cm="1">
        <f t="array" ref="AI239">INDEX($H239:$K239,0,MATCH(AI$235,$H$235:$K$235,0))*HLOOKUP(AI$234,$J$231:$R$232,2)</f>
        <v>0</v>
      </c>
      <c r="AJ239" s="699" cm="1">
        <f t="array" ref="AJ239">INDEX($H239:$K239,0,MATCH(AJ$235,$H$235:$K$235,0))*HLOOKUP(AJ$234,$J$231:$R$232,2)</f>
        <v>0</v>
      </c>
      <c r="AK239" s="699" cm="1">
        <f t="array" ref="AK239">INDEX($H239:$K239,0,MATCH(AK$235,$H$235:$K$235,0))*HLOOKUP(AK$234,$J$231:$R$232,2)</f>
        <v>0</v>
      </c>
      <c r="AL239" s="699" cm="1">
        <f t="array" ref="AL239">INDEX($H239:$K239,0,MATCH(AL$235,$H$235:$K$235,0))*HLOOKUP(AL$234,$J$231:$R$232,2)</f>
        <v>0</v>
      </c>
      <c r="AM239" s="699" cm="1">
        <f t="array" ref="AM239">INDEX($H239:$K239,0,MATCH(AM$235,$H$235:$K$235,0))*HLOOKUP(AM$234,$J$231:$R$232,2)</f>
        <v>0</v>
      </c>
      <c r="AN239" s="699" cm="1">
        <f t="array" ref="AN239">INDEX($H239:$K239,0,MATCH(AN$235,$H$235:$K$235,0))*HLOOKUP(AN$234,$J$231:$R$232,2)</f>
        <v>0</v>
      </c>
      <c r="AO239" s="699" cm="1">
        <f t="array" ref="AO239">INDEX($H239:$K239,0,MATCH(AO$235,$H$235:$K$235,0))*HLOOKUP(AO$234,$J$231:$R$232,2)</f>
        <v>0</v>
      </c>
      <c r="AP239" s="699" cm="1">
        <f t="array" ref="AP239">INDEX($H239:$K239,0,MATCH(AP$235,$H$235:$K$235,0))*HLOOKUP(AP$234,$J$231:$R$232,2)</f>
        <v>0</v>
      </c>
      <c r="AQ239" s="699" cm="1">
        <f t="array" ref="AQ239">INDEX($H239:$K239,0,MATCH(AQ$235,$H$235:$K$235,0))*HLOOKUP(AQ$234,$J$231:$R$232,2)</f>
        <v>0</v>
      </c>
      <c r="AR239" s="699" cm="1">
        <f t="array" ref="AR239">INDEX($H239:$K239,0,MATCH(AR$235,$H$235:$K$235,0))*HLOOKUP(AR$234,$J$231:$R$232,2)</f>
        <v>0</v>
      </c>
      <c r="AS239" s="699" cm="1">
        <f t="array" ref="AS239">INDEX($H239:$K239,0,MATCH(AS$235,$H$235:$K$235,0))*HLOOKUP(AS$234,$J$231:$R$232,2)</f>
        <v>0</v>
      </c>
      <c r="AT239" s="699" cm="1">
        <f t="array" ref="AT239">INDEX($H239:$K239,0,MATCH(AT$235,$H$235:$K$235,0))*HLOOKUP(AT$234,$J$231:$R$232,2)</f>
        <v>0</v>
      </c>
      <c r="AU239" s="699" cm="1">
        <f t="array" ref="AU239">INDEX($H239:$K239,0,MATCH(AU$235,$H$235:$K$235,0))*HLOOKUP(AU$234,$J$231:$R$232,2)</f>
        <v>0</v>
      </c>
      <c r="AV239" s="193"/>
      <c r="AW239" s="193"/>
      <c r="AX239" s="16"/>
      <c r="AY239" s="8"/>
      <c r="AZ239" s="8"/>
      <c r="BA239" s="8"/>
    </row>
    <row r="240" spans="1:53" ht="14.5" outlineLevel="1" x14ac:dyDescent="0.35">
      <c r="A240" s="6"/>
      <c r="B240" s="7"/>
      <c r="C240" s="17"/>
      <c r="D240" s="17"/>
      <c r="E240" s="17"/>
      <c r="F240" s="26"/>
      <c r="G240" s="26" t="str">
        <f t="shared" si="58"/>
        <v>GGGAg2Ea2</v>
      </c>
      <c r="H240" s="229">
        <v>0</v>
      </c>
      <c r="I240" s="229">
        <v>0</v>
      </c>
      <c r="J240" s="229">
        <v>0</v>
      </c>
      <c r="K240" s="229">
        <v>0</v>
      </c>
      <c r="L240" s="699" cm="1">
        <f t="array" ref="L240">INDEX($H240:$K240,0,MATCH(L$235,$H$235:$K$235,0))*HLOOKUP(L$234,$J$231:$R$232,2)</f>
        <v>0</v>
      </c>
      <c r="M240" s="699" cm="1">
        <f t="array" ref="M240">INDEX($H240:$K240,0,MATCH(M$235,$H$235:$K$235,0))*HLOOKUP(M$234,$J$231:$R$232,2)</f>
        <v>0</v>
      </c>
      <c r="N240" s="699" cm="1">
        <f t="array" ref="N240">INDEX($H240:$K240,0,MATCH(N$235,$H$235:$K$235,0))*HLOOKUP(N$234,$J$231:$R$232,2)</f>
        <v>0</v>
      </c>
      <c r="O240" s="699" cm="1">
        <f t="array" ref="O240">INDEX($H240:$K240,0,MATCH(O$235,$H$235:$K$235,0))*HLOOKUP(O$234,$J$231:$R$232,2)</f>
        <v>0</v>
      </c>
      <c r="P240" s="699" cm="1">
        <f t="array" ref="P240">INDEX($H240:$K240,0,MATCH(P$235,$H$235:$K$235,0))*HLOOKUP(P$234,$J$231:$R$232,2)</f>
        <v>0</v>
      </c>
      <c r="Q240" s="699" cm="1">
        <f t="array" ref="Q240">INDEX($H240:$K240,0,MATCH(Q$235,$H$235:$K$235,0))*HLOOKUP(Q$234,$J$231:$R$232,2)</f>
        <v>0</v>
      </c>
      <c r="R240" s="699" cm="1">
        <f t="array" ref="R240">INDEX($H240:$K240,0,MATCH(R$235,$H$235:$K$235,0))*HLOOKUP(R$234,$J$231:$R$232,2)</f>
        <v>0</v>
      </c>
      <c r="S240" s="699" cm="1">
        <f t="array" ref="S240">INDEX($H240:$K240,0,MATCH(S$235,$H$235:$K$235,0))*HLOOKUP(S$234,$J$231:$R$232,2)</f>
        <v>0</v>
      </c>
      <c r="T240" s="699" cm="1">
        <f t="array" ref="T240">INDEX($H240:$K240,0,MATCH(T$235,$H$235:$K$235,0))*HLOOKUP(T$234,$J$231:$R$232,2)</f>
        <v>0</v>
      </c>
      <c r="U240" s="699" cm="1">
        <f t="array" ref="U240">INDEX($H240:$K240,0,MATCH(U$235,$H$235:$K$235,0))*HLOOKUP(U$234,$J$231:$R$232,2)</f>
        <v>0</v>
      </c>
      <c r="V240" s="699" cm="1">
        <f t="array" ref="V240">INDEX($H240:$K240,0,MATCH(V$235,$H$235:$K$235,0))*HLOOKUP(V$234,$J$231:$R$232,2)</f>
        <v>0</v>
      </c>
      <c r="W240" s="699" cm="1">
        <f t="array" ref="W240">INDEX($H240:$K240,0,MATCH(W$235,$H$235:$K$235,0))*HLOOKUP(W$234,$J$231:$R$232,2)</f>
        <v>0</v>
      </c>
      <c r="X240" s="699" cm="1">
        <f t="array" ref="X240">INDEX($H240:$K240,0,MATCH(X$235,$H$235:$K$235,0))*HLOOKUP(X$234,$J$231:$R$232,2)</f>
        <v>0</v>
      </c>
      <c r="Y240" s="699" cm="1">
        <f t="array" ref="Y240">INDEX($H240:$K240,0,MATCH(Y$235,$H$235:$K$235,0))*HLOOKUP(Y$234,$J$231:$R$232,2)</f>
        <v>0</v>
      </c>
      <c r="Z240" s="699" cm="1">
        <f t="array" ref="Z240">INDEX($H240:$K240,0,MATCH(Z$235,$H$235:$K$235,0))*HLOOKUP(Z$234,$J$231:$R$232,2)</f>
        <v>0</v>
      </c>
      <c r="AA240" s="699" cm="1">
        <f t="array" ref="AA240">INDEX($H240:$K240,0,MATCH(AA$235,$H$235:$K$235,0))*HLOOKUP(AA$234,$J$231:$R$232,2)</f>
        <v>0</v>
      </c>
      <c r="AB240" s="699" cm="1">
        <f t="array" ref="AB240">INDEX($H240:$K240,0,MATCH(AB$235,$H$235:$K$235,0))*HLOOKUP(AB$234,$J$231:$R$232,2)</f>
        <v>0</v>
      </c>
      <c r="AC240" s="699" cm="1">
        <f t="array" ref="AC240">INDEX($H240:$K240,0,MATCH(AC$235,$H$235:$K$235,0))*HLOOKUP(AC$234,$J$231:$R$232,2)</f>
        <v>0</v>
      </c>
      <c r="AD240" s="699" cm="1">
        <f t="array" ref="AD240">INDEX($H240:$K240,0,MATCH(AD$235,$H$235:$K$235,0))*HLOOKUP(AD$234,$J$231:$R$232,2)</f>
        <v>0</v>
      </c>
      <c r="AE240" s="699" cm="1">
        <f t="array" ref="AE240">INDEX($H240:$K240,0,MATCH(AE$235,$H$235:$K$235,0))*HLOOKUP(AE$234,$J$231:$R$232,2)</f>
        <v>0</v>
      </c>
      <c r="AF240" s="699" cm="1">
        <f t="array" ref="AF240">INDEX($H240:$K240,0,MATCH(AF$235,$H$235:$K$235,0))*HLOOKUP(AF$234,$J$231:$R$232,2)</f>
        <v>0</v>
      </c>
      <c r="AG240" s="699" cm="1">
        <f t="array" ref="AG240">INDEX($H240:$K240,0,MATCH(AG$235,$H$235:$K$235,0))*HLOOKUP(AG$234,$J$231:$R$232,2)</f>
        <v>0</v>
      </c>
      <c r="AH240" s="699" cm="1">
        <f t="array" ref="AH240">INDEX($H240:$K240,0,MATCH(AH$235,$H$235:$K$235,0))*HLOOKUP(AH$234,$J$231:$R$232,2)</f>
        <v>0</v>
      </c>
      <c r="AI240" s="699" cm="1">
        <f t="array" ref="AI240">INDEX($H240:$K240,0,MATCH(AI$235,$H$235:$K$235,0))*HLOOKUP(AI$234,$J$231:$R$232,2)</f>
        <v>0</v>
      </c>
      <c r="AJ240" s="699" cm="1">
        <f t="array" ref="AJ240">INDEX($H240:$K240,0,MATCH(AJ$235,$H$235:$K$235,0))*HLOOKUP(AJ$234,$J$231:$R$232,2)</f>
        <v>0</v>
      </c>
      <c r="AK240" s="699" cm="1">
        <f t="array" ref="AK240">INDEX($H240:$K240,0,MATCH(AK$235,$H$235:$K$235,0))*HLOOKUP(AK$234,$J$231:$R$232,2)</f>
        <v>0</v>
      </c>
      <c r="AL240" s="699" cm="1">
        <f t="array" ref="AL240">INDEX($H240:$K240,0,MATCH(AL$235,$H$235:$K$235,0))*HLOOKUP(AL$234,$J$231:$R$232,2)</f>
        <v>0</v>
      </c>
      <c r="AM240" s="699" cm="1">
        <f t="array" ref="AM240">INDEX($H240:$K240,0,MATCH(AM$235,$H$235:$K$235,0))*HLOOKUP(AM$234,$J$231:$R$232,2)</f>
        <v>0</v>
      </c>
      <c r="AN240" s="699" cm="1">
        <f t="array" ref="AN240">INDEX($H240:$K240,0,MATCH(AN$235,$H$235:$K$235,0))*HLOOKUP(AN$234,$J$231:$R$232,2)</f>
        <v>0</v>
      </c>
      <c r="AO240" s="699" cm="1">
        <f t="array" ref="AO240">INDEX($H240:$K240,0,MATCH(AO$235,$H$235:$K$235,0))*HLOOKUP(AO$234,$J$231:$R$232,2)</f>
        <v>0</v>
      </c>
      <c r="AP240" s="699" cm="1">
        <f t="array" ref="AP240">INDEX($H240:$K240,0,MATCH(AP$235,$H$235:$K$235,0))*HLOOKUP(AP$234,$J$231:$R$232,2)</f>
        <v>0</v>
      </c>
      <c r="AQ240" s="699" cm="1">
        <f t="array" ref="AQ240">INDEX($H240:$K240,0,MATCH(AQ$235,$H$235:$K$235,0))*HLOOKUP(AQ$234,$J$231:$R$232,2)</f>
        <v>0</v>
      </c>
      <c r="AR240" s="699" cm="1">
        <f t="array" ref="AR240">INDEX($H240:$K240,0,MATCH(AR$235,$H$235:$K$235,0))*HLOOKUP(AR$234,$J$231:$R$232,2)</f>
        <v>0</v>
      </c>
      <c r="AS240" s="699" cm="1">
        <f t="array" ref="AS240">INDEX($H240:$K240,0,MATCH(AS$235,$H$235:$K$235,0))*HLOOKUP(AS$234,$J$231:$R$232,2)</f>
        <v>0</v>
      </c>
      <c r="AT240" s="699" cm="1">
        <f t="array" ref="AT240">INDEX($H240:$K240,0,MATCH(AT$235,$H$235:$K$235,0))*HLOOKUP(AT$234,$J$231:$R$232,2)</f>
        <v>0</v>
      </c>
      <c r="AU240" s="699" cm="1">
        <f t="array" ref="AU240">INDEX($H240:$K240,0,MATCH(AU$235,$H$235:$K$235,0))*HLOOKUP(AU$234,$J$231:$R$232,2)</f>
        <v>0</v>
      </c>
      <c r="AV240" s="193"/>
      <c r="AW240" s="193"/>
      <c r="AX240" s="16"/>
      <c r="AY240" s="8"/>
      <c r="AZ240" s="8"/>
      <c r="BA240" s="8"/>
    </row>
    <row r="241" spans="1:53" ht="14.5" outlineLevel="1" x14ac:dyDescent="0.35">
      <c r="A241" s="6"/>
      <c r="B241" s="7"/>
      <c r="C241" s="17"/>
      <c r="D241" s="17"/>
      <c r="E241" s="17"/>
      <c r="F241" s="26"/>
      <c r="G241" s="26" t="str">
        <f t="shared" si="58"/>
        <v>GGGAg2OFa2</v>
      </c>
      <c r="H241" s="229">
        <v>0</v>
      </c>
      <c r="I241" s="229">
        <v>0</v>
      </c>
      <c r="J241" s="229">
        <v>0</v>
      </c>
      <c r="K241" s="229">
        <v>0</v>
      </c>
      <c r="L241" s="699" cm="1">
        <f t="array" ref="L241">INDEX($H241:$K241,0,MATCH(L$235,$H$235:$K$235,0))*HLOOKUP(L$234,$J$231:$R$232,2)</f>
        <v>0</v>
      </c>
      <c r="M241" s="699" cm="1">
        <f t="array" ref="M241">INDEX($H241:$K241,0,MATCH(M$235,$H$235:$K$235,0))*HLOOKUP(M$234,$J$231:$R$232,2)</f>
        <v>0</v>
      </c>
      <c r="N241" s="699" cm="1">
        <f t="array" ref="N241">INDEX($H241:$K241,0,MATCH(N$235,$H$235:$K$235,0))*HLOOKUP(N$234,$J$231:$R$232,2)</f>
        <v>0</v>
      </c>
      <c r="O241" s="699" cm="1">
        <f t="array" ref="O241">INDEX($H241:$K241,0,MATCH(O$235,$H$235:$K$235,0))*HLOOKUP(O$234,$J$231:$R$232,2)</f>
        <v>0</v>
      </c>
      <c r="P241" s="699" cm="1">
        <f t="array" ref="P241">INDEX($H241:$K241,0,MATCH(P$235,$H$235:$K$235,0))*HLOOKUP(P$234,$J$231:$R$232,2)</f>
        <v>0</v>
      </c>
      <c r="Q241" s="699" cm="1">
        <f t="array" ref="Q241">INDEX($H241:$K241,0,MATCH(Q$235,$H$235:$K$235,0))*HLOOKUP(Q$234,$J$231:$R$232,2)</f>
        <v>0</v>
      </c>
      <c r="R241" s="699" cm="1">
        <f t="array" ref="R241">INDEX($H241:$K241,0,MATCH(R$235,$H$235:$K$235,0))*HLOOKUP(R$234,$J$231:$R$232,2)</f>
        <v>0</v>
      </c>
      <c r="S241" s="699" cm="1">
        <f t="array" ref="S241">INDEX($H241:$K241,0,MATCH(S$235,$H$235:$K$235,0))*HLOOKUP(S$234,$J$231:$R$232,2)</f>
        <v>0</v>
      </c>
      <c r="T241" s="699" cm="1">
        <f t="array" ref="T241">INDEX($H241:$K241,0,MATCH(T$235,$H$235:$K$235,0))*HLOOKUP(T$234,$J$231:$R$232,2)</f>
        <v>0</v>
      </c>
      <c r="U241" s="699" cm="1">
        <f t="array" ref="U241">INDEX($H241:$K241,0,MATCH(U$235,$H$235:$K$235,0))*HLOOKUP(U$234,$J$231:$R$232,2)</f>
        <v>0</v>
      </c>
      <c r="V241" s="699" cm="1">
        <f t="array" ref="V241">INDEX($H241:$K241,0,MATCH(V$235,$H$235:$K$235,0))*HLOOKUP(V$234,$J$231:$R$232,2)</f>
        <v>0</v>
      </c>
      <c r="W241" s="699" cm="1">
        <f t="array" ref="W241">INDEX($H241:$K241,0,MATCH(W$235,$H$235:$K$235,0))*HLOOKUP(W$234,$J$231:$R$232,2)</f>
        <v>0</v>
      </c>
      <c r="X241" s="699" cm="1">
        <f t="array" ref="X241">INDEX($H241:$K241,0,MATCH(X$235,$H$235:$K$235,0))*HLOOKUP(X$234,$J$231:$R$232,2)</f>
        <v>0</v>
      </c>
      <c r="Y241" s="699" cm="1">
        <f t="array" ref="Y241">INDEX($H241:$K241,0,MATCH(Y$235,$H$235:$K$235,0))*HLOOKUP(Y$234,$J$231:$R$232,2)</f>
        <v>0</v>
      </c>
      <c r="Z241" s="699" cm="1">
        <f t="array" ref="Z241">INDEX($H241:$K241,0,MATCH(Z$235,$H$235:$K$235,0))*HLOOKUP(Z$234,$J$231:$R$232,2)</f>
        <v>0</v>
      </c>
      <c r="AA241" s="699" cm="1">
        <f t="array" ref="AA241">INDEX($H241:$K241,0,MATCH(AA$235,$H$235:$K$235,0))*HLOOKUP(AA$234,$J$231:$R$232,2)</f>
        <v>0</v>
      </c>
      <c r="AB241" s="699" cm="1">
        <f t="array" ref="AB241">INDEX($H241:$K241,0,MATCH(AB$235,$H$235:$K$235,0))*HLOOKUP(AB$234,$J$231:$R$232,2)</f>
        <v>0</v>
      </c>
      <c r="AC241" s="699" cm="1">
        <f t="array" ref="AC241">INDEX($H241:$K241,0,MATCH(AC$235,$H$235:$K$235,0))*HLOOKUP(AC$234,$J$231:$R$232,2)</f>
        <v>0</v>
      </c>
      <c r="AD241" s="699" cm="1">
        <f t="array" ref="AD241">INDEX($H241:$K241,0,MATCH(AD$235,$H$235:$K$235,0))*HLOOKUP(AD$234,$J$231:$R$232,2)</f>
        <v>0</v>
      </c>
      <c r="AE241" s="699" cm="1">
        <f t="array" ref="AE241">INDEX($H241:$K241,0,MATCH(AE$235,$H$235:$K$235,0))*HLOOKUP(AE$234,$J$231:$R$232,2)</f>
        <v>0</v>
      </c>
      <c r="AF241" s="699" cm="1">
        <f t="array" ref="AF241">INDEX($H241:$K241,0,MATCH(AF$235,$H$235:$K$235,0))*HLOOKUP(AF$234,$J$231:$R$232,2)</f>
        <v>0</v>
      </c>
      <c r="AG241" s="699" cm="1">
        <f t="array" ref="AG241">INDEX($H241:$K241,0,MATCH(AG$235,$H$235:$K$235,0))*HLOOKUP(AG$234,$J$231:$R$232,2)</f>
        <v>0</v>
      </c>
      <c r="AH241" s="699" cm="1">
        <f t="array" ref="AH241">INDEX($H241:$K241,0,MATCH(AH$235,$H$235:$K$235,0))*HLOOKUP(AH$234,$J$231:$R$232,2)</f>
        <v>0</v>
      </c>
      <c r="AI241" s="699" cm="1">
        <f t="array" ref="AI241">INDEX($H241:$K241,0,MATCH(AI$235,$H$235:$K$235,0))*HLOOKUP(AI$234,$J$231:$R$232,2)</f>
        <v>0</v>
      </c>
      <c r="AJ241" s="699" cm="1">
        <f t="array" ref="AJ241">INDEX($H241:$K241,0,MATCH(AJ$235,$H$235:$K$235,0))*HLOOKUP(AJ$234,$J$231:$R$232,2)</f>
        <v>0</v>
      </c>
      <c r="AK241" s="699" cm="1">
        <f t="array" ref="AK241">INDEX($H241:$K241,0,MATCH(AK$235,$H$235:$K$235,0))*HLOOKUP(AK$234,$J$231:$R$232,2)</f>
        <v>0</v>
      </c>
      <c r="AL241" s="699" cm="1">
        <f t="array" ref="AL241">INDEX($H241:$K241,0,MATCH(AL$235,$H$235:$K$235,0))*HLOOKUP(AL$234,$J$231:$R$232,2)</f>
        <v>0</v>
      </c>
      <c r="AM241" s="699" cm="1">
        <f t="array" ref="AM241">INDEX($H241:$K241,0,MATCH(AM$235,$H$235:$K$235,0))*HLOOKUP(AM$234,$J$231:$R$232,2)</f>
        <v>0</v>
      </c>
      <c r="AN241" s="699" cm="1">
        <f t="array" ref="AN241">INDEX($H241:$K241,0,MATCH(AN$235,$H$235:$K$235,0))*HLOOKUP(AN$234,$J$231:$R$232,2)</f>
        <v>0</v>
      </c>
      <c r="AO241" s="699" cm="1">
        <f t="array" ref="AO241">INDEX($H241:$K241,0,MATCH(AO$235,$H$235:$K$235,0))*HLOOKUP(AO$234,$J$231:$R$232,2)</f>
        <v>0</v>
      </c>
      <c r="AP241" s="699" cm="1">
        <f t="array" ref="AP241">INDEX($H241:$K241,0,MATCH(AP$235,$H$235:$K$235,0))*HLOOKUP(AP$234,$J$231:$R$232,2)</f>
        <v>0</v>
      </c>
      <c r="AQ241" s="699" cm="1">
        <f t="array" ref="AQ241">INDEX($H241:$K241,0,MATCH(AQ$235,$H$235:$K$235,0))*HLOOKUP(AQ$234,$J$231:$R$232,2)</f>
        <v>0</v>
      </c>
      <c r="AR241" s="699" cm="1">
        <f t="array" ref="AR241">INDEX($H241:$K241,0,MATCH(AR$235,$H$235:$K$235,0))*HLOOKUP(AR$234,$J$231:$R$232,2)</f>
        <v>0</v>
      </c>
      <c r="AS241" s="699" cm="1">
        <f t="array" ref="AS241">INDEX($H241:$K241,0,MATCH(AS$235,$H$235:$K$235,0))*HLOOKUP(AS$234,$J$231:$R$232,2)</f>
        <v>0</v>
      </c>
      <c r="AT241" s="699" cm="1">
        <f t="array" ref="AT241">INDEX($H241:$K241,0,MATCH(AT$235,$H$235:$K$235,0))*HLOOKUP(AT$234,$J$231:$R$232,2)</f>
        <v>0</v>
      </c>
      <c r="AU241" s="699" cm="1">
        <f t="array" ref="AU241">INDEX($H241:$K241,0,MATCH(AU$235,$H$235:$K$235,0))*HLOOKUP(AU$234,$J$231:$R$232,2)</f>
        <v>0</v>
      </c>
      <c r="AV241" s="193"/>
      <c r="AW241" s="193"/>
      <c r="AX241" s="16"/>
      <c r="AY241" s="8"/>
      <c r="AZ241" s="8"/>
      <c r="BA241" s="8"/>
    </row>
    <row r="242" spans="1:53" ht="14.5" outlineLevel="1" x14ac:dyDescent="0.35">
      <c r="A242" s="6"/>
      <c r="B242" s="7"/>
      <c r="C242" s="17"/>
      <c r="D242" s="17"/>
      <c r="E242" s="17"/>
      <c r="F242" s="26"/>
      <c r="G242" s="26" t="str">
        <f t="shared" si="58"/>
        <v>GGGC1Na2</v>
      </c>
      <c r="H242" s="229">
        <v>0</v>
      </c>
      <c r="I242" s="229">
        <v>0</v>
      </c>
      <c r="J242" s="229">
        <v>0</v>
      </c>
      <c r="K242" s="229">
        <v>0</v>
      </c>
      <c r="L242" s="699" cm="1">
        <f t="array" ref="L242">INDEX($H242:$K242,0,MATCH(L$235,$H$235:$K$235,0))*HLOOKUP(L$234,$J$231:$R$232,2)</f>
        <v>0</v>
      </c>
      <c r="M242" s="699" cm="1">
        <f t="array" ref="M242">INDEX($H242:$K242,0,MATCH(M$235,$H$235:$K$235,0))*HLOOKUP(M$234,$J$231:$R$232,2)</f>
        <v>0</v>
      </c>
      <c r="N242" s="699" cm="1">
        <f t="array" ref="N242">INDEX($H242:$K242,0,MATCH(N$235,$H$235:$K$235,0))*HLOOKUP(N$234,$J$231:$R$232,2)</f>
        <v>0</v>
      </c>
      <c r="O242" s="699" cm="1">
        <f t="array" ref="O242">INDEX($H242:$K242,0,MATCH(O$235,$H$235:$K$235,0))*HLOOKUP(O$234,$J$231:$R$232,2)</f>
        <v>0</v>
      </c>
      <c r="P242" s="699" cm="1">
        <f t="array" ref="P242">INDEX($H242:$K242,0,MATCH(P$235,$H$235:$K$235,0))*HLOOKUP(P$234,$J$231:$R$232,2)</f>
        <v>0</v>
      </c>
      <c r="Q242" s="699" cm="1">
        <f t="array" ref="Q242">INDEX($H242:$K242,0,MATCH(Q$235,$H$235:$K$235,0))*HLOOKUP(Q$234,$J$231:$R$232,2)</f>
        <v>0</v>
      </c>
      <c r="R242" s="699" cm="1">
        <f t="array" ref="R242">INDEX($H242:$K242,0,MATCH(R$235,$H$235:$K$235,0))*HLOOKUP(R$234,$J$231:$R$232,2)</f>
        <v>0</v>
      </c>
      <c r="S242" s="699" cm="1">
        <f t="array" ref="S242">INDEX($H242:$K242,0,MATCH(S$235,$H$235:$K$235,0))*HLOOKUP(S$234,$J$231:$R$232,2)</f>
        <v>0</v>
      </c>
      <c r="T242" s="699" cm="1">
        <f t="array" ref="T242">INDEX($H242:$K242,0,MATCH(T$235,$H$235:$K$235,0))*HLOOKUP(T$234,$J$231:$R$232,2)</f>
        <v>0</v>
      </c>
      <c r="U242" s="699" cm="1">
        <f t="array" ref="U242">INDEX($H242:$K242,0,MATCH(U$235,$H$235:$K$235,0))*HLOOKUP(U$234,$J$231:$R$232,2)</f>
        <v>0</v>
      </c>
      <c r="V242" s="699" cm="1">
        <f t="array" ref="V242">INDEX($H242:$K242,0,MATCH(V$235,$H$235:$K$235,0))*HLOOKUP(V$234,$J$231:$R$232,2)</f>
        <v>0</v>
      </c>
      <c r="W242" s="699" cm="1">
        <f t="array" ref="W242">INDEX($H242:$K242,0,MATCH(W$235,$H$235:$K$235,0))*HLOOKUP(W$234,$J$231:$R$232,2)</f>
        <v>0</v>
      </c>
      <c r="X242" s="699" cm="1">
        <f t="array" ref="X242">INDEX($H242:$K242,0,MATCH(X$235,$H$235:$K$235,0))*HLOOKUP(X$234,$J$231:$R$232,2)</f>
        <v>0</v>
      </c>
      <c r="Y242" s="699" cm="1">
        <f t="array" ref="Y242">INDEX($H242:$K242,0,MATCH(Y$235,$H$235:$K$235,0))*HLOOKUP(Y$234,$J$231:$R$232,2)</f>
        <v>0</v>
      </c>
      <c r="Z242" s="699" cm="1">
        <f t="array" ref="Z242">INDEX($H242:$K242,0,MATCH(Z$235,$H$235:$K$235,0))*HLOOKUP(Z$234,$J$231:$R$232,2)</f>
        <v>0</v>
      </c>
      <c r="AA242" s="699" cm="1">
        <f t="array" ref="AA242">INDEX($H242:$K242,0,MATCH(AA$235,$H$235:$K$235,0))*HLOOKUP(AA$234,$J$231:$R$232,2)</f>
        <v>0</v>
      </c>
      <c r="AB242" s="699" cm="1">
        <f t="array" ref="AB242">INDEX($H242:$K242,0,MATCH(AB$235,$H$235:$K$235,0))*HLOOKUP(AB$234,$J$231:$R$232,2)</f>
        <v>0</v>
      </c>
      <c r="AC242" s="699" cm="1">
        <f t="array" ref="AC242">INDEX($H242:$K242,0,MATCH(AC$235,$H$235:$K$235,0))*HLOOKUP(AC$234,$J$231:$R$232,2)</f>
        <v>0</v>
      </c>
      <c r="AD242" s="699" cm="1">
        <f t="array" ref="AD242">INDEX($H242:$K242,0,MATCH(AD$235,$H$235:$K$235,0))*HLOOKUP(AD$234,$J$231:$R$232,2)</f>
        <v>0</v>
      </c>
      <c r="AE242" s="699" cm="1">
        <f t="array" ref="AE242">INDEX($H242:$K242,0,MATCH(AE$235,$H$235:$K$235,0))*HLOOKUP(AE$234,$J$231:$R$232,2)</f>
        <v>0</v>
      </c>
      <c r="AF242" s="699" cm="1">
        <f t="array" ref="AF242">INDEX($H242:$K242,0,MATCH(AF$235,$H$235:$K$235,0))*HLOOKUP(AF$234,$J$231:$R$232,2)</f>
        <v>0</v>
      </c>
      <c r="AG242" s="699" cm="1">
        <f t="array" ref="AG242">INDEX($H242:$K242,0,MATCH(AG$235,$H$235:$K$235,0))*HLOOKUP(AG$234,$J$231:$R$232,2)</f>
        <v>0</v>
      </c>
      <c r="AH242" s="699" cm="1">
        <f t="array" ref="AH242">INDEX($H242:$K242,0,MATCH(AH$235,$H$235:$K$235,0))*HLOOKUP(AH$234,$J$231:$R$232,2)</f>
        <v>0</v>
      </c>
      <c r="AI242" s="699" cm="1">
        <f t="array" ref="AI242">INDEX($H242:$K242,0,MATCH(AI$235,$H$235:$K$235,0))*HLOOKUP(AI$234,$J$231:$R$232,2)</f>
        <v>0</v>
      </c>
      <c r="AJ242" s="699" cm="1">
        <f t="array" ref="AJ242">INDEX($H242:$K242,0,MATCH(AJ$235,$H$235:$K$235,0))*HLOOKUP(AJ$234,$J$231:$R$232,2)</f>
        <v>0</v>
      </c>
      <c r="AK242" s="699" cm="1">
        <f t="array" ref="AK242">INDEX($H242:$K242,0,MATCH(AK$235,$H$235:$K$235,0))*HLOOKUP(AK$234,$J$231:$R$232,2)</f>
        <v>0</v>
      </c>
      <c r="AL242" s="699" cm="1">
        <f t="array" ref="AL242">INDEX($H242:$K242,0,MATCH(AL$235,$H$235:$K$235,0))*HLOOKUP(AL$234,$J$231:$R$232,2)</f>
        <v>0</v>
      </c>
      <c r="AM242" s="699" cm="1">
        <f t="array" ref="AM242">INDEX($H242:$K242,0,MATCH(AM$235,$H$235:$K$235,0))*HLOOKUP(AM$234,$J$231:$R$232,2)</f>
        <v>0</v>
      </c>
      <c r="AN242" s="699" cm="1">
        <f t="array" ref="AN242">INDEX($H242:$K242,0,MATCH(AN$235,$H$235:$K$235,0))*HLOOKUP(AN$234,$J$231:$R$232,2)</f>
        <v>0</v>
      </c>
      <c r="AO242" s="699" cm="1">
        <f t="array" ref="AO242">INDEX($H242:$K242,0,MATCH(AO$235,$H$235:$K$235,0))*HLOOKUP(AO$234,$J$231:$R$232,2)</f>
        <v>0</v>
      </c>
      <c r="AP242" s="699" cm="1">
        <f t="array" ref="AP242">INDEX($H242:$K242,0,MATCH(AP$235,$H$235:$K$235,0))*HLOOKUP(AP$234,$J$231:$R$232,2)</f>
        <v>0</v>
      </c>
      <c r="AQ242" s="699" cm="1">
        <f t="array" ref="AQ242">INDEX($H242:$K242,0,MATCH(AQ$235,$H$235:$K$235,0))*HLOOKUP(AQ$234,$J$231:$R$232,2)</f>
        <v>0</v>
      </c>
      <c r="AR242" s="699" cm="1">
        <f t="array" ref="AR242">INDEX($H242:$K242,0,MATCH(AR$235,$H$235:$K$235,0))*HLOOKUP(AR$234,$J$231:$R$232,2)</f>
        <v>0</v>
      </c>
      <c r="AS242" s="699" cm="1">
        <f t="array" ref="AS242">INDEX($H242:$K242,0,MATCH(AS$235,$H$235:$K$235,0))*HLOOKUP(AS$234,$J$231:$R$232,2)</f>
        <v>0</v>
      </c>
      <c r="AT242" s="699" cm="1">
        <f t="array" ref="AT242">INDEX($H242:$K242,0,MATCH(AT$235,$H$235:$K$235,0))*HLOOKUP(AT$234,$J$231:$R$232,2)</f>
        <v>0</v>
      </c>
      <c r="AU242" s="699" cm="1">
        <f t="array" ref="AU242">INDEX($H242:$K242,0,MATCH(AU$235,$H$235:$K$235,0))*HLOOKUP(AU$234,$J$231:$R$232,2)</f>
        <v>0</v>
      </c>
      <c r="AV242" s="193"/>
      <c r="AW242" s="193"/>
      <c r="AX242" s="16"/>
      <c r="AY242" s="8"/>
      <c r="AZ242" s="8"/>
      <c r="BA242" s="8"/>
    </row>
    <row r="243" spans="1:53" ht="14.5" outlineLevel="1" x14ac:dyDescent="0.35">
      <c r="A243" s="6"/>
      <c r="B243" s="7"/>
      <c r="C243" s="17"/>
      <c r="D243" s="17"/>
      <c r="E243" s="17"/>
      <c r="F243" s="26"/>
      <c r="G243" s="26" t="str">
        <f t="shared" si="58"/>
        <v>GGGC1Ea2</v>
      </c>
      <c r="H243" s="229">
        <v>0</v>
      </c>
      <c r="I243" s="229">
        <v>0</v>
      </c>
      <c r="J243" s="229">
        <v>0</v>
      </c>
      <c r="K243" s="229">
        <v>0</v>
      </c>
      <c r="L243" s="699" cm="1">
        <f t="array" ref="L243">INDEX($H243:$K243,0,MATCH(L$235,$H$235:$K$235,0))*HLOOKUP(L$234,$J$231:$R$232,2)</f>
        <v>0</v>
      </c>
      <c r="M243" s="699" cm="1">
        <f t="array" ref="M243">INDEX($H243:$K243,0,MATCH(M$235,$H$235:$K$235,0))*HLOOKUP(M$234,$J$231:$R$232,2)</f>
        <v>0</v>
      </c>
      <c r="N243" s="699" cm="1">
        <f t="array" ref="N243">INDEX($H243:$K243,0,MATCH(N$235,$H$235:$K$235,0))*HLOOKUP(N$234,$J$231:$R$232,2)</f>
        <v>0</v>
      </c>
      <c r="O243" s="699" cm="1">
        <f t="array" ref="O243">INDEX($H243:$K243,0,MATCH(O$235,$H$235:$K$235,0))*HLOOKUP(O$234,$J$231:$R$232,2)</f>
        <v>0</v>
      </c>
      <c r="P243" s="699" cm="1">
        <f t="array" ref="P243">INDEX($H243:$K243,0,MATCH(P$235,$H$235:$K$235,0))*HLOOKUP(P$234,$J$231:$R$232,2)</f>
        <v>0</v>
      </c>
      <c r="Q243" s="699" cm="1">
        <f t="array" ref="Q243">INDEX($H243:$K243,0,MATCH(Q$235,$H$235:$K$235,0))*HLOOKUP(Q$234,$J$231:$R$232,2)</f>
        <v>0</v>
      </c>
      <c r="R243" s="699" cm="1">
        <f t="array" ref="R243">INDEX($H243:$K243,0,MATCH(R$235,$H$235:$K$235,0))*HLOOKUP(R$234,$J$231:$R$232,2)</f>
        <v>0</v>
      </c>
      <c r="S243" s="699" cm="1">
        <f t="array" ref="S243">INDEX($H243:$K243,0,MATCH(S$235,$H$235:$K$235,0))*HLOOKUP(S$234,$J$231:$R$232,2)</f>
        <v>0</v>
      </c>
      <c r="T243" s="699" cm="1">
        <f t="array" ref="T243">INDEX($H243:$K243,0,MATCH(T$235,$H$235:$K$235,0))*HLOOKUP(T$234,$J$231:$R$232,2)</f>
        <v>0</v>
      </c>
      <c r="U243" s="699" cm="1">
        <f t="array" ref="U243">INDEX($H243:$K243,0,MATCH(U$235,$H$235:$K$235,0))*HLOOKUP(U$234,$J$231:$R$232,2)</f>
        <v>0</v>
      </c>
      <c r="V243" s="699" cm="1">
        <f t="array" ref="V243">INDEX($H243:$K243,0,MATCH(V$235,$H$235:$K$235,0))*HLOOKUP(V$234,$J$231:$R$232,2)</f>
        <v>0</v>
      </c>
      <c r="W243" s="699" cm="1">
        <f t="array" ref="W243">INDEX($H243:$K243,0,MATCH(W$235,$H$235:$K$235,0))*HLOOKUP(W$234,$J$231:$R$232,2)</f>
        <v>0</v>
      </c>
      <c r="X243" s="699" cm="1">
        <f t="array" ref="X243">INDEX($H243:$K243,0,MATCH(X$235,$H$235:$K$235,0))*HLOOKUP(X$234,$J$231:$R$232,2)</f>
        <v>0</v>
      </c>
      <c r="Y243" s="699" cm="1">
        <f t="array" ref="Y243">INDEX($H243:$K243,0,MATCH(Y$235,$H$235:$K$235,0))*HLOOKUP(Y$234,$J$231:$R$232,2)</f>
        <v>0</v>
      </c>
      <c r="Z243" s="699" cm="1">
        <f t="array" ref="Z243">INDEX($H243:$K243,0,MATCH(Z$235,$H$235:$K$235,0))*HLOOKUP(Z$234,$J$231:$R$232,2)</f>
        <v>0</v>
      </c>
      <c r="AA243" s="699" cm="1">
        <f t="array" ref="AA243">INDEX($H243:$K243,0,MATCH(AA$235,$H$235:$K$235,0))*HLOOKUP(AA$234,$J$231:$R$232,2)</f>
        <v>0</v>
      </c>
      <c r="AB243" s="699" cm="1">
        <f t="array" ref="AB243">INDEX($H243:$K243,0,MATCH(AB$235,$H$235:$K$235,0))*HLOOKUP(AB$234,$J$231:$R$232,2)</f>
        <v>0</v>
      </c>
      <c r="AC243" s="699" cm="1">
        <f t="array" ref="AC243">INDEX($H243:$K243,0,MATCH(AC$235,$H$235:$K$235,0))*HLOOKUP(AC$234,$J$231:$R$232,2)</f>
        <v>0</v>
      </c>
      <c r="AD243" s="699" cm="1">
        <f t="array" ref="AD243">INDEX($H243:$K243,0,MATCH(AD$235,$H$235:$K$235,0))*HLOOKUP(AD$234,$J$231:$R$232,2)</f>
        <v>0</v>
      </c>
      <c r="AE243" s="699" cm="1">
        <f t="array" ref="AE243">INDEX($H243:$K243,0,MATCH(AE$235,$H$235:$K$235,0))*HLOOKUP(AE$234,$J$231:$R$232,2)</f>
        <v>0</v>
      </c>
      <c r="AF243" s="699" cm="1">
        <f t="array" ref="AF243">INDEX($H243:$K243,0,MATCH(AF$235,$H$235:$K$235,0))*HLOOKUP(AF$234,$J$231:$R$232,2)</f>
        <v>0</v>
      </c>
      <c r="AG243" s="699" cm="1">
        <f t="array" ref="AG243">INDEX($H243:$K243,0,MATCH(AG$235,$H$235:$K$235,0))*HLOOKUP(AG$234,$J$231:$R$232,2)</f>
        <v>0</v>
      </c>
      <c r="AH243" s="699" cm="1">
        <f t="array" ref="AH243">INDEX($H243:$K243,0,MATCH(AH$235,$H$235:$K$235,0))*HLOOKUP(AH$234,$J$231:$R$232,2)</f>
        <v>0</v>
      </c>
      <c r="AI243" s="699" cm="1">
        <f t="array" ref="AI243">INDEX($H243:$K243,0,MATCH(AI$235,$H$235:$K$235,0))*HLOOKUP(AI$234,$J$231:$R$232,2)</f>
        <v>0</v>
      </c>
      <c r="AJ243" s="699" cm="1">
        <f t="array" ref="AJ243">INDEX($H243:$K243,0,MATCH(AJ$235,$H$235:$K$235,0))*HLOOKUP(AJ$234,$J$231:$R$232,2)</f>
        <v>0</v>
      </c>
      <c r="AK243" s="699" cm="1">
        <f t="array" ref="AK243">INDEX($H243:$K243,0,MATCH(AK$235,$H$235:$K$235,0))*HLOOKUP(AK$234,$J$231:$R$232,2)</f>
        <v>0</v>
      </c>
      <c r="AL243" s="699" cm="1">
        <f t="array" ref="AL243">INDEX($H243:$K243,0,MATCH(AL$235,$H$235:$K$235,0))*HLOOKUP(AL$234,$J$231:$R$232,2)</f>
        <v>0</v>
      </c>
      <c r="AM243" s="699" cm="1">
        <f t="array" ref="AM243">INDEX($H243:$K243,0,MATCH(AM$235,$H$235:$K$235,0))*HLOOKUP(AM$234,$J$231:$R$232,2)</f>
        <v>0</v>
      </c>
      <c r="AN243" s="699" cm="1">
        <f t="array" ref="AN243">INDEX($H243:$K243,0,MATCH(AN$235,$H$235:$K$235,0))*HLOOKUP(AN$234,$J$231:$R$232,2)</f>
        <v>0</v>
      </c>
      <c r="AO243" s="699" cm="1">
        <f t="array" ref="AO243">INDEX($H243:$K243,0,MATCH(AO$235,$H$235:$K$235,0))*HLOOKUP(AO$234,$J$231:$R$232,2)</f>
        <v>0</v>
      </c>
      <c r="AP243" s="699" cm="1">
        <f t="array" ref="AP243">INDEX($H243:$K243,0,MATCH(AP$235,$H$235:$K$235,0))*HLOOKUP(AP$234,$J$231:$R$232,2)</f>
        <v>0</v>
      </c>
      <c r="AQ243" s="699" cm="1">
        <f t="array" ref="AQ243">INDEX($H243:$K243,0,MATCH(AQ$235,$H$235:$K$235,0))*HLOOKUP(AQ$234,$J$231:$R$232,2)</f>
        <v>0</v>
      </c>
      <c r="AR243" s="699" cm="1">
        <f t="array" ref="AR243">INDEX($H243:$K243,0,MATCH(AR$235,$H$235:$K$235,0))*HLOOKUP(AR$234,$J$231:$R$232,2)</f>
        <v>0</v>
      </c>
      <c r="AS243" s="699" cm="1">
        <f t="array" ref="AS243">INDEX($H243:$K243,0,MATCH(AS$235,$H$235:$K$235,0))*HLOOKUP(AS$234,$J$231:$R$232,2)</f>
        <v>0</v>
      </c>
      <c r="AT243" s="699" cm="1">
        <f t="array" ref="AT243">INDEX($H243:$K243,0,MATCH(AT$235,$H$235:$K$235,0))*HLOOKUP(AT$234,$J$231:$R$232,2)</f>
        <v>0</v>
      </c>
      <c r="AU243" s="699" cm="1">
        <f t="array" ref="AU243">INDEX($H243:$K243,0,MATCH(AU$235,$H$235:$K$235,0))*HLOOKUP(AU$234,$J$231:$R$232,2)</f>
        <v>0</v>
      </c>
      <c r="AV243" s="193"/>
      <c r="AW243" s="193"/>
      <c r="AX243" s="16"/>
      <c r="AY243" s="8"/>
      <c r="AZ243" s="8"/>
      <c r="BA243" s="8"/>
    </row>
    <row r="244" spans="1:53" ht="14.5" outlineLevel="1" x14ac:dyDescent="0.35">
      <c r="A244" s="6"/>
      <c r="B244" s="7"/>
      <c r="C244" s="17"/>
      <c r="D244" s="17"/>
      <c r="E244" s="17"/>
      <c r="F244" s="26"/>
      <c r="G244" s="26" t="str">
        <f t="shared" si="58"/>
        <v>GGGC1Pa2</v>
      </c>
      <c r="H244" s="229">
        <v>0</v>
      </c>
      <c r="I244" s="229">
        <v>0</v>
      </c>
      <c r="J244" s="229">
        <v>0</v>
      </c>
      <c r="K244" s="229">
        <v>0</v>
      </c>
      <c r="L244" s="699" cm="1">
        <f t="array" ref="L244">INDEX($H244:$K244,0,MATCH(L$235,$H$235:$K$235,0))*HLOOKUP(L$234,$J$231:$R$232,2)</f>
        <v>0</v>
      </c>
      <c r="M244" s="699" cm="1">
        <f t="array" ref="M244">INDEX($H244:$K244,0,MATCH(M$235,$H$235:$K$235,0))*HLOOKUP(M$234,$J$231:$R$232,2)</f>
        <v>0</v>
      </c>
      <c r="N244" s="699" cm="1">
        <f t="array" ref="N244">INDEX($H244:$K244,0,MATCH(N$235,$H$235:$K$235,0))*HLOOKUP(N$234,$J$231:$R$232,2)</f>
        <v>0</v>
      </c>
      <c r="O244" s="699" cm="1">
        <f t="array" ref="O244">INDEX($H244:$K244,0,MATCH(O$235,$H$235:$K$235,0))*HLOOKUP(O$234,$J$231:$R$232,2)</f>
        <v>0</v>
      </c>
      <c r="P244" s="699" cm="1">
        <f t="array" ref="P244">INDEX($H244:$K244,0,MATCH(P$235,$H$235:$K$235,0))*HLOOKUP(P$234,$J$231:$R$232,2)</f>
        <v>0</v>
      </c>
      <c r="Q244" s="699" cm="1">
        <f t="array" ref="Q244">INDEX($H244:$K244,0,MATCH(Q$235,$H$235:$K$235,0))*HLOOKUP(Q$234,$J$231:$R$232,2)</f>
        <v>0</v>
      </c>
      <c r="R244" s="699" cm="1">
        <f t="array" ref="R244">INDEX($H244:$K244,0,MATCH(R$235,$H$235:$K$235,0))*HLOOKUP(R$234,$J$231:$R$232,2)</f>
        <v>0</v>
      </c>
      <c r="S244" s="699" cm="1">
        <f t="array" ref="S244">INDEX($H244:$K244,0,MATCH(S$235,$H$235:$K$235,0))*HLOOKUP(S$234,$J$231:$R$232,2)</f>
        <v>0</v>
      </c>
      <c r="T244" s="699" cm="1">
        <f t="array" ref="T244">INDEX($H244:$K244,0,MATCH(T$235,$H$235:$K$235,0))*HLOOKUP(T$234,$J$231:$R$232,2)</f>
        <v>0</v>
      </c>
      <c r="U244" s="699" cm="1">
        <f t="array" ref="U244">INDEX($H244:$K244,0,MATCH(U$235,$H$235:$K$235,0))*HLOOKUP(U$234,$J$231:$R$232,2)</f>
        <v>0</v>
      </c>
      <c r="V244" s="699" cm="1">
        <f t="array" ref="V244">INDEX($H244:$K244,0,MATCH(V$235,$H$235:$K$235,0))*HLOOKUP(V$234,$J$231:$R$232,2)</f>
        <v>0</v>
      </c>
      <c r="W244" s="699" cm="1">
        <f t="array" ref="W244">INDEX($H244:$K244,0,MATCH(W$235,$H$235:$K$235,0))*HLOOKUP(W$234,$J$231:$R$232,2)</f>
        <v>0</v>
      </c>
      <c r="X244" s="699" cm="1">
        <f t="array" ref="X244">INDEX($H244:$K244,0,MATCH(X$235,$H$235:$K$235,0))*HLOOKUP(X$234,$J$231:$R$232,2)</f>
        <v>0</v>
      </c>
      <c r="Y244" s="699" cm="1">
        <f t="array" ref="Y244">INDEX($H244:$K244,0,MATCH(Y$235,$H$235:$K$235,0))*HLOOKUP(Y$234,$J$231:$R$232,2)</f>
        <v>0</v>
      </c>
      <c r="Z244" s="699" cm="1">
        <f t="array" ref="Z244">INDEX($H244:$K244,0,MATCH(Z$235,$H$235:$K$235,0))*HLOOKUP(Z$234,$J$231:$R$232,2)</f>
        <v>0</v>
      </c>
      <c r="AA244" s="699" cm="1">
        <f t="array" ref="AA244">INDEX($H244:$K244,0,MATCH(AA$235,$H$235:$K$235,0))*HLOOKUP(AA$234,$J$231:$R$232,2)</f>
        <v>0</v>
      </c>
      <c r="AB244" s="699" cm="1">
        <f t="array" ref="AB244">INDEX($H244:$K244,0,MATCH(AB$235,$H$235:$K$235,0))*HLOOKUP(AB$234,$J$231:$R$232,2)</f>
        <v>0</v>
      </c>
      <c r="AC244" s="699" cm="1">
        <f t="array" ref="AC244">INDEX($H244:$K244,0,MATCH(AC$235,$H$235:$K$235,0))*HLOOKUP(AC$234,$J$231:$R$232,2)</f>
        <v>0</v>
      </c>
      <c r="AD244" s="699" cm="1">
        <f t="array" ref="AD244">INDEX($H244:$K244,0,MATCH(AD$235,$H$235:$K$235,0))*HLOOKUP(AD$234,$J$231:$R$232,2)</f>
        <v>0</v>
      </c>
      <c r="AE244" s="699" cm="1">
        <f t="array" ref="AE244">INDEX($H244:$K244,0,MATCH(AE$235,$H$235:$K$235,0))*HLOOKUP(AE$234,$J$231:$R$232,2)</f>
        <v>0</v>
      </c>
      <c r="AF244" s="699" cm="1">
        <f t="array" ref="AF244">INDEX($H244:$K244,0,MATCH(AF$235,$H$235:$K$235,0))*HLOOKUP(AF$234,$J$231:$R$232,2)</f>
        <v>0</v>
      </c>
      <c r="AG244" s="699" cm="1">
        <f t="array" ref="AG244">INDEX($H244:$K244,0,MATCH(AG$235,$H$235:$K$235,0))*HLOOKUP(AG$234,$J$231:$R$232,2)</f>
        <v>0</v>
      </c>
      <c r="AH244" s="699" cm="1">
        <f t="array" ref="AH244">INDEX($H244:$K244,0,MATCH(AH$235,$H$235:$K$235,0))*HLOOKUP(AH$234,$J$231:$R$232,2)</f>
        <v>0</v>
      </c>
      <c r="AI244" s="699" cm="1">
        <f t="array" ref="AI244">INDEX($H244:$K244,0,MATCH(AI$235,$H$235:$K$235,0))*HLOOKUP(AI$234,$J$231:$R$232,2)</f>
        <v>0</v>
      </c>
      <c r="AJ244" s="699" cm="1">
        <f t="array" ref="AJ244">INDEX($H244:$K244,0,MATCH(AJ$235,$H$235:$K$235,0))*HLOOKUP(AJ$234,$J$231:$R$232,2)</f>
        <v>0</v>
      </c>
      <c r="AK244" s="699" cm="1">
        <f t="array" ref="AK244">INDEX($H244:$K244,0,MATCH(AK$235,$H$235:$K$235,0))*HLOOKUP(AK$234,$J$231:$R$232,2)</f>
        <v>0</v>
      </c>
      <c r="AL244" s="699" cm="1">
        <f t="array" ref="AL244">INDEX($H244:$K244,0,MATCH(AL$235,$H$235:$K$235,0))*HLOOKUP(AL$234,$J$231:$R$232,2)</f>
        <v>0</v>
      </c>
      <c r="AM244" s="699" cm="1">
        <f t="array" ref="AM244">INDEX($H244:$K244,0,MATCH(AM$235,$H$235:$K$235,0))*HLOOKUP(AM$234,$J$231:$R$232,2)</f>
        <v>0</v>
      </c>
      <c r="AN244" s="699" cm="1">
        <f t="array" ref="AN244">INDEX($H244:$K244,0,MATCH(AN$235,$H$235:$K$235,0))*HLOOKUP(AN$234,$J$231:$R$232,2)</f>
        <v>0</v>
      </c>
      <c r="AO244" s="699" cm="1">
        <f t="array" ref="AO244">INDEX($H244:$K244,0,MATCH(AO$235,$H$235:$K$235,0))*HLOOKUP(AO$234,$J$231:$R$232,2)</f>
        <v>0</v>
      </c>
      <c r="AP244" s="699" cm="1">
        <f t="array" ref="AP244">INDEX($H244:$K244,0,MATCH(AP$235,$H$235:$K$235,0))*HLOOKUP(AP$234,$J$231:$R$232,2)</f>
        <v>0</v>
      </c>
      <c r="AQ244" s="699" cm="1">
        <f t="array" ref="AQ244">INDEX($H244:$K244,0,MATCH(AQ$235,$H$235:$K$235,0))*HLOOKUP(AQ$234,$J$231:$R$232,2)</f>
        <v>0</v>
      </c>
      <c r="AR244" s="699" cm="1">
        <f t="array" ref="AR244">INDEX($H244:$K244,0,MATCH(AR$235,$H$235:$K$235,0))*HLOOKUP(AR$234,$J$231:$R$232,2)</f>
        <v>0</v>
      </c>
      <c r="AS244" s="699" cm="1">
        <f t="array" ref="AS244">INDEX($H244:$K244,0,MATCH(AS$235,$H$235:$K$235,0))*HLOOKUP(AS$234,$J$231:$R$232,2)</f>
        <v>0</v>
      </c>
      <c r="AT244" s="699" cm="1">
        <f t="array" ref="AT244">INDEX($H244:$K244,0,MATCH(AT$235,$H$235:$K$235,0))*HLOOKUP(AT$234,$J$231:$R$232,2)</f>
        <v>0</v>
      </c>
      <c r="AU244" s="699" cm="1">
        <f t="array" ref="AU244">INDEX($H244:$K244,0,MATCH(AU$235,$H$235:$K$235,0))*HLOOKUP(AU$234,$J$231:$R$232,2)</f>
        <v>0</v>
      </c>
      <c r="AV244" s="193"/>
      <c r="AW244" s="193"/>
      <c r="AX244" s="16"/>
      <c r="AY244" s="8"/>
      <c r="AZ244" s="8"/>
      <c r="BA244" s="8"/>
    </row>
    <row r="245" spans="1:53" ht="14.5" outlineLevel="1" x14ac:dyDescent="0.35">
      <c r="A245" s="6"/>
      <c r="B245" s="7"/>
      <c r="C245" s="17"/>
      <c r="D245" s="17"/>
      <c r="E245" s="17"/>
      <c r="F245" s="26"/>
      <c r="G245" s="26" t="str">
        <f t="shared" si="58"/>
        <v>GGGC1OFa2</v>
      </c>
      <c r="H245" s="229">
        <v>0</v>
      </c>
      <c r="I245" s="229">
        <v>0</v>
      </c>
      <c r="J245" s="229">
        <v>0</v>
      </c>
      <c r="K245" s="229">
        <v>0</v>
      </c>
      <c r="L245" s="699" cm="1">
        <f t="array" ref="L245">INDEX($H245:$K245,0,MATCH(L$235,$H$235:$K$235,0))*HLOOKUP(L$234,$J$231:$R$232,2)</f>
        <v>0</v>
      </c>
      <c r="M245" s="699" cm="1">
        <f t="array" ref="M245">INDEX($H245:$K245,0,MATCH(M$235,$H$235:$K$235,0))*HLOOKUP(M$234,$J$231:$R$232,2)</f>
        <v>0</v>
      </c>
      <c r="N245" s="699" cm="1">
        <f t="array" ref="N245">INDEX($H245:$K245,0,MATCH(N$235,$H$235:$K$235,0))*HLOOKUP(N$234,$J$231:$R$232,2)</f>
        <v>0</v>
      </c>
      <c r="O245" s="699" cm="1">
        <f t="array" ref="O245">INDEX($H245:$K245,0,MATCH(O$235,$H$235:$K$235,0))*HLOOKUP(O$234,$J$231:$R$232,2)</f>
        <v>0</v>
      </c>
      <c r="P245" s="699" cm="1">
        <f t="array" ref="P245">INDEX($H245:$K245,0,MATCH(P$235,$H$235:$K$235,0))*HLOOKUP(P$234,$J$231:$R$232,2)</f>
        <v>0</v>
      </c>
      <c r="Q245" s="699" cm="1">
        <f t="array" ref="Q245">INDEX($H245:$K245,0,MATCH(Q$235,$H$235:$K$235,0))*HLOOKUP(Q$234,$J$231:$R$232,2)</f>
        <v>0</v>
      </c>
      <c r="R245" s="699" cm="1">
        <f t="array" ref="R245">INDEX($H245:$K245,0,MATCH(R$235,$H$235:$K$235,0))*HLOOKUP(R$234,$J$231:$R$232,2)</f>
        <v>0</v>
      </c>
      <c r="S245" s="699" cm="1">
        <f t="array" ref="S245">INDEX($H245:$K245,0,MATCH(S$235,$H$235:$K$235,0))*HLOOKUP(S$234,$J$231:$R$232,2)</f>
        <v>0</v>
      </c>
      <c r="T245" s="699" cm="1">
        <f t="array" ref="T245">INDEX($H245:$K245,0,MATCH(T$235,$H$235:$K$235,0))*HLOOKUP(T$234,$J$231:$R$232,2)</f>
        <v>0</v>
      </c>
      <c r="U245" s="699" cm="1">
        <f t="array" ref="U245">INDEX($H245:$K245,0,MATCH(U$235,$H$235:$K$235,0))*HLOOKUP(U$234,$J$231:$R$232,2)</f>
        <v>0</v>
      </c>
      <c r="V245" s="699" cm="1">
        <f t="array" ref="V245">INDEX($H245:$K245,0,MATCH(V$235,$H$235:$K$235,0))*HLOOKUP(V$234,$J$231:$R$232,2)</f>
        <v>0</v>
      </c>
      <c r="W245" s="699" cm="1">
        <f t="array" ref="W245">INDEX($H245:$K245,0,MATCH(W$235,$H$235:$K$235,0))*HLOOKUP(W$234,$J$231:$R$232,2)</f>
        <v>0</v>
      </c>
      <c r="X245" s="699" cm="1">
        <f t="array" ref="X245">INDEX($H245:$K245,0,MATCH(X$235,$H$235:$K$235,0))*HLOOKUP(X$234,$J$231:$R$232,2)</f>
        <v>0</v>
      </c>
      <c r="Y245" s="699" cm="1">
        <f t="array" ref="Y245">INDEX($H245:$K245,0,MATCH(Y$235,$H$235:$K$235,0))*HLOOKUP(Y$234,$J$231:$R$232,2)</f>
        <v>0</v>
      </c>
      <c r="Z245" s="699" cm="1">
        <f t="array" ref="Z245">INDEX($H245:$K245,0,MATCH(Z$235,$H$235:$K$235,0))*HLOOKUP(Z$234,$J$231:$R$232,2)</f>
        <v>0</v>
      </c>
      <c r="AA245" s="699" cm="1">
        <f t="array" ref="AA245">INDEX($H245:$K245,0,MATCH(AA$235,$H$235:$K$235,0))*HLOOKUP(AA$234,$J$231:$R$232,2)</f>
        <v>0</v>
      </c>
      <c r="AB245" s="699" cm="1">
        <f t="array" ref="AB245">INDEX($H245:$K245,0,MATCH(AB$235,$H$235:$K$235,0))*HLOOKUP(AB$234,$J$231:$R$232,2)</f>
        <v>0</v>
      </c>
      <c r="AC245" s="699" cm="1">
        <f t="array" ref="AC245">INDEX($H245:$K245,0,MATCH(AC$235,$H$235:$K$235,0))*HLOOKUP(AC$234,$J$231:$R$232,2)</f>
        <v>0</v>
      </c>
      <c r="AD245" s="699" cm="1">
        <f t="array" ref="AD245">INDEX($H245:$K245,0,MATCH(AD$235,$H$235:$K$235,0))*HLOOKUP(AD$234,$J$231:$R$232,2)</f>
        <v>0</v>
      </c>
      <c r="AE245" s="699" cm="1">
        <f t="array" ref="AE245">INDEX($H245:$K245,0,MATCH(AE$235,$H$235:$K$235,0))*HLOOKUP(AE$234,$J$231:$R$232,2)</f>
        <v>0</v>
      </c>
      <c r="AF245" s="699" cm="1">
        <f t="array" ref="AF245">INDEX($H245:$K245,0,MATCH(AF$235,$H$235:$K$235,0))*HLOOKUP(AF$234,$J$231:$R$232,2)</f>
        <v>0</v>
      </c>
      <c r="AG245" s="699" cm="1">
        <f t="array" ref="AG245">INDEX($H245:$K245,0,MATCH(AG$235,$H$235:$K$235,0))*HLOOKUP(AG$234,$J$231:$R$232,2)</f>
        <v>0</v>
      </c>
      <c r="AH245" s="699" cm="1">
        <f t="array" ref="AH245">INDEX($H245:$K245,0,MATCH(AH$235,$H$235:$K$235,0))*HLOOKUP(AH$234,$J$231:$R$232,2)</f>
        <v>0</v>
      </c>
      <c r="AI245" s="699" cm="1">
        <f t="array" ref="AI245">INDEX($H245:$K245,0,MATCH(AI$235,$H$235:$K$235,0))*HLOOKUP(AI$234,$J$231:$R$232,2)</f>
        <v>0</v>
      </c>
      <c r="AJ245" s="699" cm="1">
        <f t="array" ref="AJ245">INDEX($H245:$K245,0,MATCH(AJ$235,$H$235:$K$235,0))*HLOOKUP(AJ$234,$J$231:$R$232,2)</f>
        <v>0</v>
      </c>
      <c r="AK245" s="699" cm="1">
        <f t="array" ref="AK245">INDEX($H245:$K245,0,MATCH(AK$235,$H$235:$K$235,0))*HLOOKUP(AK$234,$J$231:$R$232,2)</f>
        <v>0</v>
      </c>
      <c r="AL245" s="699" cm="1">
        <f t="array" ref="AL245">INDEX($H245:$K245,0,MATCH(AL$235,$H$235:$K$235,0))*HLOOKUP(AL$234,$J$231:$R$232,2)</f>
        <v>0</v>
      </c>
      <c r="AM245" s="699" cm="1">
        <f t="array" ref="AM245">INDEX($H245:$K245,0,MATCH(AM$235,$H$235:$K$235,0))*HLOOKUP(AM$234,$J$231:$R$232,2)</f>
        <v>0</v>
      </c>
      <c r="AN245" s="699" cm="1">
        <f t="array" ref="AN245">INDEX($H245:$K245,0,MATCH(AN$235,$H$235:$K$235,0))*HLOOKUP(AN$234,$J$231:$R$232,2)</f>
        <v>0</v>
      </c>
      <c r="AO245" s="699" cm="1">
        <f t="array" ref="AO245">INDEX($H245:$K245,0,MATCH(AO$235,$H$235:$K$235,0))*HLOOKUP(AO$234,$J$231:$R$232,2)</f>
        <v>0</v>
      </c>
      <c r="AP245" s="699" cm="1">
        <f t="array" ref="AP245">INDEX($H245:$K245,0,MATCH(AP$235,$H$235:$K$235,0))*HLOOKUP(AP$234,$J$231:$R$232,2)</f>
        <v>0</v>
      </c>
      <c r="AQ245" s="699" cm="1">
        <f t="array" ref="AQ245">INDEX($H245:$K245,0,MATCH(AQ$235,$H$235:$K$235,0))*HLOOKUP(AQ$234,$J$231:$R$232,2)</f>
        <v>0</v>
      </c>
      <c r="AR245" s="699" cm="1">
        <f t="array" ref="AR245">INDEX($H245:$K245,0,MATCH(AR$235,$H$235:$K$235,0))*HLOOKUP(AR$234,$J$231:$R$232,2)</f>
        <v>0</v>
      </c>
      <c r="AS245" s="699" cm="1">
        <f t="array" ref="AS245">INDEX($H245:$K245,0,MATCH(AS$235,$H$235:$K$235,0))*HLOOKUP(AS$234,$J$231:$R$232,2)</f>
        <v>0</v>
      </c>
      <c r="AT245" s="699" cm="1">
        <f t="array" ref="AT245">INDEX($H245:$K245,0,MATCH(AT$235,$H$235:$K$235,0))*HLOOKUP(AT$234,$J$231:$R$232,2)</f>
        <v>0</v>
      </c>
      <c r="AU245" s="699" cm="1">
        <f t="array" ref="AU245">INDEX($H245:$K245,0,MATCH(AU$235,$H$235:$K$235,0))*HLOOKUP(AU$234,$J$231:$R$232,2)</f>
        <v>0</v>
      </c>
      <c r="AV245" s="193"/>
      <c r="AW245" s="193"/>
      <c r="AX245" s="16"/>
      <c r="AY245" s="8"/>
      <c r="AZ245" s="8"/>
      <c r="BA245" s="8"/>
    </row>
    <row r="246" spans="1:53" ht="14.5" outlineLevel="1" x14ac:dyDescent="0.35">
      <c r="A246" s="6"/>
      <c r="B246" s="7"/>
      <c r="C246" s="17"/>
      <c r="D246" s="17"/>
      <c r="E246" s="17"/>
      <c r="F246" s="26"/>
      <c r="G246" s="26" t="str">
        <f t="shared" si="58"/>
        <v>SPSPSPSPSPsp</v>
      </c>
      <c r="H246" s="229">
        <v>43</v>
      </c>
      <c r="I246" s="229">
        <v>0</v>
      </c>
      <c r="J246" s="229">
        <v>34</v>
      </c>
      <c r="K246" s="229">
        <v>0</v>
      </c>
      <c r="L246" s="699" cm="1">
        <f t="array" ref="L246">INDEX($H246:$K246,0,MATCH(L$235,$H$235:$K$235,0))*HLOOKUP(L$234,$J$231:$R$232,2)</f>
        <v>43</v>
      </c>
      <c r="M246" s="699" cm="1">
        <f t="array" ref="M246">INDEX($H246:$K246,0,MATCH(M$235,$H$235:$K$235,0))*HLOOKUP(M$234,$J$231:$R$232,2)</f>
        <v>0</v>
      </c>
      <c r="N246" s="699" cm="1">
        <f t="array" ref="N246">INDEX($H246:$K246,0,MATCH(N$235,$H$235:$K$235,0))*HLOOKUP(N$234,$J$231:$R$232,2)</f>
        <v>34</v>
      </c>
      <c r="O246" s="699" cm="1">
        <f t="array" ref="O246">INDEX($H246:$K246,0,MATCH(O$235,$H$235:$K$235,0))*HLOOKUP(O$234,$J$231:$R$232,2)</f>
        <v>0</v>
      </c>
      <c r="P246" s="699" cm="1">
        <f t="array" ref="P246">INDEX($H246:$K246,0,MATCH(P$235,$H$235:$K$235,0))*HLOOKUP(P$234,$J$231:$R$232,2)</f>
        <v>43</v>
      </c>
      <c r="Q246" s="699" cm="1">
        <f t="array" ref="Q246">INDEX($H246:$K246,0,MATCH(Q$235,$H$235:$K$235,0))*HLOOKUP(Q$234,$J$231:$R$232,2)</f>
        <v>0</v>
      </c>
      <c r="R246" s="699" cm="1">
        <f t="array" ref="R246">INDEX($H246:$K246,0,MATCH(R$235,$H$235:$K$235,0))*HLOOKUP(R$234,$J$231:$R$232,2)</f>
        <v>34</v>
      </c>
      <c r="S246" s="699" cm="1">
        <f t="array" ref="S246">INDEX($H246:$K246,0,MATCH(S$235,$H$235:$K$235,0))*HLOOKUP(S$234,$J$231:$R$232,2)</f>
        <v>0</v>
      </c>
      <c r="T246" s="699" cm="1">
        <f t="array" ref="T246">INDEX($H246:$K246,0,MATCH(T$235,$H$235:$K$235,0))*HLOOKUP(T$234,$J$231:$R$232,2)</f>
        <v>43</v>
      </c>
      <c r="U246" s="699" cm="1">
        <f t="array" ref="U246">INDEX($H246:$K246,0,MATCH(U$235,$H$235:$K$235,0))*HLOOKUP(U$234,$J$231:$R$232,2)</f>
        <v>0</v>
      </c>
      <c r="V246" s="699" cm="1">
        <f t="array" ref="V246">INDEX($H246:$K246,0,MATCH(V$235,$H$235:$K$235,0))*HLOOKUP(V$234,$J$231:$R$232,2)</f>
        <v>34</v>
      </c>
      <c r="W246" s="699" cm="1">
        <f t="array" ref="W246">INDEX($H246:$K246,0,MATCH(W$235,$H$235:$K$235,0))*HLOOKUP(W$234,$J$231:$R$232,2)</f>
        <v>0</v>
      </c>
      <c r="X246" s="699" cm="1">
        <f t="array" ref="X246">INDEX($H246:$K246,0,MATCH(X$235,$H$235:$K$235,0))*HLOOKUP(X$234,$J$231:$R$232,2)</f>
        <v>43</v>
      </c>
      <c r="Y246" s="699" cm="1">
        <f t="array" ref="Y246">INDEX($H246:$K246,0,MATCH(Y$235,$H$235:$K$235,0))*HLOOKUP(Y$234,$J$231:$R$232,2)</f>
        <v>0</v>
      </c>
      <c r="Z246" s="699" cm="1">
        <f t="array" ref="Z246">INDEX($H246:$K246,0,MATCH(Z$235,$H$235:$K$235,0))*HLOOKUP(Z$234,$J$231:$R$232,2)</f>
        <v>34</v>
      </c>
      <c r="AA246" s="699" cm="1">
        <f t="array" ref="AA246">INDEX($H246:$K246,0,MATCH(AA$235,$H$235:$K$235,0))*HLOOKUP(AA$234,$J$231:$R$232,2)</f>
        <v>0</v>
      </c>
      <c r="AB246" s="699" cm="1">
        <f t="array" ref="AB246">INDEX($H246:$K246,0,MATCH(AB$235,$H$235:$K$235,0))*HLOOKUP(AB$234,$J$231:$R$232,2)</f>
        <v>43</v>
      </c>
      <c r="AC246" s="699" cm="1">
        <f t="array" ref="AC246">INDEX($H246:$K246,0,MATCH(AC$235,$H$235:$K$235,0))*HLOOKUP(AC$234,$J$231:$R$232,2)</f>
        <v>0</v>
      </c>
      <c r="AD246" s="699" cm="1">
        <f t="array" ref="AD246">INDEX($H246:$K246,0,MATCH(AD$235,$H$235:$K$235,0))*HLOOKUP(AD$234,$J$231:$R$232,2)</f>
        <v>34</v>
      </c>
      <c r="AE246" s="699" cm="1">
        <f t="array" ref="AE246">INDEX($H246:$K246,0,MATCH(AE$235,$H$235:$K$235,0))*HLOOKUP(AE$234,$J$231:$R$232,2)</f>
        <v>0</v>
      </c>
      <c r="AF246" s="699" cm="1">
        <f t="array" ref="AF246">INDEX($H246:$K246,0,MATCH(AF$235,$H$235:$K$235,0))*HLOOKUP(AF$234,$J$231:$R$232,2)</f>
        <v>43</v>
      </c>
      <c r="AG246" s="699" cm="1">
        <f t="array" ref="AG246">INDEX($H246:$K246,0,MATCH(AG$235,$H$235:$K$235,0))*HLOOKUP(AG$234,$J$231:$R$232,2)</f>
        <v>0</v>
      </c>
      <c r="AH246" s="699" cm="1">
        <f t="array" ref="AH246">INDEX($H246:$K246,0,MATCH(AH$235,$H$235:$K$235,0))*HLOOKUP(AH$234,$J$231:$R$232,2)</f>
        <v>34</v>
      </c>
      <c r="AI246" s="699" cm="1">
        <f t="array" ref="AI246">INDEX($H246:$K246,0,MATCH(AI$235,$H$235:$K$235,0))*HLOOKUP(AI$234,$J$231:$R$232,2)</f>
        <v>0</v>
      </c>
      <c r="AJ246" s="699" cm="1">
        <f t="array" ref="AJ246">INDEX($H246:$K246,0,MATCH(AJ$235,$H$235:$K$235,0))*HLOOKUP(AJ$234,$J$231:$R$232,2)</f>
        <v>43</v>
      </c>
      <c r="AK246" s="699" cm="1">
        <f t="array" ref="AK246">INDEX($H246:$K246,0,MATCH(AK$235,$H$235:$K$235,0))*HLOOKUP(AK$234,$J$231:$R$232,2)</f>
        <v>0</v>
      </c>
      <c r="AL246" s="699" cm="1">
        <f t="array" ref="AL246">INDEX($H246:$K246,0,MATCH(AL$235,$H$235:$K$235,0))*HLOOKUP(AL$234,$J$231:$R$232,2)</f>
        <v>34</v>
      </c>
      <c r="AM246" s="699" cm="1">
        <f t="array" ref="AM246">INDEX($H246:$K246,0,MATCH(AM$235,$H$235:$K$235,0))*HLOOKUP(AM$234,$J$231:$R$232,2)</f>
        <v>0</v>
      </c>
      <c r="AN246" s="699" cm="1">
        <f t="array" ref="AN246">INDEX($H246:$K246,0,MATCH(AN$235,$H$235:$K$235,0))*HLOOKUP(AN$234,$J$231:$R$232,2)</f>
        <v>43</v>
      </c>
      <c r="AO246" s="699" cm="1">
        <f t="array" ref="AO246">INDEX($H246:$K246,0,MATCH(AO$235,$H$235:$K$235,0))*HLOOKUP(AO$234,$J$231:$R$232,2)</f>
        <v>0</v>
      </c>
      <c r="AP246" s="699" cm="1">
        <f t="array" ref="AP246">INDEX($H246:$K246,0,MATCH(AP$235,$H$235:$K$235,0))*HLOOKUP(AP$234,$J$231:$R$232,2)</f>
        <v>34</v>
      </c>
      <c r="AQ246" s="699" cm="1">
        <f t="array" ref="AQ246">INDEX($H246:$K246,0,MATCH(AQ$235,$H$235:$K$235,0))*HLOOKUP(AQ$234,$J$231:$R$232,2)</f>
        <v>0</v>
      </c>
      <c r="AR246" s="699" cm="1">
        <f t="array" ref="AR246">INDEX($H246:$K246,0,MATCH(AR$235,$H$235:$K$235,0))*HLOOKUP(AR$234,$J$231:$R$232,2)</f>
        <v>43</v>
      </c>
      <c r="AS246" s="699" cm="1">
        <f t="array" ref="AS246">INDEX($H246:$K246,0,MATCH(AS$235,$H$235:$K$235,0))*HLOOKUP(AS$234,$J$231:$R$232,2)</f>
        <v>0</v>
      </c>
      <c r="AT246" s="699" cm="1">
        <f t="array" ref="AT246">INDEX($H246:$K246,0,MATCH(AT$235,$H$235:$K$235,0))*HLOOKUP(AT$234,$J$231:$R$232,2)</f>
        <v>34</v>
      </c>
      <c r="AU246" s="699" cm="1">
        <f t="array" ref="AU246">INDEX($H246:$K246,0,MATCH(AU$235,$H$235:$K$235,0))*HLOOKUP(AU$234,$J$231:$R$232,2)</f>
        <v>0</v>
      </c>
      <c r="AV246" s="193"/>
      <c r="AW246" s="193"/>
      <c r="AX246" s="16"/>
      <c r="AY246" s="8"/>
      <c r="AZ246" s="8"/>
      <c r="BA246" s="8"/>
    </row>
    <row r="247" spans="1:53" ht="14.5" outlineLevel="1" x14ac:dyDescent="0.35">
      <c r="A247" s="6"/>
      <c r="B247" s="7"/>
      <c r="C247" s="17"/>
      <c r="D247" s="17"/>
      <c r="E247" s="17"/>
      <c r="F247" s="26"/>
      <c r="G247" s="26"/>
      <c r="I247" s="26"/>
      <c r="J247" s="26"/>
      <c r="K247" s="26"/>
      <c r="L247" s="26"/>
      <c r="M247" s="26"/>
      <c r="N247" s="26"/>
      <c r="O247" s="26"/>
      <c r="P247" s="26"/>
      <c r="Q247" s="26"/>
      <c r="R247" s="26"/>
      <c r="S247" s="26"/>
      <c r="T247" s="26"/>
      <c r="U247" s="26"/>
      <c r="V247" s="26"/>
      <c r="W247" s="26"/>
      <c r="X247" s="26"/>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6"/>
      <c r="AY247" s="8"/>
      <c r="AZ247" s="8"/>
      <c r="BA247" s="8"/>
    </row>
    <row r="248" spans="1:53" ht="14.5" outlineLevel="1" x14ac:dyDescent="0.35">
      <c r="A248" s="6"/>
      <c r="B248" s="7"/>
      <c r="C248" s="17"/>
      <c r="D248" s="17"/>
      <c r="E248" s="17"/>
      <c r="F248" s="26"/>
      <c r="G248" s="26"/>
      <c r="I248" s="26"/>
      <c r="J248" s="26"/>
      <c r="K248" s="26"/>
      <c r="L248" s="26"/>
      <c r="M248" s="26"/>
      <c r="N248" s="26"/>
      <c r="O248" s="26"/>
      <c r="P248" s="26"/>
      <c r="Q248" s="26"/>
      <c r="R248" s="26"/>
      <c r="S248" s="26"/>
      <c r="T248" s="26"/>
      <c r="U248" s="26"/>
      <c r="V248" s="26"/>
      <c r="W248" s="26"/>
      <c r="X248" s="26"/>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6"/>
      <c r="AY248" s="8"/>
      <c r="AZ248" s="8"/>
      <c r="BA248" s="8"/>
    </row>
    <row r="249" spans="1:53" ht="14.5" outlineLevel="1" x14ac:dyDescent="0.35">
      <c r="A249" s="6"/>
      <c r="B249" s="7"/>
      <c r="C249" s="17"/>
      <c r="D249" s="17"/>
      <c r="E249" s="17"/>
      <c r="F249" s="26"/>
      <c r="G249" s="503" t="s">
        <v>790</v>
      </c>
      <c r="J249" s="697" t="s">
        <v>385</v>
      </c>
      <c r="K249" s="697" t="s">
        <v>779</v>
      </c>
      <c r="L249" s="697" t="s">
        <v>780</v>
      </c>
      <c r="M249" s="697" t="s">
        <v>781</v>
      </c>
      <c r="N249" s="697" t="s">
        <v>782</v>
      </c>
      <c r="O249" s="697" t="s">
        <v>783</v>
      </c>
      <c r="P249" s="697" t="s">
        <v>784</v>
      </c>
      <c r="Q249" s="697" t="s">
        <v>785</v>
      </c>
      <c r="R249" s="697" t="s">
        <v>786</v>
      </c>
      <c r="S249" s="26"/>
      <c r="T249" s="26"/>
      <c r="U249" s="26"/>
      <c r="V249" s="26"/>
      <c r="W249" s="26"/>
      <c r="X249" s="26"/>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6"/>
      <c r="AY249" s="8"/>
      <c r="AZ249" s="8"/>
      <c r="BA249" s="8"/>
    </row>
    <row r="250" spans="1:53" ht="14.5" outlineLevel="1" x14ac:dyDescent="0.35">
      <c r="A250" s="6"/>
      <c r="B250" s="7"/>
      <c r="C250" s="17"/>
      <c r="D250" s="17"/>
      <c r="E250" s="17"/>
      <c r="F250" s="26"/>
      <c r="G250" s="503"/>
      <c r="I250" t="s">
        <v>1032</v>
      </c>
      <c r="J250" s="698">
        <v>1</v>
      </c>
      <c r="K250" s="698">
        <v>1</v>
      </c>
      <c r="L250" s="698">
        <v>1</v>
      </c>
      <c r="M250" s="698">
        <v>1</v>
      </c>
      <c r="N250" s="698">
        <v>1</v>
      </c>
      <c r="O250" s="698">
        <v>1</v>
      </c>
      <c r="P250" s="698">
        <v>1</v>
      </c>
      <c r="Q250" s="698">
        <v>1</v>
      </c>
      <c r="R250" s="698">
        <v>1</v>
      </c>
      <c r="S250" s="26"/>
      <c r="T250" s="26"/>
      <c r="U250" s="26"/>
      <c r="V250" s="26"/>
      <c r="W250" s="26"/>
      <c r="X250" s="26"/>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6"/>
      <c r="AY250" s="8"/>
      <c r="AZ250" s="8"/>
      <c r="BA250" s="8"/>
    </row>
    <row r="251" spans="1:53" ht="14.5" outlineLevel="1" x14ac:dyDescent="0.35">
      <c r="A251" s="6"/>
      <c r="B251" s="7"/>
      <c r="C251" s="17"/>
      <c r="D251" s="17"/>
      <c r="E251" s="17"/>
      <c r="F251" s="26"/>
      <c r="G251" s="503"/>
      <c r="I251" s="26"/>
      <c r="J251" s="26"/>
      <c r="K251" s="26"/>
      <c r="L251" s="26"/>
      <c r="M251" s="26"/>
      <c r="N251" s="26"/>
      <c r="O251" s="26"/>
      <c r="P251" s="26"/>
      <c r="Q251" s="26"/>
      <c r="R251" s="26"/>
      <c r="S251" s="26"/>
      <c r="T251" s="26"/>
      <c r="U251" s="26"/>
      <c r="V251" s="26"/>
      <c r="W251" s="26"/>
      <c r="X251" s="26"/>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6"/>
      <c r="AY251" s="8"/>
      <c r="AZ251" s="8"/>
      <c r="BA251" s="8"/>
    </row>
    <row r="252" spans="1:53" ht="14.5" outlineLevel="1" x14ac:dyDescent="0.35">
      <c r="A252" s="6"/>
      <c r="B252" s="7"/>
      <c r="C252" s="17"/>
      <c r="D252" s="17"/>
      <c r="E252" s="17"/>
      <c r="F252" s="26"/>
      <c r="G252" s="26" t="s">
        <v>792</v>
      </c>
      <c r="H252" t="s">
        <v>806</v>
      </c>
      <c r="I252" t="s">
        <v>806</v>
      </c>
      <c r="J252" t="s">
        <v>806</v>
      </c>
      <c r="K252" t="s">
        <v>806</v>
      </c>
      <c r="L252" t="s">
        <v>385</v>
      </c>
      <c r="M252" t="s">
        <v>385</v>
      </c>
      <c r="N252" t="s">
        <v>385</v>
      </c>
      <c r="O252" t="s">
        <v>385</v>
      </c>
      <c r="P252" t="s">
        <v>779</v>
      </c>
      <c r="Q252" t="s">
        <v>779</v>
      </c>
      <c r="R252" t="s">
        <v>779</v>
      </c>
      <c r="S252" t="s">
        <v>779</v>
      </c>
      <c r="T252" t="s">
        <v>780</v>
      </c>
      <c r="U252" t="s">
        <v>780</v>
      </c>
      <c r="V252" t="s">
        <v>780</v>
      </c>
      <c r="W252" t="s">
        <v>780</v>
      </c>
      <c r="X252" t="s">
        <v>781</v>
      </c>
      <c r="Y252" t="s">
        <v>781</v>
      </c>
      <c r="Z252" t="s">
        <v>781</v>
      </c>
      <c r="AA252" t="s">
        <v>781</v>
      </c>
      <c r="AB252" t="s">
        <v>782</v>
      </c>
      <c r="AC252" t="s">
        <v>782</v>
      </c>
      <c r="AD252" t="s">
        <v>782</v>
      </c>
      <c r="AE252" t="s">
        <v>782</v>
      </c>
      <c r="AF252" t="s">
        <v>783</v>
      </c>
      <c r="AG252" t="s">
        <v>783</v>
      </c>
      <c r="AH252" t="s">
        <v>783</v>
      </c>
      <c r="AI252" t="s">
        <v>783</v>
      </c>
      <c r="AJ252" t="s">
        <v>784</v>
      </c>
      <c r="AK252" t="s">
        <v>784</v>
      </c>
      <c r="AL252" t="s">
        <v>784</v>
      </c>
      <c r="AM252" t="s">
        <v>784</v>
      </c>
      <c r="AN252" t="s">
        <v>785</v>
      </c>
      <c r="AO252" t="s">
        <v>785</v>
      </c>
      <c r="AP252" t="s">
        <v>785</v>
      </c>
      <c r="AQ252" t="s">
        <v>785</v>
      </c>
      <c r="AR252" t="s">
        <v>786</v>
      </c>
      <c r="AS252" t="s">
        <v>786</v>
      </c>
      <c r="AT252" t="s">
        <v>786</v>
      </c>
      <c r="AU252" t="s">
        <v>786</v>
      </c>
      <c r="AV252" s="193"/>
      <c r="AW252" s="193"/>
      <c r="AX252" s="16"/>
      <c r="AY252" s="8"/>
      <c r="AZ252" s="8"/>
      <c r="BA252" s="8"/>
    </row>
    <row r="253" spans="1:53" ht="14.5" outlineLevel="1" x14ac:dyDescent="0.35">
      <c r="A253" s="6"/>
      <c r="B253" s="7"/>
      <c r="C253" s="17"/>
      <c r="D253" s="17"/>
      <c r="E253" s="17"/>
      <c r="F253" s="26"/>
      <c r="G253" s="26" t="s">
        <v>793</v>
      </c>
      <c r="H253" t="s">
        <v>756</v>
      </c>
      <c r="I253" t="s">
        <v>1165</v>
      </c>
      <c r="J253" t="s">
        <v>1166</v>
      </c>
      <c r="K253" t="s">
        <v>758</v>
      </c>
      <c r="L253" t="str">
        <f>H253</f>
        <v>early</v>
      </c>
      <c r="M253" t="str">
        <f t="shared" ref="M253:AU253" si="59">I253</f>
        <v>at_seeding</v>
      </c>
      <c r="N253" t="str">
        <f t="shared" si="59"/>
        <v>mid</v>
      </c>
      <c r="O253" t="str">
        <f t="shared" si="59"/>
        <v>late</v>
      </c>
      <c r="P253" t="str">
        <f t="shared" si="59"/>
        <v>early</v>
      </c>
      <c r="Q253" t="str">
        <f t="shared" si="59"/>
        <v>at_seeding</v>
      </c>
      <c r="R253" t="str">
        <f t="shared" si="59"/>
        <v>mid</v>
      </c>
      <c r="S253" t="str">
        <f t="shared" si="59"/>
        <v>late</v>
      </c>
      <c r="T253" t="str">
        <f t="shared" si="59"/>
        <v>early</v>
      </c>
      <c r="U253" t="str">
        <f t="shared" si="59"/>
        <v>at_seeding</v>
      </c>
      <c r="V253" t="str">
        <f t="shared" si="59"/>
        <v>mid</v>
      </c>
      <c r="W253" t="str">
        <f t="shared" si="59"/>
        <v>late</v>
      </c>
      <c r="X253" t="str">
        <f t="shared" si="59"/>
        <v>early</v>
      </c>
      <c r="Y253" t="str">
        <f t="shared" si="59"/>
        <v>at_seeding</v>
      </c>
      <c r="Z253" t="str">
        <f t="shared" si="59"/>
        <v>mid</v>
      </c>
      <c r="AA253" t="str">
        <f t="shared" si="59"/>
        <v>late</v>
      </c>
      <c r="AB253" t="str">
        <f t="shared" si="59"/>
        <v>early</v>
      </c>
      <c r="AC253" t="str">
        <f t="shared" si="59"/>
        <v>at_seeding</v>
      </c>
      <c r="AD253" t="str">
        <f t="shared" si="59"/>
        <v>mid</v>
      </c>
      <c r="AE253" t="str">
        <f t="shared" si="59"/>
        <v>late</v>
      </c>
      <c r="AF253" t="str">
        <f t="shared" si="59"/>
        <v>early</v>
      </c>
      <c r="AG253" t="str">
        <f t="shared" si="59"/>
        <v>at_seeding</v>
      </c>
      <c r="AH253" t="str">
        <f t="shared" si="59"/>
        <v>mid</v>
      </c>
      <c r="AI253" t="str">
        <f t="shared" si="59"/>
        <v>late</v>
      </c>
      <c r="AJ253" t="str">
        <f t="shared" si="59"/>
        <v>early</v>
      </c>
      <c r="AK253" t="str">
        <f t="shared" si="59"/>
        <v>at_seeding</v>
      </c>
      <c r="AL253" t="str">
        <f t="shared" si="59"/>
        <v>mid</v>
      </c>
      <c r="AM253" t="str">
        <f t="shared" si="59"/>
        <v>late</v>
      </c>
      <c r="AN253" t="str">
        <f t="shared" si="59"/>
        <v>early</v>
      </c>
      <c r="AO253" t="str">
        <f t="shared" si="59"/>
        <v>at_seeding</v>
      </c>
      <c r="AP253" t="str">
        <f t="shared" si="59"/>
        <v>mid</v>
      </c>
      <c r="AQ253" t="str">
        <f t="shared" si="59"/>
        <v>late</v>
      </c>
      <c r="AR253" t="str">
        <f t="shared" si="59"/>
        <v>early</v>
      </c>
      <c r="AS253" t="str">
        <f t="shared" si="59"/>
        <v>at_seeding</v>
      </c>
      <c r="AT253" t="str">
        <f t="shared" si="59"/>
        <v>mid</v>
      </c>
      <c r="AU253" t="str">
        <f t="shared" si="59"/>
        <v>late</v>
      </c>
      <c r="AV253" s="193"/>
      <c r="AW253" s="193"/>
      <c r="AX253" s="16"/>
      <c r="AY253" s="8"/>
      <c r="AZ253" s="8"/>
      <c r="BA253" s="8"/>
    </row>
    <row r="254" spans="1:53" ht="14.5" outlineLevel="1" x14ac:dyDescent="0.35">
      <c r="A254" s="6"/>
      <c r="B254" s="7"/>
      <c r="C254" s="17"/>
      <c r="D254" s="17"/>
      <c r="E254" s="17"/>
      <c r="F254" s="26"/>
      <c r="G254" s="26" t="str">
        <f t="shared" ref="G254:G264" si="60">_xlfn.CONCAT(H160:M160)</f>
        <v>AAAA2A1a</v>
      </c>
      <c r="H254" s="229">
        <f t="shared" ref="H254:K264" si="61">IF(H236&gt;0,1,0)</f>
        <v>1</v>
      </c>
      <c r="I254" s="229">
        <f t="shared" si="61"/>
        <v>0</v>
      </c>
      <c r="J254" s="229">
        <f t="shared" si="61"/>
        <v>1</v>
      </c>
      <c r="K254" s="229">
        <f t="shared" si="61"/>
        <v>0</v>
      </c>
      <c r="L254" s="699" cm="1">
        <f t="array" ref="L254">INDEX($H254:$K254,0,MATCH(L$253,$H$253:$K$253,0))*HLOOKUP(L$252,$J$249:$R$250,2)</f>
        <v>1</v>
      </c>
      <c r="M254" s="699" cm="1">
        <f t="array" ref="M254">INDEX($H254:$K254,0,MATCH(M$253,$H$253:$K$253,0))*HLOOKUP(M$252,$J$249:$R$250,2)</f>
        <v>0</v>
      </c>
      <c r="N254" s="699" cm="1">
        <f t="array" ref="N254">INDEX($H254:$K254,0,MATCH(N$253,$H$253:$K$253,0))*HLOOKUP(N$252,$J$249:$R$250,2)</f>
        <v>1</v>
      </c>
      <c r="O254" s="699" cm="1">
        <f t="array" ref="O254">INDEX($H254:$K254,0,MATCH(O$253,$H$253:$K$253,0))*HLOOKUP(O$252,$J$249:$R$250,2)</f>
        <v>0</v>
      </c>
      <c r="P254" s="699" cm="1">
        <f t="array" ref="P254">INDEX($H254:$K254,0,MATCH(P$253,$H$253:$K$253,0))*HLOOKUP(P$252,$J$249:$R$250,2)</f>
        <v>1</v>
      </c>
      <c r="Q254" s="699" cm="1">
        <f t="array" ref="Q254">INDEX($H254:$K254,0,MATCH(Q$253,$H$253:$K$253,0))*HLOOKUP(Q$252,$J$249:$R$250,2)</f>
        <v>0</v>
      </c>
      <c r="R254" s="699" cm="1">
        <f t="array" ref="R254">INDEX($H254:$K254,0,MATCH(R$253,$H$253:$K$253,0))*HLOOKUP(R$252,$J$249:$R$250,2)</f>
        <v>1</v>
      </c>
      <c r="S254" s="699" cm="1">
        <f t="array" ref="S254">INDEX($H254:$K254,0,MATCH(S$253,$H$253:$K$253,0))*HLOOKUP(S$252,$J$249:$R$250,2)</f>
        <v>0</v>
      </c>
      <c r="T254" s="699" cm="1">
        <f t="array" ref="T254">INDEX($H254:$K254,0,MATCH(T$253,$H$253:$K$253,0))*HLOOKUP(T$252,$J$249:$R$250,2)</f>
        <v>1</v>
      </c>
      <c r="U254" s="699" cm="1">
        <f t="array" ref="U254">INDEX($H254:$K254,0,MATCH(U$253,$H$253:$K$253,0))*HLOOKUP(U$252,$J$249:$R$250,2)</f>
        <v>0</v>
      </c>
      <c r="V254" s="699" cm="1">
        <f t="array" ref="V254">INDEX($H254:$K254,0,MATCH(V$253,$H$253:$K$253,0))*HLOOKUP(V$252,$J$249:$R$250,2)</f>
        <v>1</v>
      </c>
      <c r="W254" s="699" cm="1">
        <f t="array" ref="W254">INDEX($H254:$K254,0,MATCH(W$253,$H$253:$K$253,0))*HLOOKUP(W$252,$J$249:$R$250,2)</f>
        <v>0</v>
      </c>
      <c r="X254" s="699" cm="1">
        <f t="array" ref="X254">INDEX($H254:$K254,0,MATCH(X$253,$H$253:$K$253,0))*HLOOKUP(X$252,$J$249:$R$250,2)</f>
        <v>1</v>
      </c>
      <c r="Y254" s="699" cm="1">
        <f t="array" ref="Y254">INDEX($H254:$K254,0,MATCH(Y$253,$H$253:$K$253,0))*HLOOKUP(Y$252,$J$249:$R$250,2)</f>
        <v>0</v>
      </c>
      <c r="Z254" s="699" cm="1">
        <f t="array" ref="Z254">INDEX($H254:$K254,0,MATCH(Z$253,$H$253:$K$253,0))*HLOOKUP(Z$252,$J$249:$R$250,2)</f>
        <v>1</v>
      </c>
      <c r="AA254" s="699" cm="1">
        <f t="array" ref="AA254">INDEX($H254:$K254,0,MATCH(AA$253,$H$253:$K$253,0))*HLOOKUP(AA$252,$J$249:$R$250,2)</f>
        <v>0</v>
      </c>
      <c r="AB254" s="699" cm="1">
        <f t="array" ref="AB254">INDEX($H254:$K254,0,MATCH(AB$253,$H$253:$K$253,0))*HLOOKUP(AB$252,$J$249:$R$250,2)</f>
        <v>1</v>
      </c>
      <c r="AC254" s="699" cm="1">
        <f t="array" ref="AC254">INDEX($H254:$K254,0,MATCH(AC$253,$H$253:$K$253,0))*HLOOKUP(AC$252,$J$249:$R$250,2)</f>
        <v>0</v>
      </c>
      <c r="AD254" s="699" cm="1">
        <f t="array" ref="AD254">INDEX($H254:$K254,0,MATCH(AD$253,$H$253:$K$253,0))*HLOOKUP(AD$252,$J$249:$R$250,2)</f>
        <v>1</v>
      </c>
      <c r="AE254" s="699" cm="1">
        <f t="array" ref="AE254">INDEX($H254:$K254,0,MATCH(AE$253,$H$253:$K$253,0))*HLOOKUP(AE$252,$J$249:$R$250,2)</f>
        <v>0</v>
      </c>
      <c r="AF254" s="699" cm="1">
        <f t="array" ref="AF254">INDEX($H254:$K254,0,MATCH(AF$253,$H$253:$K$253,0))*HLOOKUP(AF$252,$J$249:$R$250,2)</f>
        <v>1</v>
      </c>
      <c r="AG254" s="699" cm="1">
        <f t="array" ref="AG254">INDEX($H254:$K254,0,MATCH(AG$253,$H$253:$K$253,0))*HLOOKUP(AG$252,$J$249:$R$250,2)</f>
        <v>0</v>
      </c>
      <c r="AH254" s="699" cm="1">
        <f t="array" ref="AH254">INDEX($H254:$K254,0,MATCH(AH$253,$H$253:$K$253,0))*HLOOKUP(AH$252,$J$249:$R$250,2)</f>
        <v>1</v>
      </c>
      <c r="AI254" s="699" cm="1">
        <f t="array" ref="AI254">INDEX($H254:$K254,0,MATCH(AI$253,$H$253:$K$253,0))*HLOOKUP(AI$252,$J$249:$R$250,2)</f>
        <v>0</v>
      </c>
      <c r="AJ254" s="699" cm="1">
        <f t="array" ref="AJ254">INDEX($H254:$K254,0,MATCH(AJ$253,$H$253:$K$253,0))*HLOOKUP(AJ$252,$J$249:$R$250,2)</f>
        <v>1</v>
      </c>
      <c r="AK254" s="699" cm="1">
        <f t="array" ref="AK254">INDEX($H254:$K254,0,MATCH(AK$253,$H$253:$K$253,0))*HLOOKUP(AK$252,$J$249:$R$250,2)</f>
        <v>0</v>
      </c>
      <c r="AL254" s="699" cm="1">
        <f t="array" ref="AL254">INDEX($H254:$K254,0,MATCH(AL$253,$H$253:$K$253,0))*HLOOKUP(AL$252,$J$249:$R$250,2)</f>
        <v>1</v>
      </c>
      <c r="AM254" s="699" cm="1">
        <f t="array" ref="AM254">INDEX($H254:$K254,0,MATCH(AM$253,$H$253:$K$253,0))*HLOOKUP(AM$252,$J$249:$R$250,2)</f>
        <v>0</v>
      </c>
      <c r="AN254" s="699" cm="1">
        <f t="array" ref="AN254">INDEX($H254:$K254,0,MATCH(AN$253,$H$253:$K$253,0))*HLOOKUP(AN$252,$J$249:$R$250,2)</f>
        <v>1</v>
      </c>
      <c r="AO254" s="699" cm="1">
        <f t="array" ref="AO254">INDEX($H254:$K254,0,MATCH(AO$253,$H$253:$K$253,0))*HLOOKUP(AO$252,$J$249:$R$250,2)</f>
        <v>0</v>
      </c>
      <c r="AP254" s="699" cm="1">
        <f t="array" ref="AP254">INDEX($H254:$K254,0,MATCH(AP$253,$H$253:$K$253,0))*HLOOKUP(AP$252,$J$249:$R$250,2)</f>
        <v>1</v>
      </c>
      <c r="AQ254" s="699" cm="1">
        <f t="array" ref="AQ254">INDEX($H254:$K254,0,MATCH(AQ$253,$H$253:$K$253,0))*HLOOKUP(AQ$252,$J$249:$R$250,2)</f>
        <v>0</v>
      </c>
      <c r="AR254" s="699" cm="1">
        <f t="array" ref="AR254">INDEX($H254:$K254,0,MATCH(AR$253,$H$253:$K$253,0))*HLOOKUP(AR$252,$J$249:$R$250,2)</f>
        <v>1</v>
      </c>
      <c r="AS254" s="699" cm="1">
        <f t="array" ref="AS254">INDEX($H254:$K254,0,MATCH(AS$253,$H$253:$K$253,0))*HLOOKUP(AS$252,$J$249:$R$250,2)</f>
        <v>0</v>
      </c>
      <c r="AT254" s="699" cm="1">
        <f t="array" ref="AT254">INDEX($H254:$K254,0,MATCH(AT$253,$H$253:$K$253,0))*HLOOKUP(AT$252,$J$249:$R$250,2)</f>
        <v>1</v>
      </c>
      <c r="AU254" s="699" cm="1">
        <f t="array" ref="AU254">INDEX($H254:$K254,0,MATCH(AU$253,$H$253:$K$253,0))*HLOOKUP(AU$252,$J$249:$R$250,2)</f>
        <v>0</v>
      </c>
      <c r="AV254" s="193"/>
      <c r="AW254" s="193"/>
      <c r="AX254" s="16"/>
      <c r="AY254" s="8"/>
      <c r="AZ254" s="8"/>
      <c r="BA254" s="8"/>
    </row>
    <row r="255" spans="1:53" ht="14.5" outlineLevel="1" x14ac:dyDescent="0.35">
      <c r="A255" s="6"/>
      <c r="B255" s="7"/>
      <c r="C255" s="17"/>
      <c r="D255" s="17"/>
      <c r="E255" s="17"/>
      <c r="F255" s="26"/>
      <c r="G255" s="26" t="str">
        <f t="shared" si="60"/>
        <v>GGGGAg1a2</v>
      </c>
      <c r="H255" s="229">
        <f t="shared" si="61"/>
        <v>0</v>
      </c>
      <c r="I255" s="229">
        <f t="shared" si="61"/>
        <v>0</v>
      </c>
      <c r="J255" s="229">
        <f t="shared" si="61"/>
        <v>0</v>
      </c>
      <c r="K255" s="229">
        <f t="shared" si="61"/>
        <v>0</v>
      </c>
      <c r="L255" s="699" cm="1">
        <f t="array" ref="L255">INDEX($H255:$K255,0,MATCH(L$253,$H$253:$K$253,0))*HLOOKUP(L$252,$J$249:$R$250,2)</f>
        <v>0</v>
      </c>
      <c r="M255" s="699" cm="1">
        <f t="array" ref="M255">INDEX($H255:$K255,0,MATCH(M$253,$H$253:$K$253,0))*HLOOKUP(M$252,$J$249:$R$250,2)</f>
        <v>0</v>
      </c>
      <c r="N255" s="699" cm="1">
        <f t="array" ref="N255">INDEX($H255:$K255,0,MATCH(N$253,$H$253:$K$253,0))*HLOOKUP(N$252,$J$249:$R$250,2)</f>
        <v>0</v>
      </c>
      <c r="O255" s="699" cm="1">
        <f t="array" ref="O255">INDEX($H255:$K255,0,MATCH(O$253,$H$253:$K$253,0))*HLOOKUP(O$252,$J$249:$R$250,2)</f>
        <v>0</v>
      </c>
      <c r="P255" s="699" cm="1">
        <f t="array" ref="P255">INDEX($H255:$K255,0,MATCH(P$253,$H$253:$K$253,0))*HLOOKUP(P$252,$J$249:$R$250,2)</f>
        <v>0</v>
      </c>
      <c r="Q255" s="699" cm="1">
        <f t="array" ref="Q255">INDEX($H255:$K255,0,MATCH(Q$253,$H$253:$K$253,0))*HLOOKUP(Q$252,$J$249:$R$250,2)</f>
        <v>0</v>
      </c>
      <c r="R255" s="699" cm="1">
        <f t="array" ref="R255">INDEX($H255:$K255,0,MATCH(R$253,$H$253:$K$253,0))*HLOOKUP(R$252,$J$249:$R$250,2)</f>
        <v>0</v>
      </c>
      <c r="S255" s="699" cm="1">
        <f t="array" ref="S255">INDEX($H255:$K255,0,MATCH(S$253,$H$253:$K$253,0))*HLOOKUP(S$252,$J$249:$R$250,2)</f>
        <v>0</v>
      </c>
      <c r="T255" s="699" cm="1">
        <f t="array" ref="T255">INDEX($H255:$K255,0,MATCH(T$253,$H$253:$K$253,0))*HLOOKUP(T$252,$J$249:$R$250,2)</f>
        <v>0</v>
      </c>
      <c r="U255" s="699" cm="1">
        <f t="array" ref="U255">INDEX($H255:$K255,0,MATCH(U$253,$H$253:$K$253,0))*HLOOKUP(U$252,$J$249:$R$250,2)</f>
        <v>0</v>
      </c>
      <c r="V255" s="699" cm="1">
        <f t="array" ref="V255">INDEX($H255:$K255,0,MATCH(V$253,$H$253:$K$253,0))*HLOOKUP(V$252,$J$249:$R$250,2)</f>
        <v>0</v>
      </c>
      <c r="W255" s="699" cm="1">
        <f t="array" ref="W255">INDEX($H255:$K255,0,MATCH(W$253,$H$253:$K$253,0))*HLOOKUP(W$252,$J$249:$R$250,2)</f>
        <v>0</v>
      </c>
      <c r="X255" s="699" cm="1">
        <f t="array" ref="X255">INDEX($H255:$K255,0,MATCH(X$253,$H$253:$K$253,0))*HLOOKUP(X$252,$J$249:$R$250,2)</f>
        <v>0</v>
      </c>
      <c r="Y255" s="699" cm="1">
        <f t="array" ref="Y255">INDEX($H255:$K255,0,MATCH(Y$253,$H$253:$K$253,0))*HLOOKUP(Y$252,$J$249:$R$250,2)</f>
        <v>0</v>
      </c>
      <c r="Z255" s="699" cm="1">
        <f t="array" ref="Z255">INDEX($H255:$K255,0,MATCH(Z$253,$H$253:$K$253,0))*HLOOKUP(Z$252,$J$249:$R$250,2)</f>
        <v>0</v>
      </c>
      <c r="AA255" s="699" cm="1">
        <f t="array" ref="AA255">INDEX($H255:$K255,0,MATCH(AA$253,$H$253:$K$253,0))*HLOOKUP(AA$252,$J$249:$R$250,2)</f>
        <v>0</v>
      </c>
      <c r="AB255" s="699" cm="1">
        <f t="array" ref="AB255">INDEX($H255:$K255,0,MATCH(AB$253,$H$253:$K$253,0))*HLOOKUP(AB$252,$J$249:$R$250,2)</f>
        <v>0</v>
      </c>
      <c r="AC255" s="699" cm="1">
        <f t="array" ref="AC255">INDEX($H255:$K255,0,MATCH(AC$253,$H$253:$K$253,0))*HLOOKUP(AC$252,$J$249:$R$250,2)</f>
        <v>0</v>
      </c>
      <c r="AD255" s="699" cm="1">
        <f t="array" ref="AD255">INDEX($H255:$K255,0,MATCH(AD$253,$H$253:$K$253,0))*HLOOKUP(AD$252,$J$249:$R$250,2)</f>
        <v>0</v>
      </c>
      <c r="AE255" s="699" cm="1">
        <f t="array" ref="AE255">INDEX($H255:$K255,0,MATCH(AE$253,$H$253:$K$253,0))*HLOOKUP(AE$252,$J$249:$R$250,2)</f>
        <v>0</v>
      </c>
      <c r="AF255" s="699" cm="1">
        <f t="array" ref="AF255">INDEX($H255:$K255,0,MATCH(AF$253,$H$253:$K$253,0))*HLOOKUP(AF$252,$J$249:$R$250,2)</f>
        <v>0</v>
      </c>
      <c r="AG255" s="699" cm="1">
        <f t="array" ref="AG255">INDEX($H255:$K255,0,MATCH(AG$253,$H$253:$K$253,0))*HLOOKUP(AG$252,$J$249:$R$250,2)</f>
        <v>0</v>
      </c>
      <c r="AH255" s="699" cm="1">
        <f t="array" ref="AH255">INDEX($H255:$K255,0,MATCH(AH$253,$H$253:$K$253,0))*HLOOKUP(AH$252,$J$249:$R$250,2)</f>
        <v>0</v>
      </c>
      <c r="AI255" s="699" cm="1">
        <f t="array" ref="AI255">INDEX($H255:$K255,0,MATCH(AI$253,$H$253:$K$253,0))*HLOOKUP(AI$252,$J$249:$R$250,2)</f>
        <v>0</v>
      </c>
      <c r="AJ255" s="699" cm="1">
        <f t="array" ref="AJ255">INDEX($H255:$K255,0,MATCH(AJ$253,$H$253:$K$253,0))*HLOOKUP(AJ$252,$J$249:$R$250,2)</f>
        <v>0</v>
      </c>
      <c r="AK255" s="699" cm="1">
        <f t="array" ref="AK255">INDEX($H255:$K255,0,MATCH(AK$253,$H$253:$K$253,0))*HLOOKUP(AK$252,$J$249:$R$250,2)</f>
        <v>0</v>
      </c>
      <c r="AL255" s="699" cm="1">
        <f t="array" ref="AL255">INDEX($H255:$K255,0,MATCH(AL$253,$H$253:$K$253,0))*HLOOKUP(AL$252,$J$249:$R$250,2)</f>
        <v>0</v>
      </c>
      <c r="AM255" s="699" cm="1">
        <f t="array" ref="AM255">INDEX($H255:$K255,0,MATCH(AM$253,$H$253:$K$253,0))*HLOOKUP(AM$252,$J$249:$R$250,2)</f>
        <v>0</v>
      </c>
      <c r="AN255" s="699" cm="1">
        <f t="array" ref="AN255">INDEX($H255:$K255,0,MATCH(AN$253,$H$253:$K$253,0))*HLOOKUP(AN$252,$J$249:$R$250,2)</f>
        <v>0</v>
      </c>
      <c r="AO255" s="699" cm="1">
        <f t="array" ref="AO255">INDEX($H255:$K255,0,MATCH(AO$253,$H$253:$K$253,0))*HLOOKUP(AO$252,$J$249:$R$250,2)</f>
        <v>0</v>
      </c>
      <c r="AP255" s="699" cm="1">
        <f t="array" ref="AP255">INDEX($H255:$K255,0,MATCH(AP$253,$H$253:$K$253,0))*HLOOKUP(AP$252,$J$249:$R$250,2)</f>
        <v>0</v>
      </c>
      <c r="AQ255" s="699" cm="1">
        <f t="array" ref="AQ255">INDEX($H255:$K255,0,MATCH(AQ$253,$H$253:$K$253,0))*HLOOKUP(AQ$252,$J$249:$R$250,2)</f>
        <v>0</v>
      </c>
      <c r="AR255" s="699" cm="1">
        <f t="array" ref="AR255">INDEX($H255:$K255,0,MATCH(AR$253,$H$253:$K$253,0))*HLOOKUP(AR$252,$J$249:$R$250,2)</f>
        <v>0</v>
      </c>
      <c r="AS255" s="699" cm="1">
        <f t="array" ref="AS255">INDEX($H255:$K255,0,MATCH(AS$253,$H$253:$K$253,0))*HLOOKUP(AS$252,$J$249:$R$250,2)</f>
        <v>0</v>
      </c>
      <c r="AT255" s="699" cm="1">
        <f t="array" ref="AT255">INDEX($H255:$K255,0,MATCH(AT$253,$H$253:$K$253,0))*HLOOKUP(AT$252,$J$249:$R$250,2)</f>
        <v>0</v>
      </c>
      <c r="AU255" s="699" cm="1">
        <f t="array" ref="AU255">INDEX($H255:$K255,0,MATCH(AU$253,$H$253:$K$253,0))*HLOOKUP(AU$252,$J$249:$R$250,2)</f>
        <v>0</v>
      </c>
      <c r="AV255" s="193"/>
      <c r="AW255" s="193"/>
      <c r="AX255" s="16"/>
      <c r="AY255" s="8"/>
      <c r="AZ255" s="8"/>
      <c r="BA255" s="8"/>
    </row>
    <row r="256" spans="1:53" ht="14.5" outlineLevel="1" x14ac:dyDescent="0.35">
      <c r="A256" s="6"/>
      <c r="B256" s="7"/>
      <c r="C256" s="17"/>
      <c r="D256" s="17"/>
      <c r="E256" s="17"/>
      <c r="F256" s="26"/>
      <c r="G256" s="26" t="str">
        <f t="shared" si="60"/>
        <v>GGGGSg1a2</v>
      </c>
      <c r="H256" s="229">
        <f t="shared" si="61"/>
        <v>0</v>
      </c>
      <c r="I256" s="229">
        <f t="shared" si="61"/>
        <v>0</v>
      </c>
      <c r="J256" s="229">
        <f t="shared" si="61"/>
        <v>0</v>
      </c>
      <c r="K256" s="229">
        <f t="shared" si="61"/>
        <v>0</v>
      </c>
      <c r="L256" s="699" cm="1">
        <f t="array" ref="L256">INDEX($H256:$K256,0,MATCH(L$253,$H$253:$K$253,0))*HLOOKUP(L$252,$J$249:$R$250,2)</f>
        <v>0</v>
      </c>
      <c r="M256" s="699" cm="1">
        <f t="array" ref="M256">INDEX($H256:$K256,0,MATCH(M$253,$H$253:$K$253,0))*HLOOKUP(M$252,$J$249:$R$250,2)</f>
        <v>0</v>
      </c>
      <c r="N256" s="699" cm="1">
        <f t="array" ref="N256">INDEX($H256:$K256,0,MATCH(N$253,$H$253:$K$253,0))*HLOOKUP(N$252,$J$249:$R$250,2)</f>
        <v>0</v>
      </c>
      <c r="O256" s="699" cm="1">
        <f t="array" ref="O256">INDEX($H256:$K256,0,MATCH(O$253,$H$253:$K$253,0))*HLOOKUP(O$252,$J$249:$R$250,2)</f>
        <v>0</v>
      </c>
      <c r="P256" s="699" cm="1">
        <f t="array" ref="P256">INDEX($H256:$K256,0,MATCH(P$253,$H$253:$K$253,0))*HLOOKUP(P$252,$J$249:$R$250,2)</f>
        <v>0</v>
      </c>
      <c r="Q256" s="699" cm="1">
        <f t="array" ref="Q256">INDEX($H256:$K256,0,MATCH(Q$253,$H$253:$K$253,0))*HLOOKUP(Q$252,$J$249:$R$250,2)</f>
        <v>0</v>
      </c>
      <c r="R256" s="699" cm="1">
        <f t="array" ref="R256">INDEX($H256:$K256,0,MATCH(R$253,$H$253:$K$253,0))*HLOOKUP(R$252,$J$249:$R$250,2)</f>
        <v>0</v>
      </c>
      <c r="S256" s="699" cm="1">
        <f t="array" ref="S256">INDEX($H256:$K256,0,MATCH(S$253,$H$253:$K$253,0))*HLOOKUP(S$252,$J$249:$R$250,2)</f>
        <v>0</v>
      </c>
      <c r="T256" s="699" cm="1">
        <f t="array" ref="T256">INDEX($H256:$K256,0,MATCH(T$253,$H$253:$K$253,0))*HLOOKUP(T$252,$J$249:$R$250,2)</f>
        <v>0</v>
      </c>
      <c r="U256" s="699" cm="1">
        <f t="array" ref="U256">INDEX($H256:$K256,0,MATCH(U$253,$H$253:$K$253,0))*HLOOKUP(U$252,$J$249:$R$250,2)</f>
        <v>0</v>
      </c>
      <c r="V256" s="699" cm="1">
        <f t="array" ref="V256">INDEX($H256:$K256,0,MATCH(V$253,$H$253:$K$253,0))*HLOOKUP(V$252,$J$249:$R$250,2)</f>
        <v>0</v>
      </c>
      <c r="W256" s="699" cm="1">
        <f t="array" ref="W256">INDEX($H256:$K256,0,MATCH(W$253,$H$253:$K$253,0))*HLOOKUP(W$252,$J$249:$R$250,2)</f>
        <v>0</v>
      </c>
      <c r="X256" s="699" cm="1">
        <f t="array" ref="X256">INDEX($H256:$K256,0,MATCH(X$253,$H$253:$K$253,0))*HLOOKUP(X$252,$J$249:$R$250,2)</f>
        <v>0</v>
      </c>
      <c r="Y256" s="699" cm="1">
        <f t="array" ref="Y256">INDEX($H256:$K256,0,MATCH(Y$253,$H$253:$K$253,0))*HLOOKUP(Y$252,$J$249:$R$250,2)</f>
        <v>0</v>
      </c>
      <c r="Z256" s="699" cm="1">
        <f t="array" ref="Z256">INDEX($H256:$K256,0,MATCH(Z$253,$H$253:$K$253,0))*HLOOKUP(Z$252,$J$249:$R$250,2)</f>
        <v>0</v>
      </c>
      <c r="AA256" s="699" cm="1">
        <f t="array" ref="AA256">INDEX($H256:$K256,0,MATCH(AA$253,$H$253:$K$253,0))*HLOOKUP(AA$252,$J$249:$R$250,2)</f>
        <v>0</v>
      </c>
      <c r="AB256" s="699" cm="1">
        <f t="array" ref="AB256">INDEX($H256:$K256,0,MATCH(AB$253,$H$253:$K$253,0))*HLOOKUP(AB$252,$J$249:$R$250,2)</f>
        <v>0</v>
      </c>
      <c r="AC256" s="699" cm="1">
        <f t="array" ref="AC256">INDEX($H256:$K256,0,MATCH(AC$253,$H$253:$K$253,0))*HLOOKUP(AC$252,$J$249:$R$250,2)</f>
        <v>0</v>
      </c>
      <c r="AD256" s="699" cm="1">
        <f t="array" ref="AD256">INDEX($H256:$K256,0,MATCH(AD$253,$H$253:$K$253,0))*HLOOKUP(AD$252,$J$249:$R$250,2)</f>
        <v>0</v>
      </c>
      <c r="AE256" s="699" cm="1">
        <f t="array" ref="AE256">INDEX($H256:$K256,0,MATCH(AE$253,$H$253:$K$253,0))*HLOOKUP(AE$252,$J$249:$R$250,2)</f>
        <v>0</v>
      </c>
      <c r="AF256" s="699" cm="1">
        <f t="array" ref="AF256">INDEX($H256:$K256,0,MATCH(AF$253,$H$253:$K$253,0))*HLOOKUP(AF$252,$J$249:$R$250,2)</f>
        <v>0</v>
      </c>
      <c r="AG256" s="699" cm="1">
        <f t="array" ref="AG256">INDEX($H256:$K256,0,MATCH(AG$253,$H$253:$K$253,0))*HLOOKUP(AG$252,$J$249:$R$250,2)</f>
        <v>0</v>
      </c>
      <c r="AH256" s="699" cm="1">
        <f t="array" ref="AH256">INDEX($H256:$K256,0,MATCH(AH$253,$H$253:$K$253,0))*HLOOKUP(AH$252,$J$249:$R$250,2)</f>
        <v>0</v>
      </c>
      <c r="AI256" s="699" cm="1">
        <f t="array" ref="AI256">INDEX($H256:$K256,0,MATCH(AI$253,$H$253:$K$253,0))*HLOOKUP(AI$252,$J$249:$R$250,2)</f>
        <v>0</v>
      </c>
      <c r="AJ256" s="699" cm="1">
        <f t="array" ref="AJ256">INDEX($H256:$K256,0,MATCH(AJ$253,$H$253:$K$253,0))*HLOOKUP(AJ$252,$J$249:$R$250,2)</f>
        <v>0</v>
      </c>
      <c r="AK256" s="699" cm="1">
        <f t="array" ref="AK256">INDEX($H256:$K256,0,MATCH(AK$253,$H$253:$K$253,0))*HLOOKUP(AK$252,$J$249:$R$250,2)</f>
        <v>0</v>
      </c>
      <c r="AL256" s="699" cm="1">
        <f t="array" ref="AL256">INDEX($H256:$K256,0,MATCH(AL$253,$H$253:$K$253,0))*HLOOKUP(AL$252,$J$249:$R$250,2)</f>
        <v>0</v>
      </c>
      <c r="AM256" s="699" cm="1">
        <f t="array" ref="AM256">INDEX($H256:$K256,0,MATCH(AM$253,$H$253:$K$253,0))*HLOOKUP(AM$252,$J$249:$R$250,2)</f>
        <v>0</v>
      </c>
      <c r="AN256" s="699" cm="1">
        <f t="array" ref="AN256">INDEX($H256:$K256,0,MATCH(AN$253,$H$253:$K$253,0))*HLOOKUP(AN$252,$J$249:$R$250,2)</f>
        <v>0</v>
      </c>
      <c r="AO256" s="699" cm="1">
        <f t="array" ref="AO256">INDEX($H256:$K256,0,MATCH(AO$253,$H$253:$K$253,0))*HLOOKUP(AO$252,$J$249:$R$250,2)</f>
        <v>0</v>
      </c>
      <c r="AP256" s="699" cm="1">
        <f t="array" ref="AP256">INDEX($H256:$K256,0,MATCH(AP$253,$H$253:$K$253,0))*HLOOKUP(AP$252,$J$249:$R$250,2)</f>
        <v>0</v>
      </c>
      <c r="AQ256" s="699" cm="1">
        <f t="array" ref="AQ256">INDEX($H256:$K256,0,MATCH(AQ$253,$H$253:$K$253,0))*HLOOKUP(AQ$252,$J$249:$R$250,2)</f>
        <v>0</v>
      </c>
      <c r="AR256" s="699" cm="1">
        <f t="array" ref="AR256">INDEX($H256:$K256,0,MATCH(AR$253,$H$253:$K$253,0))*HLOOKUP(AR$252,$J$249:$R$250,2)</f>
        <v>0</v>
      </c>
      <c r="AS256" s="699" cm="1">
        <f t="array" ref="AS256">INDEX($H256:$K256,0,MATCH(AS$253,$H$253:$K$253,0))*HLOOKUP(AS$252,$J$249:$R$250,2)</f>
        <v>0</v>
      </c>
      <c r="AT256" s="699" cm="1">
        <f t="array" ref="AT256">INDEX($H256:$K256,0,MATCH(AT$253,$H$253:$K$253,0))*HLOOKUP(AT$252,$J$249:$R$250,2)</f>
        <v>0</v>
      </c>
      <c r="AU256" s="699" cm="1">
        <f t="array" ref="AU256">INDEX($H256:$K256,0,MATCH(AU$253,$H$253:$K$253,0))*HLOOKUP(AU$252,$J$249:$R$250,2)</f>
        <v>0</v>
      </c>
      <c r="AV256" s="193"/>
      <c r="AW256" s="193"/>
      <c r="AX256" s="16"/>
      <c r="AY256" s="8"/>
      <c r="AZ256" s="8"/>
      <c r="BA256" s="8"/>
    </row>
    <row r="257" spans="1:84" ht="14.5" outlineLevel="1" x14ac:dyDescent="0.35">
      <c r="A257" s="6"/>
      <c r="B257" s="7"/>
      <c r="C257" s="17"/>
      <c r="D257" s="17"/>
      <c r="E257" s="17"/>
      <c r="F257" s="26"/>
      <c r="G257" s="26" t="str">
        <f t="shared" si="60"/>
        <v>GGGAg2Na2</v>
      </c>
      <c r="H257" s="229">
        <f t="shared" si="61"/>
        <v>0</v>
      </c>
      <c r="I257" s="229">
        <f t="shared" si="61"/>
        <v>0</v>
      </c>
      <c r="J257" s="229">
        <f t="shared" si="61"/>
        <v>0</v>
      </c>
      <c r="K257" s="229">
        <f t="shared" si="61"/>
        <v>0</v>
      </c>
      <c r="L257" s="699" cm="1">
        <f t="array" ref="L257">INDEX($H257:$K257,0,MATCH(L$253,$H$253:$K$253,0))*HLOOKUP(L$252,$J$249:$R$250,2)</f>
        <v>0</v>
      </c>
      <c r="M257" s="699" cm="1">
        <f t="array" ref="M257">INDEX($H257:$K257,0,MATCH(M$253,$H$253:$K$253,0))*HLOOKUP(M$252,$J$249:$R$250,2)</f>
        <v>0</v>
      </c>
      <c r="N257" s="699" cm="1">
        <f t="array" ref="N257">INDEX($H257:$K257,0,MATCH(N$253,$H$253:$K$253,0))*HLOOKUP(N$252,$J$249:$R$250,2)</f>
        <v>0</v>
      </c>
      <c r="O257" s="699" cm="1">
        <f t="array" ref="O257">INDEX($H257:$K257,0,MATCH(O$253,$H$253:$K$253,0))*HLOOKUP(O$252,$J$249:$R$250,2)</f>
        <v>0</v>
      </c>
      <c r="P257" s="699" cm="1">
        <f t="array" ref="P257">INDEX($H257:$K257,0,MATCH(P$253,$H$253:$K$253,0))*HLOOKUP(P$252,$J$249:$R$250,2)</f>
        <v>0</v>
      </c>
      <c r="Q257" s="699" cm="1">
        <f t="array" ref="Q257">INDEX($H257:$K257,0,MATCH(Q$253,$H$253:$K$253,0))*HLOOKUP(Q$252,$J$249:$R$250,2)</f>
        <v>0</v>
      </c>
      <c r="R257" s="699" cm="1">
        <f t="array" ref="R257">INDEX($H257:$K257,0,MATCH(R$253,$H$253:$K$253,0))*HLOOKUP(R$252,$J$249:$R$250,2)</f>
        <v>0</v>
      </c>
      <c r="S257" s="699" cm="1">
        <f t="array" ref="S257">INDEX($H257:$K257,0,MATCH(S$253,$H$253:$K$253,0))*HLOOKUP(S$252,$J$249:$R$250,2)</f>
        <v>0</v>
      </c>
      <c r="T257" s="699" cm="1">
        <f t="array" ref="T257">INDEX($H257:$K257,0,MATCH(T$253,$H$253:$K$253,0))*HLOOKUP(T$252,$J$249:$R$250,2)</f>
        <v>0</v>
      </c>
      <c r="U257" s="699" cm="1">
        <f t="array" ref="U257">INDEX($H257:$K257,0,MATCH(U$253,$H$253:$K$253,0))*HLOOKUP(U$252,$J$249:$R$250,2)</f>
        <v>0</v>
      </c>
      <c r="V257" s="699" cm="1">
        <f t="array" ref="V257">INDEX($H257:$K257,0,MATCH(V$253,$H$253:$K$253,0))*HLOOKUP(V$252,$J$249:$R$250,2)</f>
        <v>0</v>
      </c>
      <c r="W257" s="699" cm="1">
        <f t="array" ref="W257">INDEX($H257:$K257,0,MATCH(W$253,$H$253:$K$253,0))*HLOOKUP(W$252,$J$249:$R$250,2)</f>
        <v>0</v>
      </c>
      <c r="X257" s="699" cm="1">
        <f t="array" ref="X257">INDEX($H257:$K257,0,MATCH(X$253,$H$253:$K$253,0))*HLOOKUP(X$252,$J$249:$R$250,2)</f>
        <v>0</v>
      </c>
      <c r="Y257" s="699" cm="1">
        <f t="array" ref="Y257">INDEX($H257:$K257,0,MATCH(Y$253,$H$253:$K$253,0))*HLOOKUP(Y$252,$J$249:$R$250,2)</f>
        <v>0</v>
      </c>
      <c r="Z257" s="699" cm="1">
        <f t="array" ref="Z257">INDEX($H257:$K257,0,MATCH(Z$253,$H$253:$K$253,0))*HLOOKUP(Z$252,$J$249:$R$250,2)</f>
        <v>0</v>
      </c>
      <c r="AA257" s="699" cm="1">
        <f t="array" ref="AA257">INDEX($H257:$K257,0,MATCH(AA$253,$H$253:$K$253,0))*HLOOKUP(AA$252,$J$249:$R$250,2)</f>
        <v>0</v>
      </c>
      <c r="AB257" s="699" cm="1">
        <f t="array" ref="AB257">INDEX($H257:$K257,0,MATCH(AB$253,$H$253:$K$253,0))*HLOOKUP(AB$252,$J$249:$R$250,2)</f>
        <v>0</v>
      </c>
      <c r="AC257" s="699" cm="1">
        <f t="array" ref="AC257">INDEX($H257:$K257,0,MATCH(AC$253,$H$253:$K$253,0))*HLOOKUP(AC$252,$J$249:$R$250,2)</f>
        <v>0</v>
      </c>
      <c r="AD257" s="699" cm="1">
        <f t="array" ref="AD257">INDEX($H257:$K257,0,MATCH(AD$253,$H$253:$K$253,0))*HLOOKUP(AD$252,$J$249:$R$250,2)</f>
        <v>0</v>
      </c>
      <c r="AE257" s="699" cm="1">
        <f t="array" ref="AE257">INDEX($H257:$K257,0,MATCH(AE$253,$H$253:$K$253,0))*HLOOKUP(AE$252,$J$249:$R$250,2)</f>
        <v>0</v>
      </c>
      <c r="AF257" s="699" cm="1">
        <f t="array" ref="AF257">INDEX($H257:$K257,0,MATCH(AF$253,$H$253:$K$253,0))*HLOOKUP(AF$252,$J$249:$R$250,2)</f>
        <v>0</v>
      </c>
      <c r="AG257" s="699" cm="1">
        <f t="array" ref="AG257">INDEX($H257:$K257,0,MATCH(AG$253,$H$253:$K$253,0))*HLOOKUP(AG$252,$J$249:$R$250,2)</f>
        <v>0</v>
      </c>
      <c r="AH257" s="699" cm="1">
        <f t="array" ref="AH257">INDEX($H257:$K257,0,MATCH(AH$253,$H$253:$K$253,0))*HLOOKUP(AH$252,$J$249:$R$250,2)</f>
        <v>0</v>
      </c>
      <c r="AI257" s="699" cm="1">
        <f t="array" ref="AI257">INDEX($H257:$K257,0,MATCH(AI$253,$H$253:$K$253,0))*HLOOKUP(AI$252,$J$249:$R$250,2)</f>
        <v>0</v>
      </c>
      <c r="AJ257" s="699" cm="1">
        <f t="array" ref="AJ257">INDEX($H257:$K257,0,MATCH(AJ$253,$H$253:$K$253,0))*HLOOKUP(AJ$252,$J$249:$R$250,2)</f>
        <v>0</v>
      </c>
      <c r="AK257" s="699" cm="1">
        <f t="array" ref="AK257">INDEX($H257:$K257,0,MATCH(AK$253,$H$253:$K$253,0))*HLOOKUP(AK$252,$J$249:$R$250,2)</f>
        <v>0</v>
      </c>
      <c r="AL257" s="699" cm="1">
        <f t="array" ref="AL257">INDEX($H257:$K257,0,MATCH(AL$253,$H$253:$K$253,0))*HLOOKUP(AL$252,$J$249:$R$250,2)</f>
        <v>0</v>
      </c>
      <c r="AM257" s="699" cm="1">
        <f t="array" ref="AM257">INDEX($H257:$K257,0,MATCH(AM$253,$H$253:$K$253,0))*HLOOKUP(AM$252,$J$249:$R$250,2)</f>
        <v>0</v>
      </c>
      <c r="AN257" s="699" cm="1">
        <f t="array" ref="AN257">INDEX($H257:$K257,0,MATCH(AN$253,$H$253:$K$253,0))*HLOOKUP(AN$252,$J$249:$R$250,2)</f>
        <v>0</v>
      </c>
      <c r="AO257" s="699" cm="1">
        <f t="array" ref="AO257">INDEX($H257:$K257,0,MATCH(AO$253,$H$253:$K$253,0))*HLOOKUP(AO$252,$J$249:$R$250,2)</f>
        <v>0</v>
      </c>
      <c r="AP257" s="699" cm="1">
        <f t="array" ref="AP257">INDEX($H257:$K257,0,MATCH(AP$253,$H$253:$K$253,0))*HLOOKUP(AP$252,$J$249:$R$250,2)</f>
        <v>0</v>
      </c>
      <c r="AQ257" s="699" cm="1">
        <f t="array" ref="AQ257">INDEX($H257:$K257,0,MATCH(AQ$253,$H$253:$K$253,0))*HLOOKUP(AQ$252,$J$249:$R$250,2)</f>
        <v>0</v>
      </c>
      <c r="AR257" s="699" cm="1">
        <f t="array" ref="AR257">INDEX($H257:$K257,0,MATCH(AR$253,$H$253:$K$253,0))*HLOOKUP(AR$252,$J$249:$R$250,2)</f>
        <v>0</v>
      </c>
      <c r="AS257" s="699" cm="1">
        <f t="array" ref="AS257">INDEX($H257:$K257,0,MATCH(AS$253,$H$253:$K$253,0))*HLOOKUP(AS$252,$J$249:$R$250,2)</f>
        <v>0</v>
      </c>
      <c r="AT257" s="699" cm="1">
        <f t="array" ref="AT257">INDEX($H257:$K257,0,MATCH(AT$253,$H$253:$K$253,0))*HLOOKUP(AT$252,$J$249:$R$250,2)</f>
        <v>0</v>
      </c>
      <c r="AU257" s="699" cm="1">
        <f t="array" ref="AU257">INDEX($H257:$K257,0,MATCH(AU$253,$H$253:$K$253,0))*HLOOKUP(AU$252,$J$249:$R$250,2)</f>
        <v>0</v>
      </c>
      <c r="AV257" s="193"/>
      <c r="AW257" s="193"/>
      <c r="AX257" s="16"/>
      <c r="AY257" s="8"/>
      <c r="AZ257" s="8"/>
      <c r="BA257" s="8"/>
    </row>
    <row r="258" spans="1:84" ht="14.5" outlineLevel="1" x14ac:dyDescent="0.35">
      <c r="A258" s="6"/>
      <c r="B258" s="7"/>
      <c r="C258" s="17"/>
      <c r="D258" s="17"/>
      <c r="E258" s="17"/>
      <c r="F258" s="26"/>
      <c r="G258" s="26" t="str">
        <f t="shared" si="60"/>
        <v>GGGAg2Ea2</v>
      </c>
      <c r="H258" s="229">
        <f t="shared" si="61"/>
        <v>0</v>
      </c>
      <c r="I258" s="229">
        <f t="shared" si="61"/>
        <v>0</v>
      </c>
      <c r="J258" s="229">
        <f t="shared" si="61"/>
        <v>0</v>
      </c>
      <c r="K258" s="229">
        <f t="shared" si="61"/>
        <v>0</v>
      </c>
      <c r="L258" s="699" cm="1">
        <f t="array" ref="L258">INDEX($H258:$K258,0,MATCH(L$253,$H$253:$K$253,0))*HLOOKUP(L$252,$J$249:$R$250,2)</f>
        <v>0</v>
      </c>
      <c r="M258" s="699" cm="1">
        <f t="array" ref="M258">INDEX($H258:$K258,0,MATCH(M$253,$H$253:$K$253,0))*HLOOKUP(M$252,$J$249:$R$250,2)</f>
        <v>0</v>
      </c>
      <c r="N258" s="699" cm="1">
        <f t="array" ref="N258">INDEX($H258:$K258,0,MATCH(N$253,$H$253:$K$253,0))*HLOOKUP(N$252,$J$249:$R$250,2)</f>
        <v>0</v>
      </c>
      <c r="O258" s="699" cm="1">
        <f t="array" ref="O258">INDEX($H258:$K258,0,MATCH(O$253,$H$253:$K$253,0))*HLOOKUP(O$252,$J$249:$R$250,2)</f>
        <v>0</v>
      </c>
      <c r="P258" s="699" cm="1">
        <f t="array" ref="P258">INDEX($H258:$K258,0,MATCH(P$253,$H$253:$K$253,0))*HLOOKUP(P$252,$J$249:$R$250,2)</f>
        <v>0</v>
      </c>
      <c r="Q258" s="699" cm="1">
        <f t="array" ref="Q258">INDEX($H258:$K258,0,MATCH(Q$253,$H$253:$K$253,0))*HLOOKUP(Q$252,$J$249:$R$250,2)</f>
        <v>0</v>
      </c>
      <c r="R258" s="699" cm="1">
        <f t="array" ref="R258">INDEX($H258:$K258,0,MATCH(R$253,$H$253:$K$253,0))*HLOOKUP(R$252,$J$249:$R$250,2)</f>
        <v>0</v>
      </c>
      <c r="S258" s="699" cm="1">
        <f t="array" ref="S258">INDEX($H258:$K258,0,MATCH(S$253,$H$253:$K$253,0))*HLOOKUP(S$252,$J$249:$R$250,2)</f>
        <v>0</v>
      </c>
      <c r="T258" s="699" cm="1">
        <f t="array" ref="T258">INDEX($H258:$K258,0,MATCH(T$253,$H$253:$K$253,0))*HLOOKUP(T$252,$J$249:$R$250,2)</f>
        <v>0</v>
      </c>
      <c r="U258" s="699" cm="1">
        <f t="array" ref="U258">INDEX($H258:$K258,0,MATCH(U$253,$H$253:$K$253,0))*HLOOKUP(U$252,$J$249:$R$250,2)</f>
        <v>0</v>
      </c>
      <c r="V258" s="699" cm="1">
        <f t="array" ref="V258">INDEX($H258:$K258,0,MATCH(V$253,$H$253:$K$253,0))*HLOOKUP(V$252,$J$249:$R$250,2)</f>
        <v>0</v>
      </c>
      <c r="W258" s="699" cm="1">
        <f t="array" ref="W258">INDEX($H258:$K258,0,MATCH(W$253,$H$253:$K$253,0))*HLOOKUP(W$252,$J$249:$R$250,2)</f>
        <v>0</v>
      </c>
      <c r="X258" s="699" cm="1">
        <f t="array" ref="X258">INDEX($H258:$K258,0,MATCH(X$253,$H$253:$K$253,0))*HLOOKUP(X$252,$J$249:$R$250,2)</f>
        <v>0</v>
      </c>
      <c r="Y258" s="699" cm="1">
        <f t="array" ref="Y258">INDEX($H258:$K258,0,MATCH(Y$253,$H$253:$K$253,0))*HLOOKUP(Y$252,$J$249:$R$250,2)</f>
        <v>0</v>
      </c>
      <c r="Z258" s="699" cm="1">
        <f t="array" ref="Z258">INDEX($H258:$K258,0,MATCH(Z$253,$H$253:$K$253,0))*HLOOKUP(Z$252,$J$249:$R$250,2)</f>
        <v>0</v>
      </c>
      <c r="AA258" s="699" cm="1">
        <f t="array" ref="AA258">INDEX($H258:$K258,0,MATCH(AA$253,$H$253:$K$253,0))*HLOOKUP(AA$252,$J$249:$R$250,2)</f>
        <v>0</v>
      </c>
      <c r="AB258" s="699" cm="1">
        <f t="array" ref="AB258">INDEX($H258:$K258,0,MATCH(AB$253,$H$253:$K$253,0))*HLOOKUP(AB$252,$J$249:$R$250,2)</f>
        <v>0</v>
      </c>
      <c r="AC258" s="699" cm="1">
        <f t="array" ref="AC258">INDEX($H258:$K258,0,MATCH(AC$253,$H$253:$K$253,0))*HLOOKUP(AC$252,$J$249:$R$250,2)</f>
        <v>0</v>
      </c>
      <c r="AD258" s="699" cm="1">
        <f t="array" ref="AD258">INDEX($H258:$K258,0,MATCH(AD$253,$H$253:$K$253,0))*HLOOKUP(AD$252,$J$249:$R$250,2)</f>
        <v>0</v>
      </c>
      <c r="AE258" s="699" cm="1">
        <f t="array" ref="AE258">INDEX($H258:$K258,0,MATCH(AE$253,$H$253:$K$253,0))*HLOOKUP(AE$252,$J$249:$R$250,2)</f>
        <v>0</v>
      </c>
      <c r="AF258" s="699" cm="1">
        <f t="array" ref="AF258">INDEX($H258:$K258,0,MATCH(AF$253,$H$253:$K$253,0))*HLOOKUP(AF$252,$J$249:$R$250,2)</f>
        <v>0</v>
      </c>
      <c r="AG258" s="699" cm="1">
        <f t="array" ref="AG258">INDEX($H258:$K258,0,MATCH(AG$253,$H$253:$K$253,0))*HLOOKUP(AG$252,$J$249:$R$250,2)</f>
        <v>0</v>
      </c>
      <c r="AH258" s="699" cm="1">
        <f t="array" ref="AH258">INDEX($H258:$K258,0,MATCH(AH$253,$H$253:$K$253,0))*HLOOKUP(AH$252,$J$249:$R$250,2)</f>
        <v>0</v>
      </c>
      <c r="AI258" s="699" cm="1">
        <f t="array" ref="AI258">INDEX($H258:$K258,0,MATCH(AI$253,$H$253:$K$253,0))*HLOOKUP(AI$252,$J$249:$R$250,2)</f>
        <v>0</v>
      </c>
      <c r="AJ258" s="699" cm="1">
        <f t="array" ref="AJ258">INDEX($H258:$K258,0,MATCH(AJ$253,$H$253:$K$253,0))*HLOOKUP(AJ$252,$J$249:$R$250,2)</f>
        <v>0</v>
      </c>
      <c r="AK258" s="699" cm="1">
        <f t="array" ref="AK258">INDEX($H258:$K258,0,MATCH(AK$253,$H$253:$K$253,0))*HLOOKUP(AK$252,$J$249:$R$250,2)</f>
        <v>0</v>
      </c>
      <c r="AL258" s="699" cm="1">
        <f t="array" ref="AL258">INDEX($H258:$K258,0,MATCH(AL$253,$H$253:$K$253,0))*HLOOKUP(AL$252,$J$249:$R$250,2)</f>
        <v>0</v>
      </c>
      <c r="AM258" s="699" cm="1">
        <f t="array" ref="AM258">INDEX($H258:$K258,0,MATCH(AM$253,$H$253:$K$253,0))*HLOOKUP(AM$252,$J$249:$R$250,2)</f>
        <v>0</v>
      </c>
      <c r="AN258" s="699" cm="1">
        <f t="array" ref="AN258">INDEX($H258:$K258,0,MATCH(AN$253,$H$253:$K$253,0))*HLOOKUP(AN$252,$J$249:$R$250,2)</f>
        <v>0</v>
      </c>
      <c r="AO258" s="699" cm="1">
        <f t="array" ref="AO258">INDEX($H258:$K258,0,MATCH(AO$253,$H$253:$K$253,0))*HLOOKUP(AO$252,$J$249:$R$250,2)</f>
        <v>0</v>
      </c>
      <c r="AP258" s="699" cm="1">
        <f t="array" ref="AP258">INDEX($H258:$K258,0,MATCH(AP$253,$H$253:$K$253,0))*HLOOKUP(AP$252,$J$249:$R$250,2)</f>
        <v>0</v>
      </c>
      <c r="AQ258" s="699" cm="1">
        <f t="array" ref="AQ258">INDEX($H258:$K258,0,MATCH(AQ$253,$H$253:$K$253,0))*HLOOKUP(AQ$252,$J$249:$R$250,2)</f>
        <v>0</v>
      </c>
      <c r="AR258" s="699" cm="1">
        <f t="array" ref="AR258">INDEX($H258:$K258,0,MATCH(AR$253,$H$253:$K$253,0))*HLOOKUP(AR$252,$J$249:$R$250,2)</f>
        <v>0</v>
      </c>
      <c r="AS258" s="699" cm="1">
        <f t="array" ref="AS258">INDEX($H258:$K258,0,MATCH(AS$253,$H$253:$K$253,0))*HLOOKUP(AS$252,$J$249:$R$250,2)</f>
        <v>0</v>
      </c>
      <c r="AT258" s="699" cm="1">
        <f t="array" ref="AT258">INDEX($H258:$K258,0,MATCH(AT$253,$H$253:$K$253,0))*HLOOKUP(AT$252,$J$249:$R$250,2)</f>
        <v>0</v>
      </c>
      <c r="AU258" s="699" cm="1">
        <f t="array" ref="AU258">INDEX($H258:$K258,0,MATCH(AU$253,$H$253:$K$253,0))*HLOOKUP(AU$252,$J$249:$R$250,2)</f>
        <v>0</v>
      </c>
      <c r="AV258" s="193"/>
      <c r="AW258" s="193"/>
      <c r="AX258" s="16"/>
      <c r="AY258" s="8"/>
      <c r="AZ258" s="8"/>
      <c r="BA258" s="8"/>
    </row>
    <row r="259" spans="1:84" ht="14.5" outlineLevel="1" x14ac:dyDescent="0.35">
      <c r="A259" s="6"/>
      <c r="B259" s="7"/>
      <c r="C259" s="17"/>
      <c r="D259" s="17"/>
      <c r="E259" s="17"/>
      <c r="F259" s="26"/>
      <c r="G259" s="26" t="str">
        <f t="shared" si="60"/>
        <v>GGGAg2OFa2</v>
      </c>
      <c r="H259" s="229">
        <f t="shared" si="61"/>
        <v>0</v>
      </c>
      <c r="I259" s="229">
        <f t="shared" si="61"/>
        <v>0</v>
      </c>
      <c r="J259" s="229">
        <f t="shared" si="61"/>
        <v>0</v>
      </c>
      <c r="K259" s="229">
        <f t="shared" si="61"/>
        <v>0</v>
      </c>
      <c r="L259" s="699" cm="1">
        <f t="array" ref="L259">INDEX($H259:$K259,0,MATCH(L$253,$H$253:$K$253,0))*HLOOKUP(L$252,$J$249:$R$250,2)</f>
        <v>0</v>
      </c>
      <c r="M259" s="699" cm="1">
        <f t="array" ref="M259">INDEX($H259:$K259,0,MATCH(M$253,$H$253:$K$253,0))*HLOOKUP(M$252,$J$249:$R$250,2)</f>
        <v>0</v>
      </c>
      <c r="N259" s="699" cm="1">
        <f t="array" ref="N259">INDEX($H259:$K259,0,MATCH(N$253,$H$253:$K$253,0))*HLOOKUP(N$252,$J$249:$R$250,2)</f>
        <v>0</v>
      </c>
      <c r="O259" s="699" cm="1">
        <f t="array" ref="O259">INDEX($H259:$K259,0,MATCH(O$253,$H$253:$K$253,0))*HLOOKUP(O$252,$J$249:$R$250,2)</f>
        <v>0</v>
      </c>
      <c r="P259" s="699" cm="1">
        <f t="array" ref="P259">INDEX($H259:$K259,0,MATCH(P$253,$H$253:$K$253,0))*HLOOKUP(P$252,$J$249:$R$250,2)</f>
        <v>0</v>
      </c>
      <c r="Q259" s="699" cm="1">
        <f t="array" ref="Q259">INDEX($H259:$K259,0,MATCH(Q$253,$H$253:$K$253,0))*HLOOKUP(Q$252,$J$249:$R$250,2)</f>
        <v>0</v>
      </c>
      <c r="R259" s="699" cm="1">
        <f t="array" ref="R259">INDEX($H259:$K259,0,MATCH(R$253,$H$253:$K$253,0))*HLOOKUP(R$252,$J$249:$R$250,2)</f>
        <v>0</v>
      </c>
      <c r="S259" s="699" cm="1">
        <f t="array" ref="S259">INDEX($H259:$K259,0,MATCH(S$253,$H$253:$K$253,0))*HLOOKUP(S$252,$J$249:$R$250,2)</f>
        <v>0</v>
      </c>
      <c r="T259" s="699" cm="1">
        <f t="array" ref="T259">INDEX($H259:$K259,0,MATCH(T$253,$H$253:$K$253,0))*HLOOKUP(T$252,$J$249:$R$250,2)</f>
        <v>0</v>
      </c>
      <c r="U259" s="699" cm="1">
        <f t="array" ref="U259">INDEX($H259:$K259,0,MATCH(U$253,$H$253:$K$253,0))*HLOOKUP(U$252,$J$249:$R$250,2)</f>
        <v>0</v>
      </c>
      <c r="V259" s="699" cm="1">
        <f t="array" ref="V259">INDEX($H259:$K259,0,MATCH(V$253,$H$253:$K$253,0))*HLOOKUP(V$252,$J$249:$R$250,2)</f>
        <v>0</v>
      </c>
      <c r="W259" s="699" cm="1">
        <f t="array" ref="W259">INDEX($H259:$K259,0,MATCH(W$253,$H$253:$K$253,0))*HLOOKUP(W$252,$J$249:$R$250,2)</f>
        <v>0</v>
      </c>
      <c r="X259" s="699" cm="1">
        <f t="array" ref="X259">INDEX($H259:$K259,0,MATCH(X$253,$H$253:$K$253,0))*HLOOKUP(X$252,$J$249:$R$250,2)</f>
        <v>0</v>
      </c>
      <c r="Y259" s="699" cm="1">
        <f t="array" ref="Y259">INDEX($H259:$K259,0,MATCH(Y$253,$H$253:$K$253,0))*HLOOKUP(Y$252,$J$249:$R$250,2)</f>
        <v>0</v>
      </c>
      <c r="Z259" s="699" cm="1">
        <f t="array" ref="Z259">INDEX($H259:$K259,0,MATCH(Z$253,$H$253:$K$253,0))*HLOOKUP(Z$252,$J$249:$R$250,2)</f>
        <v>0</v>
      </c>
      <c r="AA259" s="699" cm="1">
        <f t="array" ref="AA259">INDEX($H259:$K259,0,MATCH(AA$253,$H$253:$K$253,0))*HLOOKUP(AA$252,$J$249:$R$250,2)</f>
        <v>0</v>
      </c>
      <c r="AB259" s="699" cm="1">
        <f t="array" ref="AB259">INDEX($H259:$K259,0,MATCH(AB$253,$H$253:$K$253,0))*HLOOKUP(AB$252,$J$249:$R$250,2)</f>
        <v>0</v>
      </c>
      <c r="AC259" s="699" cm="1">
        <f t="array" ref="AC259">INDEX($H259:$K259,0,MATCH(AC$253,$H$253:$K$253,0))*HLOOKUP(AC$252,$J$249:$R$250,2)</f>
        <v>0</v>
      </c>
      <c r="AD259" s="699" cm="1">
        <f t="array" ref="AD259">INDEX($H259:$K259,0,MATCH(AD$253,$H$253:$K$253,0))*HLOOKUP(AD$252,$J$249:$R$250,2)</f>
        <v>0</v>
      </c>
      <c r="AE259" s="699" cm="1">
        <f t="array" ref="AE259">INDEX($H259:$K259,0,MATCH(AE$253,$H$253:$K$253,0))*HLOOKUP(AE$252,$J$249:$R$250,2)</f>
        <v>0</v>
      </c>
      <c r="AF259" s="699" cm="1">
        <f t="array" ref="AF259">INDEX($H259:$K259,0,MATCH(AF$253,$H$253:$K$253,0))*HLOOKUP(AF$252,$J$249:$R$250,2)</f>
        <v>0</v>
      </c>
      <c r="AG259" s="699" cm="1">
        <f t="array" ref="AG259">INDEX($H259:$K259,0,MATCH(AG$253,$H$253:$K$253,0))*HLOOKUP(AG$252,$J$249:$R$250,2)</f>
        <v>0</v>
      </c>
      <c r="AH259" s="699" cm="1">
        <f t="array" ref="AH259">INDEX($H259:$K259,0,MATCH(AH$253,$H$253:$K$253,0))*HLOOKUP(AH$252,$J$249:$R$250,2)</f>
        <v>0</v>
      </c>
      <c r="AI259" s="699" cm="1">
        <f t="array" ref="AI259">INDEX($H259:$K259,0,MATCH(AI$253,$H$253:$K$253,0))*HLOOKUP(AI$252,$J$249:$R$250,2)</f>
        <v>0</v>
      </c>
      <c r="AJ259" s="699" cm="1">
        <f t="array" ref="AJ259">INDEX($H259:$K259,0,MATCH(AJ$253,$H$253:$K$253,0))*HLOOKUP(AJ$252,$J$249:$R$250,2)</f>
        <v>0</v>
      </c>
      <c r="AK259" s="699" cm="1">
        <f t="array" ref="AK259">INDEX($H259:$K259,0,MATCH(AK$253,$H$253:$K$253,0))*HLOOKUP(AK$252,$J$249:$R$250,2)</f>
        <v>0</v>
      </c>
      <c r="AL259" s="699" cm="1">
        <f t="array" ref="AL259">INDEX($H259:$K259,0,MATCH(AL$253,$H$253:$K$253,0))*HLOOKUP(AL$252,$J$249:$R$250,2)</f>
        <v>0</v>
      </c>
      <c r="AM259" s="699" cm="1">
        <f t="array" ref="AM259">INDEX($H259:$K259,0,MATCH(AM$253,$H$253:$K$253,0))*HLOOKUP(AM$252,$J$249:$R$250,2)</f>
        <v>0</v>
      </c>
      <c r="AN259" s="699" cm="1">
        <f t="array" ref="AN259">INDEX($H259:$K259,0,MATCH(AN$253,$H$253:$K$253,0))*HLOOKUP(AN$252,$J$249:$R$250,2)</f>
        <v>0</v>
      </c>
      <c r="AO259" s="699" cm="1">
        <f t="array" ref="AO259">INDEX($H259:$K259,0,MATCH(AO$253,$H$253:$K$253,0))*HLOOKUP(AO$252,$J$249:$R$250,2)</f>
        <v>0</v>
      </c>
      <c r="AP259" s="699" cm="1">
        <f t="array" ref="AP259">INDEX($H259:$K259,0,MATCH(AP$253,$H$253:$K$253,0))*HLOOKUP(AP$252,$J$249:$R$250,2)</f>
        <v>0</v>
      </c>
      <c r="AQ259" s="699" cm="1">
        <f t="array" ref="AQ259">INDEX($H259:$K259,0,MATCH(AQ$253,$H$253:$K$253,0))*HLOOKUP(AQ$252,$J$249:$R$250,2)</f>
        <v>0</v>
      </c>
      <c r="AR259" s="699" cm="1">
        <f t="array" ref="AR259">INDEX($H259:$K259,0,MATCH(AR$253,$H$253:$K$253,0))*HLOOKUP(AR$252,$J$249:$R$250,2)</f>
        <v>0</v>
      </c>
      <c r="AS259" s="699" cm="1">
        <f t="array" ref="AS259">INDEX($H259:$K259,0,MATCH(AS$253,$H$253:$K$253,0))*HLOOKUP(AS$252,$J$249:$R$250,2)</f>
        <v>0</v>
      </c>
      <c r="AT259" s="699" cm="1">
        <f t="array" ref="AT259">INDEX($H259:$K259,0,MATCH(AT$253,$H$253:$K$253,0))*HLOOKUP(AT$252,$J$249:$R$250,2)</f>
        <v>0</v>
      </c>
      <c r="AU259" s="699" cm="1">
        <f t="array" ref="AU259">INDEX($H259:$K259,0,MATCH(AU$253,$H$253:$K$253,0))*HLOOKUP(AU$252,$J$249:$R$250,2)</f>
        <v>0</v>
      </c>
      <c r="AV259" s="193"/>
      <c r="AW259" s="193"/>
      <c r="AX259" s="16"/>
      <c r="AY259" s="8"/>
      <c r="AZ259" s="8"/>
      <c r="BA259" s="8"/>
    </row>
    <row r="260" spans="1:84" ht="14.5" outlineLevel="1" x14ac:dyDescent="0.35">
      <c r="A260" s="6"/>
      <c r="B260" s="7"/>
      <c r="C260" s="17"/>
      <c r="D260" s="17"/>
      <c r="E260" s="17"/>
      <c r="F260" s="26"/>
      <c r="G260" s="26" t="str">
        <f t="shared" si="60"/>
        <v>GGGC1Na2</v>
      </c>
      <c r="H260" s="229">
        <f t="shared" si="61"/>
        <v>0</v>
      </c>
      <c r="I260" s="229">
        <f t="shared" si="61"/>
        <v>0</v>
      </c>
      <c r="J260" s="229">
        <f t="shared" si="61"/>
        <v>0</v>
      </c>
      <c r="K260" s="229">
        <f t="shared" si="61"/>
        <v>0</v>
      </c>
      <c r="L260" s="699" cm="1">
        <f t="array" ref="L260">INDEX($H260:$K260,0,MATCH(L$253,$H$253:$K$253,0))*HLOOKUP(L$252,$J$249:$R$250,2)</f>
        <v>0</v>
      </c>
      <c r="M260" s="699" cm="1">
        <f t="array" ref="M260">INDEX($H260:$K260,0,MATCH(M$253,$H$253:$K$253,0))*HLOOKUP(M$252,$J$249:$R$250,2)</f>
        <v>0</v>
      </c>
      <c r="N260" s="699" cm="1">
        <f t="array" ref="N260">INDEX($H260:$K260,0,MATCH(N$253,$H$253:$K$253,0))*HLOOKUP(N$252,$J$249:$R$250,2)</f>
        <v>0</v>
      </c>
      <c r="O260" s="699" cm="1">
        <f t="array" ref="O260">INDEX($H260:$K260,0,MATCH(O$253,$H$253:$K$253,0))*HLOOKUP(O$252,$J$249:$R$250,2)</f>
        <v>0</v>
      </c>
      <c r="P260" s="699" cm="1">
        <f t="array" ref="P260">INDEX($H260:$K260,0,MATCH(P$253,$H$253:$K$253,0))*HLOOKUP(P$252,$J$249:$R$250,2)</f>
        <v>0</v>
      </c>
      <c r="Q260" s="699" cm="1">
        <f t="array" ref="Q260">INDEX($H260:$K260,0,MATCH(Q$253,$H$253:$K$253,0))*HLOOKUP(Q$252,$J$249:$R$250,2)</f>
        <v>0</v>
      </c>
      <c r="R260" s="699" cm="1">
        <f t="array" ref="R260">INDEX($H260:$K260,0,MATCH(R$253,$H$253:$K$253,0))*HLOOKUP(R$252,$J$249:$R$250,2)</f>
        <v>0</v>
      </c>
      <c r="S260" s="699" cm="1">
        <f t="array" ref="S260">INDEX($H260:$K260,0,MATCH(S$253,$H$253:$K$253,0))*HLOOKUP(S$252,$J$249:$R$250,2)</f>
        <v>0</v>
      </c>
      <c r="T260" s="699" cm="1">
        <f t="array" ref="T260">INDEX($H260:$K260,0,MATCH(T$253,$H$253:$K$253,0))*HLOOKUP(T$252,$J$249:$R$250,2)</f>
        <v>0</v>
      </c>
      <c r="U260" s="699" cm="1">
        <f t="array" ref="U260">INDEX($H260:$K260,0,MATCH(U$253,$H$253:$K$253,0))*HLOOKUP(U$252,$J$249:$R$250,2)</f>
        <v>0</v>
      </c>
      <c r="V260" s="699" cm="1">
        <f t="array" ref="V260">INDEX($H260:$K260,0,MATCH(V$253,$H$253:$K$253,0))*HLOOKUP(V$252,$J$249:$R$250,2)</f>
        <v>0</v>
      </c>
      <c r="W260" s="699" cm="1">
        <f t="array" ref="W260">INDEX($H260:$K260,0,MATCH(W$253,$H$253:$K$253,0))*HLOOKUP(W$252,$J$249:$R$250,2)</f>
        <v>0</v>
      </c>
      <c r="X260" s="699" cm="1">
        <f t="array" ref="X260">INDEX($H260:$K260,0,MATCH(X$253,$H$253:$K$253,0))*HLOOKUP(X$252,$J$249:$R$250,2)</f>
        <v>0</v>
      </c>
      <c r="Y260" s="699" cm="1">
        <f t="array" ref="Y260">INDEX($H260:$K260,0,MATCH(Y$253,$H$253:$K$253,0))*HLOOKUP(Y$252,$J$249:$R$250,2)</f>
        <v>0</v>
      </c>
      <c r="Z260" s="699" cm="1">
        <f t="array" ref="Z260">INDEX($H260:$K260,0,MATCH(Z$253,$H$253:$K$253,0))*HLOOKUP(Z$252,$J$249:$R$250,2)</f>
        <v>0</v>
      </c>
      <c r="AA260" s="699" cm="1">
        <f t="array" ref="AA260">INDEX($H260:$K260,0,MATCH(AA$253,$H$253:$K$253,0))*HLOOKUP(AA$252,$J$249:$R$250,2)</f>
        <v>0</v>
      </c>
      <c r="AB260" s="699" cm="1">
        <f t="array" ref="AB260">INDEX($H260:$K260,0,MATCH(AB$253,$H$253:$K$253,0))*HLOOKUP(AB$252,$J$249:$R$250,2)</f>
        <v>0</v>
      </c>
      <c r="AC260" s="699" cm="1">
        <f t="array" ref="AC260">INDEX($H260:$K260,0,MATCH(AC$253,$H$253:$K$253,0))*HLOOKUP(AC$252,$J$249:$R$250,2)</f>
        <v>0</v>
      </c>
      <c r="AD260" s="699" cm="1">
        <f t="array" ref="AD260">INDEX($H260:$K260,0,MATCH(AD$253,$H$253:$K$253,0))*HLOOKUP(AD$252,$J$249:$R$250,2)</f>
        <v>0</v>
      </c>
      <c r="AE260" s="699" cm="1">
        <f t="array" ref="AE260">INDEX($H260:$K260,0,MATCH(AE$253,$H$253:$K$253,0))*HLOOKUP(AE$252,$J$249:$R$250,2)</f>
        <v>0</v>
      </c>
      <c r="AF260" s="699" cm="1">
        <f t="array" ref="AF260">INDEX($H260:$K260,0,MATCH(AF$253,$H$253:$K$253,0))*HLOOKUP(AF$252,$J$249:$R$250,2)</f>
        <v>0</v>
      </c>
      <c r="AG260" s="699" cm="1">
        <f t="array" ref="AG260">INDEX($H260:$K260,0,MATCH(AG$253,$H$253:$K$253,0))*HLOOKUP(AG$252,$J$249:$R$250,2)</f>
        <v>0</v>
      </c>
      <c r="AH260" s="699" cm="1">
        <f t="array" ref="AH260">INDEX($H260:$K260,0,MATCH(AH$253,$H$253:$K$253,0))*HLOOKUP(AH$252,$J$249:$R$250,2)</f>
        <v>0</v>
      </c>
      <c r="AI260" s="699" cm="1">
        <f t="array" ref="AI260">INDEX($H260:$K260,0,MATCH(AI$253,$H$253:$K$253,0))*HLOOKUP(AI$252,$J$249:$R$250,2)</f>
        <v>0</v>
      </c>
      <c r="AJ260" s="699" cm="1">
        <f t="array" ref="AJ260">INDEX($H260:$K260,0,MATCH(AJ$253,$H$253:$K$253,0))*HLOOKUP(AJ$252,$J$249:$R$250,2)</f>
        <v>0</v>
      </c>
      <c r="AK260" s="699" cm="1">
        <f t="array" ref="AK260">INDEX($H260:$K260,0,MATCH(AK$253,$H$253:$K$253,0))*HLOOKUP(AK$252,$J$249:$R$250,2)</f>
        <v>0</v>
      </c>
      <c r="AL260" s="699" cm="1">
        <f t="array" ref="AL260">INDEX($H260:$K260,0,MATCH(AL$253,$H$253:$K$253,0))*HLOOKUP(AL$252,$J$249:$R$250,2)</f>
        <v>0</v>
      </c>
      <c r="AM260" s="699" cm="1">
        <f t="array" ref="AM260">INDEX($H260:$K260,0,MATCH(AM$253,$H$253:$K$253,0))*HLOOKUP(AM$252,$J$249:$R$250,2)</f>
        <v>0</v>
      </c>
      <c r="AN260" s="699" cm="1">
        <f t="array" ref="AN260">INDEX($H260:$K260,0,MATCH(AN$253,$H$253:$K$253,0))*HLOOKUP(AN$252,$J$249:$R$250,2)</f>
        <v>0</v>
      </c>
      <c r="AO260" s="699" cm="1">
        <f t="array" ref="AO260">INDEX($H260:$K260,0,MATCH(AO$253,$H$253:$K$253,0))*HLOOKUP(AO$252,$J$249:$R$250,2)</f>
        <v>0</v>
      </c>
      <c r="AP260" s="699" cm="1">
        <f t="array" ref="AP260">INDEX($H260:$K260,0,MATCH(AP$253,$H$253:$K$253,0))*HLOOKUP(AP$252,$J$249:$R$250,2)</f>
        <v>0</v>
      </c>
      <c r="AQ260" s="699" cm="1">
        <f t="array" ref="AQ260">INDEX($H260:$K260,0,MATCH(AQ$253,$H$253:$K$253,0))*HLOOKUP(AQ$252,$J$249:$R$250,2)</f>
        <v>0</v>
      </c>
      <c r="AR260" s="699" cm="1">
        <f t="array" ref="AR260">INDEX($H260:$K260,0,MATCH(AR$253,$H$253:$K$253,0))*HLOOKUP(AR$252,$J$249:$R$250,2)</f>
        <v>0</v>
      </c>
      <c r="AS260" s="699" cm="1">
        <f t="array" ref="AS260">INDEX($H260:$K260,0,MATCH(AS$253,$H$253:$K$253,0))*HLOOKUP(AS$252,$J$249:$R$250,2)</f>
        <v>0</v>
      </c>
      <c r="AT260" s="699" cm="1">
        <f t="array" ref="AT260">INDEX($H260:$K260,0,MATCH(AT$253,$H$253:$K$253,0))*HLOOKUP(AT$252,$J$249:$R$250,2)</f>
        <v>0</v>
      </c>
      <c r="AU260" s="699" cm="1">
        <f t="array" ref="AU260">INDEX($H260:$K260,0,MATCH(AU$253,$H$253:$K$253,0))*HLOOKUP(AU$252,$J$249:$R$250,2)</f>
        <v>0</v>
      </c>
      <c r="AV260" s="193"/>
      <c r="AW260" s="193"/>
      <c r="AX260" s="16"/>
      <c r="AY260" s="8"/>
      <c r="AZ260" s="8"/>
      <c r="BA260" s="8"/>
    </row>
    <row r="261" spans="1:84" ht="14.5" outlineLevel="1" x14ac:dyDescent="0.35">
      <c r="A261" s="6"/>
      <c r="B261" s="7"/>
      <c r="C261" s="17"/>
      <c r="D261" s="17"/>
      <c r="E261" s="17"/>
      <c r="F261" s="26"/>
      <c r="G261" s="26" t="str">
        <f t="shared" si="60"/>
        <v>GGGC1Ea2</v>
      </c>
      <c r="H261" s="229">
        <f t="shared" si="61"/>
        <v>0</v>
      </c>
      <c r="I261" s="229">
        <f t="shared" si="61"/>
        <v>0</v>
      </c>
      <c r="J261" s="229">
        <f t="shared" si="61"/>
        <v>0</v>
      </c>
      <c r="K261" s="229">
        <f t="shared" si="61"/>
        <v>0</v>
      </c>
      <c r="L261" s="699" cm="1">
        <f t="array" ref="L261">INDEX($H261:$K261,0,MATCH(L$253,$H$253:$K$253,0))*HLOOKUP(L$252,$J$249:$R$250,2)</f>
        <v>0</v>
      </c>
      <c r="M261" s="699" cm="1">
        <f t="array" ref="M261">INDEX($H261:$K261,0,MATCH(M$253,$H$253:$K$253,0))*HLOOKUP(M$252,$J$249:$R$250,2)</f>
        <v>0</v>
      </c>
      <c r="N261" s="699" cm="1">
        <f t="array" ref="N261">INDEX($H261:$K261,0,MATCH(N$253,$H$253:$K$253,0))*HLOOKUP(N$252,$J$249:$R$250,2)</f>
        <v>0</v>
      </c>
      <c r="O261" s="699" cm="1">
        <f t="array" ref="O261">INDEX($H261:$K261,0,MATCH(O$253,$H$253:$K$253,0))*HLOOKUP(O$252,$J$249:$R$250,2)</f>
        <v>0</v>
      </c>
      <c r="P261" s="699" cm="1">
        <f t="array" ref="P261">INDEX($H261:$K261,0,MATCH(P$253,$H$253:$K$253,0))*HLOOKUP(P$252,$J$249:$R$250,2)</f>
        <v>0</v>
      </c>
      <c r="Q261" s="699" cm="1">
        <f t="array" ref="Q261">INDEX($H261:$K261,0,MATCH(Q$253,$H$253:$K$253,0))*HLOOKUP(Q$252,$J$249:$R$250,2)</f>
        <v>0</v>
      </c>
      <c r="R261" s="699" cm="1">
        <f t="array" ref="R261">INDEX($H261:$K261,0,MATCH(R$253,$H$253:$K$253,0))*HLOOKUP(R$252,$J$249:$R$250,2)</f>
        <v>0</v>
      </c>
      <c r="S261" s="699" cm="1">
        <f t="array" ref="S261">INDEX($H261:$K261,0,MATCH(S$253,$H$253:$K$253,0))*HLOOKUP(S$252,$J$249:$R$250,2)</f>
        <v>0</v>
      </c>
      <c r="T261" s="699" cm="1">
        <f t="array" ref="T261">INDEX($H261:$K261,0,MATCH(T$253,$H$253:$K$253,0))*HLOOKUP(T$252,$J$249:$R$250,2)</f>
        <v>0</v>
      </c>
      <c r="U261" s="699" cm="1">
        <f t="array" ref="U261">INDEX($H261:$K261,0,MATCH(U$253,$H$253:$K$253,0))*HLOOKUP(U$252,$J$249:$R$250,2)</f>
        <v>0</v>
      </c>
      <c r="V261" s="699" cm="1">
        <f t="array" ref="V261">INDEX($H261:$K261,0,MATCH(V$253,$H$253:$K$253,0))*HLOOKUP(V$252,$J$249:$R$250,2)</f>
        <v>0</v>
      </c>
      <c r="W261" s="699" cm="1">
        <f t="array" ref="W261">INDEX($H261:$K261,0,MATCH(W$253,$H$253:$K$253,0))*HLOOKUP(W$252,$J$249:$R$250,2)</f>
        <v>0</v>
      </c>
      <c r="X261" s="699" cm="1">
        <f t="array" ref="X261">INDEX($H261:$K261,0,MATCH(X$253,$H$253:$K$253,0))*HLOOKUP(X$252,$J$249:$R$250,2)</f>
        <v>0</v>
      </c>
      <c r="Y261" s="699" cm="1">
        <f t="array" ref="Y261">INDEX($H261:$K261,0,MATCH(Y$253,$H$253:$K$253,0))*HLOOKUP(Y$252,$J$249:$R$250,2)</f>
        <v>0</v>
      </c>
      <c r="Z261" s="699" cm="1">
        <f t="array" ref="Z261">INDEX($H261:$K261,0,MATCH(Z$253,$H$253:$K$253,0))*HLOOKUP(Z$252,$J$249:$R$250,2)</f>
        <v>0</v>
      </c>
      <c r="AA261" s="699" cm="1">
        <f t="array" ref="AA261">INDEX($H261:$K261,0,MATCH(AA$253,$H$253:$K$253,0))*HLOOKUP(AA$252,$J$249:$R$250,2)</f>
        <v>0</v>
      </c>
      <c r="AB261" s="699" cm="1">
        <f t="array" ref="AB261">INDEX($H261:$K261,0,MATCH(AB$253,$H$253:$K$253,0))*HLOOKUP(AB$252,$J$249:$R$250,2)</f>
        <v>0</v>
      </c>
      <c r="AC261" s="699" cm="1">
        <f t="array" ref="AC261">INDEX($H261:$K261,0,MATCH(AC$253,$H$253:$K$253,0))*HLOOKUP(AC$252,$J$249:$R$250,2)</f>
        <v>0</v>
      </c>
      <c r="AD261" s="699" cm="1">
        <f t="array" ref="AD261">INDEX($H261:$K261,0,MATCH(AD$253,$H$253:$K$253,0))*HLOOKUP(AD$252,$J$249:$R$250,2)</f>
        <v>0</v>
      </c>
      <c r="AE261" s="699" cm="1">
        <f t="array" ref="AE261">INDEX($H261:$K261,0,MATCH(AE$253,$H$253:$K$253,0))*HLOOKUP(AE$252,$J$249:$R$250,2)</f>
        <v>0</v>
      </c>
      <c r="AF261" s="699" cm="1">
        <f t="array" ref="AF261">INDEX($H261:$K261,0,MATCH(AF$253,$H$253:$K$253,0))*HLOOKUP(AF$252,$J$249:$R$250,2)</f>
        <v>0</v>
      </c>
      <c r="AG261" s="699" cm="1">
        <f t="array" ref="AG261">INDEX($H261:$K261,0,MATCH(AG$253,$H$253:$K$253,0))*HLOOKUP(AG$252,$J$249:$R$250,2)</f>
        <v>0</v>
      </c>
      <c r="AH261" s="699" cm="1">
        <f t="array" ref="AH261">INDEX($H261:$K261,0,MATCH(AH$253,$H$253:$K$253,0))*HLOOKUP(AH$252,$J$249:$R$250,2)</f>
        <v>0</v>
      </c>
      <c r="AI261" s="699" cm="1">
        <f t="array" ref="AI261">INDEX($H261:$K261,0,MATCH(AI$253,$H$253:$K$253,0))*HLOOKUP(AI$252,$J$249:$R$250,2)</f>
        <v>0</v>
      </c>
      <c r="AJ261" s="699" cm="1">
        <f t="array" ref="AJ261">INDEX($H261:$K261,0,MATCH(AJ$253,$H$253:$K$253,0))*HLOOKUP(AJ$252,$J$249:$R$250,2)</f>
        <v>0</v>
      </c>
      <c r="AK261" s="699" cm="1">
        <f t="array" ref="AK261">INDEX($H261:$K261,0,MATCH(AK$253,$H$253:$K$253,0))*HLOOKUP(AK$252,$J$249:$R$250,2)</f>
        <v>0</v>
      </c>
      <c r="AL261" s="699" cm="1">
        <f t="array" ref="AL261">INDEX($H261:$K261,0,MATCH(AL$253,$H$253:$K$253,0))*HLOOKUP(AL$252,$J$249:$R$250,2)</f>
        <v>0</v>
      </c>
      <c r="AM261" s="699" cm="1">
        <f t="array" ref="AM261">INDEX($H261:$K261,0,MATCH(AM$253,$H$253:$K$253,0))*HLOOKUP(AM$252,$J$249:$R$250,2)</f>
        <v>0</v>
      </c>
      <c r="AN261" s="699" cm="1">
        <f t="array" ref="AN261">INDEX($H261:$K261,0,MATCH(AN$253,$H$253:$K$253,0))*HLOOKUP(AN$252,$J$249:$R$250,2)</f>
        <v>0</v>
      </c>
      <c r="AO261" s="699" cm="1">
        <f t="array" ref="AO261">INDEX($H261:$K261,0,MATCH(AO$253,$H$253:$K$253,0))*HLOOKUP(AO$252,$J$249:$R$250,2)</f>
        <v>0</v>
      </c>
      <c r="AP261" s="699" cm="1">
        <f t="array" ref="AP261">INDEX($H261:$K261,0,MATCH(AP$253,$H$253:$K$253,0))*HLOOKUP(AP$252,$J$249:$R$250,2)</f>
        <v>0</v>
      </c>
      <c r="AQ261" s="699" cm="1">
        <f t="array" ref="AQ261">INDEX($H261:$K261,0,MATCH(AQ$253,$H$253:$K$253,0))*HLOOKUP(AQ$252,$J$249:$R$250,2)</f>
        <v>0</v>
      </c>
      <c r="AR261" s="699" cm="1">
        <f t="array" ref="AR261">INDEX($H261:$K261,0,MATCH(AR$253,$H$253:$K$253,0))*HLOOKUP(AR$252,$J$249:$R$250,2)</f>
        <v>0</v>
      </c>
      <c r="AS261" s="699" cm="1">
        <f t="array" ref="AS261">INDEX($H261:$K261,0,MATCH(AS$253,$H$253:$K$253,0))*HLOOKUP(AS$252,$J$249:$R$250,2)</f>
        <v>0</v>
      </c>
      <c r="AT261" s="699" cm="1">
        <f t="array" ref="AT261">INDEX($H261:$K261,0,MATCH(AT$253,$H$253:$K$253,0))*HLOOKUP(AT$252,$J$249:$R$250,2)</f>
        <v>0</v>
      </c>
      <c r="AU261" s="699" cm="1">
        <f t="array" ref="AU261">INDEX($H261:$K261,0,MATCH(AU$253,$H$253:$K$253,0))*HLOOKUP(AU$252,$J$249:$R$250,2)</f>
        <v>0</v>
      </c>
      <c r="AV261" s="193"/>
      <c r="AW261" s="193"/>
      <c r="AX261" s="16"/>
      <c r="AY261" s="8"/>
      <c r="AZ261" s="8"/>
      <c r="BA261" s="8"/>
    </row>
    <row r="262" spans="1:84" ht="14.5" outlineLevel="1" x14ac:dyDescent="0.35">
      <c r="A262" s="6"/>
      <c r="B262" s="7"/>
      <c r="C262" s="17"/>
      <c r="D262" s="17"/>
      <c r="E262" s="17"/>
      <c r="F262" s="26"/>
      <c r="G262" s="26" t="str">
        <f t="shared" si="60"/>
        <v>GGGC1Pa2</v>
      </c>
      <c r="H262" s="229">
        <f t="shared" si="61"/>
        <v>0</v>
      </c>
      <c r="I262" s="229">
        <f t="shared" si="61"/>
        <v>0</v>
      </c>
      <c r="J262" s="229">
        <f t="shared" si="61"/>
        <v>0</v>
      </c>
      <c r="K262" s="229">
        <f t="shared" si="61"/>
        <v>0</v>
      </c>
      <c r="L262" s="699" cm="1">
        <f t="array" ref="L262">INDEX($H262:$K262,0,MATCH(L$253,$H$253:$K$253,0))*HLOOKUP(L$252,$J$249:$R$250,2)</f>
        <v>0</v>
      </c>
      <c r="M262" s="699" cm="1">
        <f t="array" ref="M262">INDEX($H262:$K262,0,MATCH(M$253,$H$253:$K$253,0))*HLOOKUP(M$252,$J$249:$R$250,2)</f>
        <v>0</v>
      </c>
      <c r="N262" s="699" cm="1">
        <f t="array" ref="N262">INDEX($H262:$K262,0,MATCH(N$253,$H$253:$K$253,0))*HLOOKUP(N$252,$J$249:$R$250,2)</f>
        <v>0</v>
      </c>
      <c r="O262" s="699" cm="1">
        <f t="array" ref="O262">INDEX($H262:$K262,0,MATCH(O$253,$H$253:$K$253,0))*HLOOKUP(O$252,$J$249:$R$250,2)</f>
        <v>0</v>
      </c>
      <c r="P262" s="699" cm="1">
        <f t="array" ref="P262">INDEX($H262:$K262,0,MATCH(P$253,$H$253:$K$253,0))*HLOOKUP(P$252,$J$249:$R$250,2)</f>
        <v>0</v>
      </c>
      <c r="Q262" s="699" cm="1">
        <f t="array" ref="Q262">INDEX($H262:$K262,0,MATCH(Q$253,$H$253:$K$253,0))*HLOOKUP(Q$252,$J$249:$R$250,2)</f>
        <v>0</v>
      </c>
      <c r="R262" s="699" cm="1">
        <f t="array" ref="R262">INDEX($H262:$K262,0,MATCH(R$253,$H$253:$K$253,0))*HLOOKUP(R$252,$J$249:$R$250,2)</f>
        <v>0</v>
      </c>
      <c r="S262" s="699" cm="1">
        <f t="array" ref="S262">INDEX($H262:$K262,0,MATCH(S$253,$H$253:$K$253,0))*HLOOKUP(S$252,$J$249:$R$250,2)</f>
        <v>0</v>
      </c>
      <c r="T262" s="699" cm="1">
        <f t="array" ref="T262">INDEX($H262:$K262,0,MATCH(T$253,$H$253:$K$253,0))*HLOOKUP(T$252,$J$249:$R$250,2)</f>
        <v>0</v>
      </c>
      <c r="U262" s="699" cm="1">
        <f t="array" ref="U262">INDEX($H262:$K262,0,MATCH(U$253,$H$253:$K$253,0))*HLOOKUP(U$252,$J$249:$R$250,2)</f>
        <v>0</v>
      </c>
      <c r="V262" s="699" cm="1">
        <f t="array" ref="V262">INDEX($H262:$K262,0,MATCH(V$253,$H$253:$K$253,0))*HLOOKUP(V$252,$J$249:$R$250,2)</f>
        <v>0</v>
      </c>
      <c r="W262" s="699" cm="1">
        <f t="array" ref="W262">INDEX($H262:$K262,0,MATCH(W$253,$H$253:$K$253,0))*HLOOKUP(W$252,$J$249:$R$250,2)</f>
        <v>0</v>
      </c>
      <c r="X262" s="699" cm="1">
        <f t="array" ref="X262">INDEX($H262:$K262,0,MATCH(X$253,$H$253:$K$253,0))*HLOOKUP(X$252,$J$249:$R$250,2)</f>
        <v>0</v>
      </c>
      <c r="Y262" s="699" cm="1">
        <f t="array" ref="Y262">INDEX($H262:$K262,0,MATCH(Y$253,$H$253:$K$253,0))*HLOOKUP(Y$252,$J$249:$R$250,2)</f>
        <v>0</v>
      </c>
      <c r="Z262" s="699" cm="1">
        <f t="array" ref="Z262">INDEX($H262:$K262,0,MATCH(Z$253,$H$253:$K$253,0))*HLOOKUP(Z$252,$J$249:$R$250,2)</f>
        <v>0</v>
      </c>
      <c r="AA262" s="699" cm="1">
        <f t="array" ref="AA262">INDEX($H262:$K262,0,MATCH(AA$253,$H$253:$K$253,0))*HLOOKUP(AA$252,$J$249:$R$250,2)</f>
        <v>0</v>
      </c>
      <c r="AB262" s="699" cm="1">
        <f t="array" ref="AB262">INDEX($H262:$K262,0,MATCH(AB$253,$H$253:$K$253,0))*HLOOKUP(AB$252,$J$249:$R$250,2)</f>
        <v>0</v>
      </c>
      <c r="AC262" s="699" cm="1">
        <f t="array" ref="AC262">INDEX($H262:$K262,0,MATCH(AC$253,$H$253:$K$253,0))*HLOOKUP(AC$252,$J$249:$R$250,2)</f>
        <v>0</v>
      </c>
      <c r="AD262" s="699" cm="1">
        <f t="array" ref="AD262">INDEX($H262:$K262,0,MATCH(AD$253,$H$253:$K$253,0))*HLOOKUP(AD$252,$J$249:$R$250,2)</f>
        <v>0</v>
      </c>
      <c r="AE262" s="699" cm="1">
        <f t="array" ref="AE262">INDEX($H262:$K262,0,MATCH(AE$253,$H$253:$K$253,0))*HLOOKUP(AE$252,$J$249:$R$250,2)</f>
        <v>0</v>
      </c>
      <c r="AF262" s="699" cm="1">
        <f t="array" ref="AF262">INDEX($H262:$K262,0,MATCH(AF$253,$H$253:$K$253,0))*HLOOKUP(AF$252,$J$249:$R$250,2)</f>
        <v>0</v>
      </c>
      <c r="AG262" s="699" cm="1">
        <f t="array" ref="AG262">INDEX($H262:$K262,0,MATCH(AG$253,$H$253:$K$253,0))*HLOOKUP(AG$252,$J$249:$R$250,2)</f>
        <v>0</v>
      </c>
      <c r="AH262" s="699" cm="1">
        <f t="array" ref="AH262">INDEX($H262:$K262,0,MATCH(AH$253,$H$253:$K$253,0))*HLOOKUP(AH$252,$J$249:$R$250,2)</f>
        <v>0</v>
      </c>
      <c r="AI262" s="699" cm="1">
        <f t="array" ref="AI262">INDEX($H262:$K262,0,MATCH(AI$253,$H$253:$K$253,0))*HLOOKUP(AI$252,$J$249:$R$250,2)</f>
        <v>0</v>
      </c>
      <c r="AJ262" s="699" cm="1">
        <f t="array" ref="AJ262">INDEX($H262:$K262,0,MATCH(AJ$253,$H$253:$K$253,0))*HLOOKUP(AJ$252,$J$249:$R$250,2)</f>
        <v>0</v>
      </c>
      <c r="AK262" s="699" cm="1">
        <f t="array" ref="AK262">INDEX($H262:$K262,0,MATCH(AK$253,$H$253:$K$253,0))*HLOOKUP(AK$252,$J$249:$R$250,2)</f>
        <v>0</v>
      </c>
      <c r="AL262" s="699" cm="1">
        <f t="array" ref="AL262">INDEX($H262:$K262,0,MATCH(AL$253,$H$253:$K$253,0))*HLOOKUP(AL$252,$J$249:$R$250,2)</f>
        <v>0</v>
      </c>
      <c r="AM262" s="699" cm="1">
        <f t="array" ref="AM262">INDEX($H262:$K262,0,MATCH(AM$253,$H$253:$K$253,0))*HLOOKUP(AM$252,$J$249:$R$250,2)</f>
        <v>0</v>
      </c>
      <c r="AN262" s="699" cm="1">
        <f t="array" ref="AN262">INDEX($H262:$K262,0,MATCH(AN$253,$H$253:$K$253,0))*HLOOKUP(AN$252,$J$249:$R$250,2)</f>
        <v>0</v>
      </c>
      <c r="AO262" s="699" cm="1">
        <f t="array" ref="AO262">INDEX($H262:$K262,0,MATCH(AO$253,$H$253:$K$253,0))*HLOOKUP(AO$252,$J$249:$R$250,2)</f>
        <v>0</v>
      </c>
      <c r="AP262" s="699" cm="1">
        <f t="array" ref="AP262">INDEX($H262:$K262,0,MATCH(AP$253,$H$253:$K$253,0))*HLOOKUP(AP$252,$J$249:$R$250,2)</f>
        <v>0</v>
      </c>
      <c r="AQ262" s="699" cm="1">
        <f t="array" ref="AQ262">INDEX($H262:$K262,0,MATCH(AQ$253,$H$253:$K$253,0))*HLOOKUP(AQ$252,$J$249:$R$250,2)</f>
        <v>0</v>
      </c>
      <c r="AR262" s="699" cm="1">
        <f t="array" ref="AR262">INDEX($H262:$K262,0,MATCH(AR$253,$H$253:$K$253,0))*HLOOKUP(AR$252,$J$249:$R$250,2)</f>
        <v>0</v>
      </c>
      <c r="AS262" s="699" cm="1">
        <f t="array" ref="AS262">INDEX($H262:$K262,0,MATCH(AS$253,$H$253:$K$253,0))*HLOOKUP(AS$252,$J$249:$R$250,2)</f>
        <v>0</v>
      </c>
      <c r="AT262" s="699" cm="1">
        <f t="array" ref="AT262">INDEX($H262:$K262,0,MATCH(AT$253,$H$253:$K$253,0))*HLOOKUP(AT$252,$J$249:$R$250,2)</f>
        <v>0</v>
      </c>
      <c r="AU262" s="699" cm="1">
        <f t="array" ref="AU262">INDEX($H262:$K262,0,MATCH(AU$253,$H$253:$K$253,0))*HLOOKUP(AU$252,$J$249:$R$250,2)</f>
        <v>0</v>
      </c>
      <c r="AV262" s="193"/>
      <c r="AW262" s="193"/>
      <c r="AX262" s="16"/>
      <c r="AY262" s="8"/>
      <c r="AZ262" s="8"/>
      <c r="BA262" s="8"/>
    </row>
    <row r="263" spans="1:84" ht="14.5" outlineLevel="1" x14ac:dyDescent="0.35">
      <c r="A263" s="6"/>
      <c r="B263" s="7"/>
      <c r="C263" s="17"/>
      <c r="D263" s="17"/>
      <c r="E263" s="17"/>
      <c r="F263" s="26"/>
      <c r="G263" s="26" t="str">
        <f t="shared" si="60"/>
        <v>GGGC1OFa2</v>
      </c>
      <c r="H263" s="229">
        <f t="shared" si="61"/>
        <v>0</v>
      </c>
      <c r="I263" s="229">
        <f t="shared" si="61"/>
        <v>0</v>
      </c>
      <c r="J263" s="229">
        <f t="shared" si="61"/>
        <v>0</v>
      </c>
      <c r="K263" s="229">
        <f t="shared" si="61"/>
        <v>0</v>
      </c>
      <c r="L263" s="699" cm="1">
        <f t="array" ref="L263">INDEX($H263:$K263,0,MATCH(L$253,$H$253:$K$253,0))*HLOOKUP(L$252,$J$249:$R$250,2)</f>
        <v>0</v>
      </c>
      <c r="M263" s="699" cm="1">
        <f t="array" ref="M263">INDEX($H263:$K263,0,MATCH(M$253,$H$253:$K$253,0))*HLOOKUP(M$252,$J$249:$R$250,2)</f>
        <v>0</v>
      </c>
      <c r="N263" s="699" cm="1">
        <f t="array" ref="N263">INDEX($H263:$K263,0,MATCH(N$253,$H$253:$K$253,0))*HLOOKUP(N$252,$J$249:$R$250,2)</f>
        <v>0</v>
      </c>
      <c r="O263" s="699" cm="1">
        <f t="array" ref="O263">INDEX($H263:$K263,0,MATCH(O$253,$H$253:$K$253,0))*HLOOKUP(O$252,$J$249:$R$250,2)</f>
        <v>0</v>
      </c>
      <c r="P263" s="699" cm="1">
        <f t="array" ref="P263">INDEX($H263:$K263,0,MATCH(P$253,$H$253:$K$253,0))*HLOOKUP(P$252,$J$249:$R$250,2)</f>
        <v>0</v>
      </c>
      <c r="Q263" s="699" cm="1">
        <f t="array" ref="Q263">INDEX($H263:$K263,0,MATCH(Q$253,$H$253:$K$253,0))*HLOOKUP(Q$252,$J$249:$R$250,2)</f>
        <v>0</v>
      </c>
      <c r="R263" s="699" cm="1">
        <f t="array" ref="R263">INDEX($H263:$K263,0,MATCH(R$253,$H$253:$K$253,0))*HLOOKUP(R$252,$J$249:$R$250,2)</f>
        <v>0</v>
      </c>
      <c r="S263" s="699" cm="1">
        <f t="array" ref="S263">INDEX($H263:$K263,0,MATCH(S$253,$H$253:$K$253,0))*HLOOKUP(S$252,$J$249:$R$250,2)</f>
        <v>0</v>
      </c>
      <c r="T263" s="699" cm="1">
        <f t="array" ref="T263">INDEX($H263:$K263,0,MATCH(T$253,$H$253:$K$253,0))*HLOOKUP(T$252,$J$249:$R$250,2)</f>
        <v>0</v>
      </c>
      <c r="U263" s="699" cm="1">
        <f t="array" ref="U263">INDEX($H263:$K263,0,MATCH(U$253,$H$253:$K$253,0))*HLOOKUP(U$252,$J$249:$R$250,2)</f>
        <v>0</v>
      </c>
      <c r="V263" s="699" cm="1">
        <f t="array" ref="V263">INDEX($H263:$K263,0,MATCH(V$253,$H$253:$K$253,0))*HLOOKUP(V$252,$J$249:$R$250,2)</f>
        <v>0</v>
      </c>
      <c r="W263" s="699" cm="1">
        <f t="array" ref="W263">INDEX($H263:$K263,0,MATCH(W$253,$H$253:$K$253,0))*HLOOKUP(W$252,$J$249:$R$250,2)</f>
        <v>0</v>
      </c>
      <c r="X263" s="699" cm="1">
        <f t="array" ref="X263">INDEX($H263:$K263,0,MATCH(X$253,$H$253:$K$253,0))*HLOOKUP(X$252,$J$249:$R$250,2)</f>
        <v>0</v>
      </c>
      <c r="Y263" s="699" cm="1">
        <f t="array" ref="Y263">INDEX($H263:$K263,0,MATCH(Y$253,$H$253:$K$253,0))*HLOOKUP(Y$252,$J$249:$R$250,2)</f>
        <v>0</v>
      </c>
      <c r="Z263" s="699" cm="1">
        <f t="array" ref="Z263">INDEX($H263:$K263,0,MATCH(Z$253,$H$253:$K$253,0))*HLOOKUP(Z$252,$J$249:$R$250,2)</f>
        <v>0</v>
      </c>
      <c r="AA263" s="699" cm="1">
        <f t="array" ref="AA263">INDEX($H263:$K263,0,MATCH(AA$253,$H$253:$K$253,0))*HLOOKUP(AA$252,$J$249:$R$250,2)</f>
        <v>0</v>
      </c>
      <c r="AB263" s="699" cm="1">
        <f t="array" ref="AB263">INDEX($H263:$K263,0,MATCH(AB$253,$H$253:$K$253,0))*HLOOKUP(AB$252,$J$249:$R$250,2)</f>
        <v>0</v>
      </c>
      <c r="AC263" s="699" cm="1">
        <f t="array" ref="AC263">INDEX($H263:$K263,0,MATCH(AC$253,$H$253:$K$253,0))*HLOOKUP(AC$252,$J$249:$R$250,2)</f>
        <v>0</v>
      </c>
      <c r="AD263" s="699" cm="1">
        <f t="array" ref="AD263">INDEX($H263:$K263,0,MATCH(AD$253,$H$253:$K$253,0))*HLOOKUP(AD$252,$J$249:$R$250,2)</f>
        <v>0</v>
      </c>
      <c r="AE263" s="699" cm="1">
        <f t="array" ref="AE263">INDEX($H263:$K263,0,MATCH(AE$253,$H$253:$K$253,0))*HLOOKUP(AE$252,$J$249:$R$250,2)</f>
        <v>0</v>
      </c>
      <c r="AF263" s="699" cm="1">
        <f t="array" ref="AF263">INDEX($H263:$K263,0,MATCH(AF$253,$H$253:$K$253,0))*HLOOKUP(AF$252,$J$249:$R$250,2)</f>
        <v>0</v>
      </c>
      <c r="AG263" s="699" cm="1">
        <f t="array" ref="AG263">INDEX($H263:$K263,0,MATCH(AG$253,$H$253:$K$253,0))*HLOOKUP(AG$252,$J$249:$R$250,2)</f>
        <v>0</v>
      </c>
      <c r="AH263" s="699" cm="1">
        <f t="array" ref="AH263">INDEX($H263:$K263,0,MATCH(AH$253,$H$253:$K$253,0))*HLOOKUP(AH$252,$J$249:$R$250,2)</f>
        <v>0</v>
      </c>
      <c r="AI263" s="699" cm="1">
        <f t="array" ref="AI263">INDEX($H263:$K263,0,MATCH(AI$253,$H$253:$K$253,0))*HLOOKUP(AI$252,$J$249:$R$250,2)</f>
        <v>0</v>
      </c>
      <c r="AJ263" s="699" cm="1">
        <f t="array" ref="AJ263">INDEX($H263:$K263,0,MATCH(AJ$253,$H$253:$K$253,0))*HLOOKUP(AJ$252,$J$249:$R$250,2)</f>
        <v>0</v>
      </c>
      <c r="AK263" s="699" cm="1">
        <f t="array" ref="AK263">INDEX($H263:$K263,0,MATCH(AK$253,$H$253:$K$253,0))*HLOOKUP(AK$252,$J$249:$R$250,2)</f>
        <v>0</v>
      </c>
      <c r="AL263" s="699" cm="1">
        <f t="array" ref="AL263">INDEX($H263:$K263,0,MATCH(AL$253,$H$253:$K$253,0))*HLOOKUP(AL$252,$J$249:$R$250,2)</f>
        <v>0</v>
      </c>
      <c r="AM263" s="699" cm="1">
        <f t="array" ref="AM263">INDEX($H263:$K263,0,MATCH(AM$253,$H$253:$K$253,0))*HLOOKUP(AM$252,$J$249:$R$250,2)</f>
        <v>0</v>
      </c>
      <c r="AN263" s="699" cm="1">
        <f t="array" ref="AN263">INDEX($H263:$K263,0,MATCH(AN$253,$H$253:$K$253,0))*HLOOKUP(AN$252,$J$249:$R$250,2)</f>
        <v>0</v>
      </c>
      <c r="AO263" s="699" cm="1">
        <f t="array" ref="AO263">INDEX($H263:$K263,0,MATCH(AO$253,$H$253:$K$253,0))*HLOOKUP(AO$252,$J$249:$R$250,2)</f>
        <v>0</v>
      </c>
      <c r="AP263" s="699" cm="1">
        <f t="array" ref="AP263">INDEX($H263:$K263,0,MATCH(AP$253,$H$253:$K$253,0))*HLOOKUP(AP$252,$J$249:$R$250,2)</f>
        <v>0</v>
      </c>
      <c r="AQ263" s="699" cm="1">
        <f t="array" ref="AQ263">INDEX($H263:$K263,0,MATCH(AQ$253,$H$253:$K$253,0))*HLOOKUP(AQ$252,$J$249:$R$250,2)</f>
        <v>0</v>
      </c>
      <c r="AR263" s="699" cm="1">
        <f t="array" ref="AR263">INDEX($H263:$K263,0,MATCH(AR$253,$H$253:$K$253,0))*HLOOKUP(AR$252,$J$249:$R$250,2)</f>
        <v>0</v>
      </c>
      <c r="AS263" s="699" cm="1">
        <f t="array" ref="AS263">INDEX($H263:$K263,0,MATCH(AS$253,$H$253:$K$253,0))*HLOOKUP(AS$252,$J$249:$R$250,2)</f>
        <v>0</v>
      </c>
      <c r="AT263" s="699" cm="1">
        <f t="array" ref="AT263">INDEX($H263:$K263,0,MATCH(AT$253,$H$253:$K$253,0))*HLOOKUP(AT$252,$J$249:$R$250,2)</f>
        <v>0</v>
      </c>
      <c r="AU263" s="699" cm="1">
        <f t="array" ref="AU263">INDEX($H263:$K263,0,MATCH(AU$253,$H$253:$K$253,0))*HLOOKUP(AU$252,$J$249:$R$250,2)</f>
        <v>0</v>
      </c>
      <c r="AV263" s="193"/>
      <c r="AW263" s="193"/>
      <c r="AX263" s="16"/>
      <c r="AY263" s="8"/>
      <c r="AZ263" s="8"/>
      <c r="BA263" s="8"/>
    </row>
    <row r="264" spans="1:84" ht="14.5" outlineLevel="1" x14ac:dyDescent="0.35">
      <c r="A264" s="6"/>
      <c r="B264" s="7"/>
      <c r="C264" s="17"/>
      <c r="D264" s="17"/>
      <c r="E264" s="17"/>
      <c r="F264" s="26"/>
      <c r="G264" s="26" t="str">
        <f t="shared" si="60"/>
        <v>SPSPSPSPSPsp</v>
      </c>
      <c r="H264" s="229">
        <f t="shared" si="61"/>
        <v>1</v>
      </c>
      <c r="I264" s="229">
        <f t="shared" si="61"/>
        <v>0</v>
      </c>
      <c r="J264" s="229">
        <f t="shared" si="61"/>
        <v>1</v>
      </c>
      <c r="K264" s="229">
        <f t="shared" si="61"/>
        <v>0</v>
      </c>
      <c r="L264" s="699" cm="1">
        <f t="array" ref="L264">INDEX($H264:$K264,0,MATCH(L$253,$H$253:$K$253,0))*HLOOKUP(L$252,$J$249:$R$250,2)</f>
        <v>1</v>
      </c>
      <c r="M264" s="699" cm="1">
        <f t="array" ref="M264">INDEX($H264:$K264,0,MATCH(M$253,$H$253:$K$253,0))*HLOOKUP(M$252,$J$249:$R$250,2)</f>
        <v>0</v>
      </c>
      <c r="N264" s="699" cm="1">
        <f t="array" ref="N264">INDEX($H264:$K264,0,MATCH(N$253,$H$253:$K$253,0))*HLOOKUP(N$252,$J$249:$R$250,2)</f>
        <v>1</v>
      </c>
      <c r="O264" s="699" cm="1">
        <f t="array" ref="O264">INDEX($H264:$K264,0,MATCH(O$253,$H$253:$K$253,0))*HLOOKUP(O$252,$J$249:$R$250,2)</f>
        <v>0</v>
      </c>
      <c r="P264" s="699" cm="1">
        <f t="array" ref="P264">INDEX($H264:$K264,0,MATCH(P$253,$H$253:$K$253,0))*HLOOKUP(P$252,$J$249:$R$250,2)</f>
        <v>1</v>
      </c>
      <c r="Q264" s="699" cm="1">
        <f t="array" ref="Q264">INDEX($H264:$K264,0,MATCH(Q$253,$H$253:$K$253,0))*HLOOKUP(Q$252,$J$249:$R$250,2)</f>
        <v>0</v>
      </c>
      <c r="R264" s="699" cm="1">
        <f t="array" ref="R264">INDEX($H264:$K264,0,MATCH(R$253,$H$253:$K$253,0))*HLOOKUP(R$252,$J$249:$R$250,2)</f>
        <v>1</v>
      </c>
      <c r="S264" s="699" cm="1">
        <f t="array" ref="S264">INDEX($H264:$K264,0,MATCH(S$253,$H$253:$K$253,0))*HLOOKUP(S$252,$J$249:$R$250,2)</f>
        <v>0</v>
      </c>
      <c r="T264" s="699" cm="1">
        <f t="array" ref="T264">INDEX($H264:$K264,0,MATCH(T$253,$H$253:$K$253,0))*HLOOKUP(T$252,$J$249:$R$250,2)</f>
        <v>1</v>
      </c>
      <c r="U264" s="699" cm="1">
        <f t="array" ref="U264">INDEX($H264:$K264,0,MATCH(U$253,$H$253:$K$253,0))*HLOOKUP(U$252,$J$249:$R$250,2)</f>
        <v>0</v>
      </c>
      <c r="V264" s="699" cm="1">
        <f t="array" ref="V264">INDEX($H264:$K264,0,MATCH(V$253,$H$253:$K$253,0))*HLOOKUP(V$252,$J$249:$R$250,2)</f>
        <v>1</v>
      </c>
      <c r="W264" s="699" cm="1">
        <f t="array" ref="W264">INDEX($H264:$K264,0,MATCH(W$253,$H$253:$K$253,0))*HLOOKUP(W$252,$J$249:$R$250,2)</f>
        <v>0</v>
      </c>
      <c r="X264" s="699" cm="1">
        <f t="array" ref="X264">INDEX($H264:$K264,0,MATCH(X$253,$H$253:$K$253,0))*HLOOKUP(X$252,$J$249:$R$250,2)</f>
        <v>1</v>
      </c>
      <c r="Y264" s="699" cm="1">
        <f t="array" ref="Y264">INDEX($H264:$K264,0,MATCH(Y$253,$H$253:$K$253,0))*HLOOKUP(Y$252,$J$249:$R$250,2)</f>
        <v>0</v>
      </c>
      <c r="Z264" s="699" cm="1">
        <f t="array" ref="Z264">INDEX($H264:$K264,0,MATCH(Z$253,$H$253:$K$253,0))*HLOOKUP(Z$252,$J$249:$R$250,2)</f>
        <v>1</v>
      </c>
      <c r="AA264" s="699" cm="1">
        <f t="array" ref="AA264">INDEX($H264:$K264,0,MATCH(AA$253,$H$253:$K$253,0))*HLOOKUP(AA$252,$J$249:$R$250,2)</f>
        <v>0</v>
      </c>
      <c r="AB264" s="699" cm="1">
        <f t="array" ref="AB264">INDEX($H264:$K264,0,MATCH(AB$253,$H$253:$K$253,0))*HLOOKUP(AB$252,$J$249:$R$250,2)</f>
        <v>1</v>
      </c>
      <c r="AC264" s="699" cm="1">
        <f t="array" ref="AC264">INDEX($H264:$K264,0,MATCH(AC$253,$H$253:$K$253,0))*HLOOKUP(AC$252,$J$249:$R$250,2)</f>
        <v>0</v>
      </c>
      <c r="AD264" s="699" cm="1">
        <f t="array" ref="AD264">INDEX($H264:$K264,0,MATCH(AD$253,$H$253:$K$253,0))*HLOOKUP(AD$252,$J$249:$R$250,2)</f>
        <v>1</v>
      </c>
      <c r="AE264" s="699" cm="1">
        <f t="array" ref="AE264">INDEX($H264:$K264,0,MATCH(AE$253,$H$253:$K$253,0))*HLOOKUP(AE$252,$J$249:$R$250,2)</f>
        <v>0</v>
      </c>
      <c r="AF264" s="699" cm="1">
        <f t="array" ref="AF264">INDEX($H264:$K264,0,MATCH(AF$253,$H$253:$K$253,0))*HLOOKUP(AF$252,$J$249:$R$250,2)</f>
        <v>1</v>
      </c>
      <c r="AG264" s="699" cm="1">
        <f t="array" ref="AG264">INDEX($H264:$K264,0,MATCH(AG$253,$H$253:$K$253,0))*HLOOKUP(AG$252,$J$249:$R$250,2)</f>
        <v>0</v>
      </c>
      <c r="AH264" s="699" cm="1">
        <f t="array" ref="AH264">INDEX($H264:$K264,0,MATCH(AH$253,$H$253:$K$253,0))*HLOOKUP(AH$252,$J$249:$R$250,2)</f>
        <v>1</v>
      </c>
      <c r="AI264" s="699" cm="1">
        <f t="array" ref="AI264">INDEX($H264:$K264,0,MATCH(AI$253,$H$253:$K$253,0))*HLOOKUP(AI$252,$J$249:$R$250,2)</f>
        <v>0</v>
      </c>
      <c r="AJ264" s="699" cm="1">
        <f t="array" ref="AJ264">INDEX($H264:$K264,0,MATCH(AJ$253,$H$253:$K$253,0))*HLOOKUP(AJ$252,$J$249:$R$250,2)</f>
        <v>1</v>
      </c>
      <c r="AK264" s="699" cm="1">
        <f t="array" ref="AK264">INDEX($H264:$K264,0,MATCH(AK$253,$H$253:$K$253,0))*HLOOKUP(AK$252,$J$249:$R$250,2)</f>
        <v>0</v>
      </c>
      <c r="AL264" s="699" cm="1">
        <f t="array" ref="AL264">INDEX($H264:$K264,0,MATCH(AL$253,$H$253:$K$253,0))*HLOOKUP(AL$252,$J$249:$R$250,2)</f>
        <v>1</v>
      </c>
      <c r="AM264" s="699" cm="1">
        <f t="array" ref="AM264">INDEX($H264:$K264,0,MATCH(AM$253,$H$253:$K$253,0))*HLOOKUP(AM$252,$J$249:$R$250,2)</f>
        <v>0</v>
      </c>
      <c r="AN264" s="699" cm="1">
        <f t="array" ref="AN264">INDEX($H264:$K264,0,MATCH(AN$253,$H$253:$K$253,0))*HLOOKUP(AN$252,$J$249:$R$250,2)</f>
        <v>1</v>
      </c>
      <c r="AO264" s="699" cm="1">
        <f t="array" ref="AO264">INDEX($H264:$K264,0,MATCH(AO$253,$H$253:$K$253,0))*HLOOKUP(AO$252,$J$249:$R$250,2)</f>
        <v>0</v>
      </c>
      <c r="AP264" s="699" cm="1">
        <f t="array" ref="AP264">INDEX($H264:$K264,0,MATCH(AP$253,$H$253:$K$253,0))*HLOOKUP(AP$252,$J$249:$R$250,2)</f>
        <v>1</v>
      </c>
      <c r="AQ264" s="699" cm="1">
        <f t="array" ref="AQ264">INDEX($H264:$K264,0,MATCH(AQ$253,$H$253:$K$253,0))*HLOOKUP(AQ$252,$J$249:$R$250,2)</f>
        <v>0</v>
      </c>
      <c r="AR264" s="699" cm="1">
        <f t="array" ref="AR264">INDEX($H264:$K264,0,MATCH(AR$253,$H$253:$K$253,0))*HLOOKUP(AR$252,$J$249:$R$250,2)</f>
        <v>1</v>
      </c>
      <c r="AS264" s="699" cm="1">
        <f t="array" ref="AS264">INDEX($H264:$K264,0,MATCH(AS$253,$H$253:$K$253,0))*HLOOKUP(AS$252,$J$249:$R$250,2)</f>
        <v>0</v>
      </c>
      <c r="AT264" s="699" cm="1">
        <f t="array" ref="AT264">INDEX($H264:$K264,0,MATCH(AT$253,$H$253:$K$253,0))*HLOOKUP(AT$252,$J$249:$R$250,2)</f>
        <v>1</v>
      </c>
      <c r="AU264" s="699" cm="1">
        <f t="array" ref="AU264">INDEX($H264:$K264,0,MATCH(AU$253,$H$253:$K$253,0))*HLOOKUP(AU$252,$J$249:$R$250,2)</f>
        <v>0</v>
      </c>
      <c r="AV264" s="193"/>
      <c r="AW264" s="193"/>
      <c r="AX264" s="16"/>
      <c r="AY264" s="8"/>
      <c r="AZ264" s="8"/>
      <c r="BA264" s="8"/>
    </row>
    <row r="265" spans="1:84" ht="12" customHeight="1" outlineLevel="1" x14ac:dyDescent="0.35">
      <c r="A265" s="6"/>
      <c r="B265" s="7"/>
      <c r="C265" s="17"/>
      <c r="D265" s="17"/>
      <c r="E265" s="17"/>
      <c r="F265" s="33"/>
      <c r="G265" s="33"/>
      <c r="I265" s="33"/>
      <c r="J265" s="33"/>
      <c r="K265" s="34"/>
      <c r="L265" s="34"/>
      <c r="M265" s="34"/>
      <c r="N265" s="35"/>
      <c r="O265" s="35"/>
      <c r="P265" s="35"/>
      <c r="Q265" s="35"/>
      <c r="R265" s="35"/>
      <c r="S265" s="35"/>
      <c r="T265" s="35"/>
      <c r="U265" s="35"/>
      <c r="V265" s="35"/>
      <c r="W265" s="35"/>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6"/>
      <c r="AY265" s="8"/>
      <c r="AZ265" s="8"/>
      <c r="BA265" s="8"/>
    </row>
    <row r="266" spans="1:84" ht="5.15" customHeight="1" outlineLevel="1" x14ac:dyDescent="0.35">
      <c r="A266" s="6"/>
      <c r="B266" s="7"/>
      <c r="C266" s="17"/>
      <c r="D266" s="17"/>
      <c r="E266" s="17"/>
      <c r="F266" s="36"/>
      <c r="G266" s="36"/>
      <c r="H266" s="36"/>
      <c r="I266" s="36"/>
      <c r="J266" s="36"/>
      <c r="K266" s="37"/>
      <c r="L266" s="37"/>
      <c r="M266" s="37"/>
      <c r="N266" s="37"/>
      <c r="O266" s="38"/>
      <c r="P266" s="38"/>
      <c r="Q266" s="38"/>
      <c r="R266" s="38"/>
      <c r="S266" s="38"/>
      <c r="T266" s="38"/>
      <c r="U266" s="38"/>
      <c r="V266" s="38"/>
      <c r="W266" s="38"/>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16"/>
      <c r="AY266" s="8"/>
      <c r="AZ266" s="8"/>
      <c r="BA266" s="8"/>
    </row>
    <row r="267" spans="1:84" ht="25.4" customHeight="1" outlineLevel="1" x14ac:dyDescent="0.35">
      <c r="A267" s="6"/>
      <c r="B267" s="7"/>
      <c r="C267" s="39"/>
      <c r="D267" s="39"/>
      <c r="E267" s="39"/>
      <c r="F267" s="39"/>
      <c r="G267" s="40" t="str">
        <f>G147</f>
        <v>User defined rotations</v>
      </c>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8"/>
      <c r="AZ267" s="8"/>
      <c r="BA267" s="8"/>
    </row>
    <row r="268" spans="1:84" ht="12" customHeight="1" outlineLevel="1" x14ac:dyDescent="0.35">
      <c r="A268" s="6"/>
      <c r="B268" s="7"/>
      <c r="C268" s="7"/>
      <c r="D268" s="7"/>
      <c r="E268" s="7"/>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spans="1:84" ht="12" customHeight="1" outlineLevel="1" x14ac:dyDescent="0.35">
      <c r="A269" s="6"/>
      <c r="B269" s="7"/>
      <c r="C269" s="7"/>
      <c r="D269" s="7"/>
      <c r="E269" s="7"/>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row>
    <row r="270" spans="1:84" ht="5.15" customHeight="1" outlineLevel="1" thickBot="1" x14ac:dyDescent="0.4">
      <c r="A270" s="6"/>
      <c r="B270" s="7"/>
      <c r="C270" s="7"/>
      <c r="D270" s="7"/>
      <c r="E270" s="7"/>
      <c r="F270" s="7"/>
      <c r="G270" s="7"/>
      <c r="H270" s="8"/>
      <c r="I270" s="8"/>
      <c r="J270" s="8"/>
      <c r="K270" s="8"/>
      <c r="L270" s="8"/>
      <c r="M270" s="8"/>
      <c r="N270" s="8"/>
      <c r="O270" s="8"/>
      <c r="P270" s="8"/>
      <c r="Q270" s="8"/>
      <c r="R270" s="8"/>
      <c r="S270" s="8"/>
      <c r="T270" s="8"/>
      <c r="U270" s="8"/>
      <c r="V270" s="8"/>
      <c r="W270" s="8"/>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row>
    <row r="271" spans="1:84" ht="5.15" customHeight="1" outlineLevel="1" x14ac:dyDescent="0.35">
      <c r="A271" s="6"/>
      <c r="B271" s="7"/>
      <c r="C271" s="9" t="s">
        <v>0</v>
      </c>
      <c r="D271" s="9"/>
      <c r="E271" s="9"/>
      <c r="F271" s="9"/>
      <c r="G271" s="9"/>
      <c r="H271" s="9"/>
      <c r="I271" s="9"/>
      <c r="J271" s="9"/>
      <c r="K271" s="10"/>
      <c r="L271" s="10"/>
      <c r="M271" s="10"/>
      <c r="N271" s="10"/>
      <c r="O271" s="10"/>
      <c r="P271" s="10"/>
      <c r="Q271" s="10"/>
      <c r="R271" s="10"/>
      <c r="S271" s="10"/>
      <c r="T271" s="10"/>
      <c r="U271" s="10"/>
      <c r="V271" s="10"/>
      <c r="W271" s="11"/>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84" ht="12" customHeight="1" outlineLevel="1" x14ac:dyDescent="0.35">
      <c r="A272" s="6"/>
      <c r="B272" s="7"/>
      <c r="C272" s="12"/>
      <c r="D272" s="12"/>
      <c r="E272" s="12" t="s">
        <v>1</v>
      </c>
      <c r="F272" s="13"/>
      <c r="G272" s="14" t="s">
        <v>25</v>
      </c>
      <c r="H272" s="13"/>
      <c r="I272" s="13"/>
      <c r="J272" s="13"/>
      <c r="K272" s="13"/>
      <c r="L272" s="13"/>
      <c r="M272" s="13"/>
      <c r="N272" s="13"/>
      <c r="O272" s="13"/>
      <c r="P272" s="13"/>
      <c r="Q272" s="13"/>
      <c r="R272" s="13"/>
      <c r="S272" s="15"/>
      <c r="T272" s="13"/>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12"/>
      <c r="D273" s="12"/>
      <c r="E273" s="17"/>
      <c r="F273" s="13"/>
      <c r="G273" s="18"/>
      <c r="H273" s="13" t="s">
        <v>26</v>
      </c>
      <c r="I273" s="13"/>
      <c r="J273" s="13"/>
      <c r="K273" s="13"/>
      <c r="L273" s="13"/>
      <c r="M273" s="13"/>
      <c r="N273" s="13"/>
      <c r="O273" s="13"/>
      <c r="P273" s="13"/>
      <c r="Q273" s="13"/>
      <c r="R273" s="13"/>
      <c r="S273" s="15"/>
      <c r="T273" s="19"/>
      <c r="U273" s="15"/>
      <c r="V273" s="15"/>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2"/>
      <c r="E274" s="17"/>
      <c r="F274" s="13"/>
      <c r="G274" s="13" t="s">
        <v>2</v>
      </c>
      <c r="H274" s="13"/>
      <c r="I274" s="13"/>
      <c r="J274" s="13"/>
      <c r="K274" s="13"/>
      <c r="L274" s="13"/>
      <c r="M274" s="13"/>
      <c r="N274" s="13"/>
      <c r="O274" s="13"/>
      <c r="P274" s="13"/>
      <c r="Q274" s="13"/>
      <c r="R274" s="13"/>
      <c r="S274" s="15"/>
      <c r="T274" s="19"/>
      <c r="U274" s="15"/>
      <c r="V274" s="15"/>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20">
        <v>0</v>
      </c>
      <c r="D275" s="12"/>
      <c r="E275" s="17"/>
      <c r="F275" s="13"/>
      <c r="G275" s="21"/>
      <c r="H275" s="13"/>
      <c r="I275" s="13"/>
      <c r="J275" s="13"/>
      <c r="K275" s="13"/>
      <c r="L275" s="13"/>
      <c r="M275" s="13"/>
      <c r="N275" s="13"/>
      <c r="O275" s="13"/>
      <c r="P275" s="13"/>
      <c r="Q275" s="13"/>
      <c r="R275" s="13"/>
      <c r="S275" s="15"/>
      <c r="T275" s="19"/>
      <c r="U275" s="15"/>
      <c r="V275" s="15"/>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17"/>
      <c r="J276" s="22"/>
      <c r="K276" s="22"/>
      <c r="L276" s="22"/>
      <c r="M276" s="22"/>
      <c r="N276" s="22"/>
      <c r="O276" s="22"/>
      <c r="P276" s="22"/>
      <c r="Q276" s="22"/>
      <c r="R276" s="22"/>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7"/>
      <c r="E277" s="17"/>
      <c r="F277" s="17"/>
      <c r="G277" s="17"/>
      <c r="H277" s="17"/>
      <c r="I277" s="17"/>
      <c r="J277" s="17"/>
      <c r="K277" s="17"/>
      <c r="L277" s="22"/>
      <c r="M277" s="22"/>
      <c r="N277" s="22"/>
      <c r="O277" s="22"/>
      <c r="P277" s="22"/>
      <c r="Q277" s="22"/>
      <c r="R277" s="22"/>
      <c r="S277" s="22"/>
      <c r="T277" s="22"/>
      <c r="U277" s="22"/>
      <c r="V277" s="22"/>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2" customHeight="1" outlineLevel="1" x14ac:dyDescent="0.35">
      <c r="A278" s="6"/>
      <c r="B278" s="7"/>
      <c r="C278" s="17"/>
      <c r="D278" s="17"/>
      <c r="E278" s="17"/>
      <c r="F278" s="17"/>
      <c r="G278" s="17"/>
      <c r="H278" s="17"/>
      <c r="I278" s="17"/>
      <c r="J278" s="23"/>
      <c r="K278" s="23"/>
      <c r="L278" s="23"/>
      <c r="M278" s="23"/>
      <c r="N278" s="23"/>
      <c r="O278" s="23"/>
      <c r="P278" s="23"/>
      <c r="Q278" s="23"/>
      <c r="R278" s="24"/>
      <c r="S278" s="22"/>
      <c r="T278" s="22"/>
      <c r="U278" s="22"/>
      <c r="V278" s="22"/>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2" customHeight="1" outlineLevel="1" x14ac:dyDescent="0.35">
      <c r="A279" s="6"/>
      <c r="B279" s="7"/>
      <c r="C279" s="17"/>
      <c r="D279" s="17"/>
      <c r="E279" s="17"/>
      <c r="F279" s="17"/>
      <c r="G279" s="17"/>
      <c r="H279" s="17"/>
      <c r="I279" s="17"/>
      <c r="J279" s="23" t="s">
        <v>371</v>
      </c>
      <c r="K279" s="23" t="s">
        <v>57</v>
      </c>
      <c r="L279" s="23" t="s">
        <v>58</v>
      </c>
      <c r="M279" s="23" t="s">
        <v>59</v>
      </c>
      <c r="N279" s="23" t="s">
        <v>60</v>
      </c>
      <c r="O279" s="23" t="s">
        <v>868</v>
      </c>
      <c r="P279" s="23" t="s">
        <v>869</v>
      </c>
      <c r="Q279" s="23" t="s">
        <v>870</v>
      </c>
      <c r="R279" s="23" t="s">
        <v>1108</v>
      </c>
      <c r="S279" s="22"/>
      <c r="T279" s="22"/>
      <c r="U279" s="22"/>
      <c r="V279" s="22"/>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H280" s="27"/>
      <c r="I280" s="655" t="str">
        <f>General!G17</f>
        <v>b</v>
      </c>
      <c r="J280" s="234">
        <v>1</v>
      </c>
      <c r="K280" s="234">
        <v>1</v>
      </c>
      <c r="L280" s="234">
        <v>1</v>
      </c>
      <c r="M280" s="234">
        <v>1</v>
      </c>
      <c r="N280" s="234">
        <v>1</v>
      </c>
      <c r="O280" s="234">
        <v>1</v>
      </c>
      <c r="P280" s="234">
        <v>1</v>
      </c>
      <c r="Q280" s="234">
        <v>1</v>
      </c>
      <c r="R280" s="234">
        <v>1</v>
      </c>
      <c r="S280" s="61"/>
      <c r="T280" s="61"/>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4.5" outlineLevel="1" x14ac:dyDescent="0.35">
      <c r="A281" s="6"/>
      <c r="B281" s="7"/>
      <c r="C281" s="17"/>
      <c r="D281" s="17"/>
      <c r="E281" s="17"/>
      <c r="F281" s="26"/>
      <c r="H281" s="27"/>
      <c r="I281" s="655" t="str">
        <f>General!G18</f>
        <v>bd</v>
      </c>
      <c r="J281" s="234">
        <v>1</v>
      </c>
      <c r="K281" s="234">
        <v>1</v>
      </c>
      <c r="L281" s="234">
        <v>1</v>
      </c>
      <c r="M281" s="234">
        <v>1</v>
      </c>
      <c r="N281" s="234">
        <v>1</v>
      </c>
      <c r="O281" s="234">
        <v>1</v>
      </c>
      <c r="P281" s="234">
        <v>1</v>
      </c>
      <c r="Q281" s="234">
        <v>1</v>
      </c>
      <c r="R281" s="234">
        <v>1</v>
      </c>
      <c r="S281" s="61"/>
      <c r="T281" s="61"/>
      <c r="U281" s="61"/>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4.5" outlineLevel="1" x14ac:dyDescent="0.35">
      <c r="A282" s="6"/>
      <c r="B282" s="7"/>
      <c r="C282" s="17"/>
      <c r="D282" s="17"/>
      <c r="E282" s="17"/>
      <c r="F282" s="26"/>
      <c r="H282" s="27"/>
      <c r="I282" s="655" t="str">
        <f>General!G19</f>
        <v>f</v>
      </c>
      <c r="J282" s="234">
        <v>1</v>
      </c>
      <c r="K282" s="234">
        <v>1</v>
      </c>
      <c r="L282" s="234">
        <v>1</v>
      </c>
      <c r="M282" s="234">
        <v>1</v>
      </c>
      <c r="N282" s="234">
        <v>1</v>
      </c>
      <c r="O282" s="234">
        <v>1</v>
      </c>
      <c r="P282" s="234">
        <v>1</v>
      </c>
      <c r="Q282" s="234">
        <v>1</v>
      </c>
      <c r="R282" s="234">
        <v>1</v>
      </c>
      <c r="S282" s="61"/>
      <c r="T282" s="61"/>
      <c r="U282" s="61"/>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4.5" outlineLevel="1" x14ac:dyDescent="0.35">
      <c r="A283" s="6"/>
      <c r="B283" s="7"/>
      <c r="C283" s="17"/>
      <c r="D283" s="17"/>
      <c r="E283" s="17"/>
      <c r="F283" s="26"/>
      <c r="H283" s="27"/>
      <c r="I283" s="655" t="str">
        <f>General!G20</f>
        <v>h</v>
      </c>
      <c r="J283" s="234">
        <v>1</v>
      </c>
      <c r="K283" s="234">
        <v>1</v>
      </c>
      <c r="L283" s="234">
        <v>1</v>
      </c>
      <c r="M283" s="234">
        <v>1</v>
      </c>
      <c r="N283" s="234">
        <v>1</v>
      </c>
      <c r="O283" s="234">
        <v>1</v>
      </c>
      <c r="P283" s="234">
        <v>1</v>
      </c>
      <c r="Q283" s="234">
        <v>1</v>
      </c>
      <c r="R283" s="234">
        <v>1</v>
      </c>
      <c r="S283" s="61"/>
      <c r="T283" s="61"/>
      <c r="U283" s="61"/>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26"/>
      <c r="H284" s="27"/>
      <c r="I284" s="655" t="str">
        <f>General!G21</f>
        <v>i</v>
      </c>
      <c r="J284" s="235">
        <v>1</v>
      </c>
      <c r="K284" s="235">
        <v>1</v>
      </c>
      <c r="L284" s="235">
        <v>1</v>
      </c>
      <c r="M284" s="235">
        <v>1</v>
      </c>
      <c r="N284" s="235">
        <v>1</v>
      </c>
      <c r="O284" s="234">
        <v>1</v>
      </c>
      <c r="P284" s="234">
        <v>1</v>
      </c>
      <c r="Q284" s="234">
        <v>1</v>
      </c>
      <c r="R284" s="234">
        <v>1</v>
      </c>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26"/>
      <c r="H285" s="27"/>
      <c r="I285" s="655" t="str">
        <f>General!G22</f>
        <v>k</v>
      </c>
      <c r="J285" s="235">
        <v>1</v>
      </c>
      <c r="K285" s="235">
        <v>1</v>
      </c>
      <c r="L285" s="235">
        <v>1</v>
      </c>
      <c r="M285" s="235">
        <v>1</v>
      </c>
      <c r="N285" s="235">
        <v>1</v>
      </c>
      <c r="O285" s="234">
        <v>1</v>
      </c>
      <c r="P285" s="234">
        <v>1</v>
      </c>
      <c r="Q285" s="234">
        <v>1</v>
      </c>
      <c r="R285" s="234">
        <v>1</v>
      </c>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H286" s="27"/>
      <c r="I286" s="655" t="str">
        <f>General!G23</f>
        <v>l</v>
      </c>
      <c r="J286" s="234">
        <v>1</v>
      </c>
      <c r="K286" s="234">
        <v>1</v>
      </c>
      <c r="L286" s="234">
        <v>1</v>
      </c>
      <c r="M286" s="234">
        <v>1</v>
      </c>
      <c r="N286" s="234">
        <v>1</v>
      </c>
      <c r="O286" s="234">
        <v>1</v>
      </c>
      <c r="P286" s="234">
        <v>1</v>
      </c>
      <c r="Q286" s="234">
        <v>1</v>
      </c>
      <c r="R286" s="234">
        <v>1</v>
      </c>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H287" s="27"/>
      <c r="I287" s="655" t="str">
        <f>General!G24</f>
        <v>ms</v>
      </c>
      <c r="J287" s="234">
        <v>1</v>
      </c>
      <c r="K287" s="234">
        <v>1</v>
      </c>
      <c r="L287" s="234">
        <v>1</v>
      </c>
      <c r="M287" s="234">
        <v>1</v>
      </c>
      <c r="N287" s="234">
        <v>1</v>
      </c>
      <c r="O287" s="234">
        <v>1</v>
      </c>
      <c r="P287" s="234">
        <v>1</v>
      </c>
      <c r="Q287" s="234">
        <v>1</v>
      </c>
      <c r="R287" s="234">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H288" s="27"/>
      <c r="I288" s="655" t="str">
        <f>General!G25</f>
        <v>o</v>
      </c>
      <c r="J288" s="234">
        <v>1</v>
      </c>
      <c r="K288" s="234">
        <v>1</v>
      </c>
      <c r="L288" s="234">
        <v>1</v>
      </c>
      <c r="M288" s="234">
        <v>1</v>
      </c>
      <c r="N288" s="234">
        <v>1</v>
      </c>
      <c r="O288" s="234">
        <v>1</v>
      </c>
      <c r="P288" s="234">
        <v>1</v>
      </c>
      <c r="Q288" s="234">
        <v>1</v>
      </c>
      <c r="R288" s="234">
        <v>1</v>
      </c>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84" ht="12" customHeight="1" outlineLevel="1" x14ac:dyDescent="0.35">
      <c r="A289" s="6"/>
      <c r="B289" s="7"/>
      <c r="C289" s="17"/>
      <c r="D289" s="17"/>
      <c r="E289" s="17"/>
      <c r="F289" s="33"/>
      <c r="H289" s="27"/>
      <c r="I289" s="655" t="str">
        <f>General!G26</f>
        <v>od</v>
      </c>
      <c r="J289" s="234">
        <v>1</v>
      </c>
      <c r="K289" s="234">
        <v>1</v>
      </c>
      <c r="L289" s="234">
        <v>1</v>
      </c>
      <c r="M289" s="234">
        <v>1</v>
      </c>
      <c r="N289" s="234">
        <v>1</v>
      </c>
      <c r="O289" s="234">
        <v>1</v>
      </c>
      <c r="P289" s="234">
        <v>1</v>
      </c>
      <c r="Q289" s="234">
        <v>1</v>
      </c>
      <c r="R289" s="234">
        <v>1</v>
      </c>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84" ht="12" customHeight="1" outlineLevel="1" x14ac:dyDescent="0.35">
      <c r="A290" s="6"/>
      <c r="B290" s="7"/>
      <c r="C290" s="17"/>
      <c r="D290" s="17"/>
      <c r="E290" s="17"/>
      <c r="F290" s="33"/>
      <c r="H290" s="27"/>
      <c r="I290" s="655" t="str">
        <f>General!G27</f>
        <v>of</v>
      </c>
      <c r="J290" s="234">
        <v>1</v>
      </c>
      <c r="K290" s="234">
        <v>1</v>
      </c>
      <c r="L290" s="234">
        <v>1</v>
      </c>
      <c r="M290" s="234">
        <v>1</v>
      </c>
      <c r="N290" s="234">
        <v>1</v>
      </c>
      <c r="O290" s="234">
        <v>1</v>
      </c>
      <c r="P290" s="234">
        <v>1</v>
      </c>
      <c r="Q290" s="234">
        <v>1</v>
      </c>
      <c r="R290" s="234">
        <v>1</v>
      </c>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84" ht="12" customHeight="1" outlineLevel="1" x14ac:dyDescent="0.35">
      <c r="A291" s="6"/>
      <c r="B291" s="7"/>
      <c r="C291" s="17"/>
      <c r="D291" s="17"/>
      <c r="E291" s="17"/>
      <c r="F291" s="33"/>
      <c r="H291" s="27"/>
      <c r="I291" s="655" t="str">
        <f>General!G28</f>
        <v>r</v>
      </c>
      <c r="J291" s="234">
        <v>1</v>
      </c>
      <c r="K291" s="234">
        <v>1</v>
      </c>
      <c r="L291" s="234">
        <v>1</v>
      </c>
      <c r="M291" s="234">
        <v>1</v>
      </c>
      <c r="N291" s="234">
        <v>1</v>
      </c>
      <c r="O291" s="234">
        <v>1</v>
      </c>
      <c r="P291" s="234">
        <v>1</v>
      </c>
      <c r="Q291" s="234">
        <v>1</v>
      </c>
      <c r="R291" s="234">
        <v>1</v>
      </c>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84" ht="12" customHeight="1" outlineLevel="1" x14ac:dyDescent="0.35">
      <c r="A292" s="6"/>
      <c r="B292" s="7"/>
      <c r="C292" s="17"/>
      <c r="D292" s="17"/>
      <c r="E292" s="17"/>
      <c r="F292" s="33"/>
      <c r="H292" s="27"/>
      <c r="I292" s="655" t="str">
        <f>General!G29</f>
        <v>rd</v>
      </c>
      <c r="J292" s="234">
        <v>1</v>
      </c>
      <c r="K292" s="234">
        <v>1</v>
      </c>
      <c r="L292" s="234">
        <v>1</v>
      </c>
      <c r="M292" s="234">
        <v>1</v>
      </c>
      <c r="N292" s="234">
        <v>1</v>
      </c>
      <c r="O292" s="234">
        <v>1</v>
      </c>
      <c r="P292" s="234">
        <v>1</v>
      </c>
      <c r="Q292" s="234">
        <v>1</v>
      </c>
      <c r="R292" s="234">
        <v>1</v>
      </c>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84" ht="12" customHeight="1" outlineLevel="1" x14ac:dyDescent="0.35">
      <c r="A293" s="6"/>
      <c r="B293" s="7"/>
      <c r="C293" s="17"/>
      <c r="D293" s="17"/>
      <c r="E293" s="17"/>
      <c r="F293" s="33"/>
      <c r="H293" s="27"/>
      <c r="I293" s="655" t="str">
        <f>General!G30</f>
        <v>v</v>
      </c>
      <c r="J293" s="234">
        <v>1</v>
      </c>
      <c r="K293" s="234">
        <v>1</v>
      </c>
      <c r="L293" s="234">
        <v>1</v>
      </c>
      <c r="M293" s="234">
        <v>1</v>
      </c>
      <c r="N293" s="234">
        <v>1</v>
      </c>
      <c r="O293" s="234">
        <v>1</v>
      </c>
      <c r="P293" s="234">
        <v>1</v>
      </c>
      <c r="Q293" s="234">
        <v>1</v>
      </c>
      <c r="R293" s="234">
        <v>1</v>
      </c>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84" ht="12" customHeight="1" outlineLevel="1" x14ac:dyDescent="0.35">
      <c r="A294" s="6"/>
      <c r="B294" s="7"/>
      <c r="C294" s="17"/>
      <c r="D294" s="17"/>
      <c r="E294" s="17"/>
      <c r="F294" s="33"/>
      <c r="H294" s="27"/>
      <c r="I294" s="655" t="str">
        <f>General!G31</f>
        <v>w</v>
      </c>
      <c r="J294" s="234">
        <v>1</v>
      </c>
      <c r="K294" s="234">
        <v>1</v>
      </c>
      <c r="L294" s="234">
        <v>1</v>
      </c>
      <c r="M294" s="234">
        <v>1</v>
      </c>
      <c r="N294" s="234">
        <v>1</v>
      </c>
      <c r="O294" s="234">
        <v>1</v>
      </c>
      <c r="P294" s="234">
        <v>1</v>
      </c>
      <c r="Q294" s="234">
        <v>1</v>
      </c>
      <c r="R294" s="234">
        <v>1</v>
      </c>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84" ht="12" customHeight="1" outlineLevel="1" x14ac:dyDescent="0.35">
      <c r="A295" s="6"/>
      <c r="B295" s="7"/>
      <c r="C295" s="17"/>
      <c r="D295" s="17"/>
      <c r="E295" s="17"/>
      <c r="F295" s="33"/>
      <c r="H295" s="26"/>
      <c r="I295" s="655" t="str">
        <f>General!G32</f>
        <v>wd</v>
      </c>
      <c r="J295" s="234">
        <v>1</v>
      </c>
      <c r="K295" s="234">
        <v>1</v>
      </c>
      <c r="L295" s="234">
        <v>1</v>
      </c>
      <c r="M295" s="234">
        <v>1</v>
      </c>
      <c r="N295" s="234">
        <v>1</v>
      </c>
      <c r="O295" s="234">
        <v>1</v>
      </c>
      <c r="P295" s="234">
        <v>1</v>
      </c>
      <c r="Q295" s="234">
        <v>1</v>
      </c>
      <c r="R295" s="234">
        <v>1</v>
      </c>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84" ht="12" customHeight="1" outlineLevel="1" x14ac:dyDescent="0.35">
      <c r="A296" s="6"/>
      <c r="B296" s="7"/>
      <c r="C296" s="17"/>
      <c r="D296" s="17"/>
      <c r="E296" s="17"/>
      <c r="F296" s="33"/>
      <c r="H296" s="26"/>
      <c r="I296" s="655" t="str">
        <f>General!G33</f>
        <v>z</v>
      </c>
      <c r="J296" s="234">
        <v>1</v>
      </c>
      <c r="K296" s="234">
        <v>1</v>
      </c>
      <c r="L296" s="234">
        <v>1</v>
      </c>
      <c r="M296" s="234">
        <v>1</v>
      </c>
      <c r="N296" s="234">
        <v>1</v>
      </c>
      <c r="O296" s="234">
        <v>1</v>
      </c>
      <c r="P296" s="234">
        <v>1</v>
      </c>
      <c r="Q296" s="234">
        <v>1</v>
      </c>
      <c r="R296" s="234">
        <v>1</v>
      </c>
      <c r="S296" s="58"/>
      <c r="T296" s="58"/>
      <c r="U296" s="58"/>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84" ht="12" customHeight="1" outlineLevel="1" x14ac:dyDescent="0.35">
      <c r="A297" s="6"/>
      <c r="B297" s="7"/>
      <c r="C297" s="17"/>
      <c r="D297" s="17"/>
      <c r="E297" s="17"/>
      <c r="F297" s="33"/>
      <c r="H297" s="26"/>
      <c r="I297" s="655" t="str">
        <f>General!G34</f>
        <v>zd</v>
      </c>
      <c r="J297" s="234">
        <v>1</v>
      </c>
      <c r="K297" s="234">
        <v>1</v>
      </c>
      <c r="L297" s="234">
        <v>1</v>
      </c>
      <c r="M297" s="234">
        <v>1</v>
      </c>
      <c r="N297" s="234">
        <v>1</v>
      </c>
      <c r="O297" s="234">
        <v>1</v>
      </c>
      <c r="P297" s="234">
        <v>1</v>
      </c>
      <c r="Q297" s="234">
        <v>1</v>
      </c>
      <c r="R297" s="234">
        <v>1</v>
      </c>
      <c r="S297" s="58"/>
      <c r="T297" s="58"/>
      <c r="U297" s="58"/>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84" ht="12" customHeight="1" outlineLevel="1" x14ac:dyDescent="0.35">
      <c r="A298" s="6"/>
      <c r="B298" s="7"/>
      <c r="C298" s="17"/>
      <c r="D298" s="17"/>
      <c r="E298" s="17"/>
      <c r="F298" s="33"/>
      <c r="R298" s="58"/>
      <c r="S298" s="58"/>
      <c r="T298" s="58"/>
      <c r="U298" s="58"/>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84" ht="12" customHeight="1" outlineLevel="1" x14ac:dyDescent="0.35">
      <c r="A299" s="6"/>
      <c r="B299" s="7"/>
      <c r="C299" s="17"/>
      <c r="D299" s="17"/>
      <c r="E299" s="17"/>
      <c r="F299" s="33"/>
      <c r="G299" s="34"/>
      <c r="H299" s="34"/>
      <c r="I299" s="34"/>
      <c r="J299" s="62"/>
      <c r="K299" s="62"/>
      <c r="L299" s="62"/>
      <c r="M299" s="62"/>
      <c r="N299" s="62"/>
      <c r="O299" s="62"/>
      <c r="P299" s="62"/>
      <c r="Q299" s="62"/>
      <c r="R299" s="58"/>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84" ht="5.15" customHeight="1" outlineLevel="1" x14ac:dyDescent="0.35">
      <c r="A300" s="6"/>
      <c r="B300" s="7"/>
      <c r="C300" s="17"/>
      <c r="D300" s="17"/>
      <c r="E300" s="17"/>
      <c r="F300" s="36"/>
      <c r="G300" s="37"/>
      <c r="H300" s="37"/>
      <c r="I300" s="37"/>
      <c r="J300" s="38"/>
      <c r="K300" s="38"/>
      <c r="L300" s="38"/>
      <c r="M300" s="38"/>
      <c r="N300" s="38"/>
      <c r="O300" s="38"/>
      <c r="P300" s="38"/>
      <c r="Q300" s="38"/>
      <c r="R300" s="38"/>
      <c r="S300" s="38"/>
      <c r="T300" s="38"/>
      <c r="U300" s="38"/>
      <c r="V300" s="30"/>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84" ht="25.4" customHeight="1" outlineLevel="1" x14ac:dyDescent="0.35">
      <c r="A301" s="6"/>
      <c r="B301" s="7"/>
      <c r="C301" s="39"/>
      <c r="D301" s="39"/>
      <c r="E301" s="39"/>
      <c r="F301" s="39"/>
      <c r="G301" s="40" t="str">
        <f>G272</f>
        <v>Yield by Soil</v>
      </c>
      <c r="H301" s="39"/>
      <c r="I301" s="39"/>
      <c r="J301" s="39"/>
      <c r="K301" s="39"/>
      <c r="L301" s="39"/>
      <c r="M301" s="39"/>
      <c r="N301" s="39"/>
      <c r="O301" s="39"/>
      <c r="P301" s="39"/>
      <c r="Q301" s="39"/>
      <c r="R301" s="39"/>
      <c r="S301" s="39"/>
      <c r="T301" s="39"/>
      <c r="U301" s="39"/>
      <c r="V301" s="39"/>
      <c r="W301" s="41" t="s">
        <v>24</v>
      </c>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84" ht="12" customHeight="1" outlineLevel="1" x14ac:dyDescent="0.35">
      <c r="A302" s="6"/>
      <c r="B302" s="7"/>
      <c r="C302" s="7"/>
      <c r="D302" s="7"/>
      <c r="E302" s="7"/>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84" ht="12" customHeight="1" outlineLevel="1" x14ac:dyDescent="0.35">
      <c r="A303" s="6"/>
      <c r="B303" s="7"/>
      <c r="C303" s="7"/>
      <c r="D303" s="7"/>
      <c r="E303" s="7"/>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row>
    <row r="304" spans="1:84" ht="5.15" customHeight="1" outlineLevel="1" thickBot="1" x14ac:dyDescent="0.4">
      <c r="A304" s="6"/>
      <c r="B304" s="7"/>
      <c r="C304" s="7"/>
      <c r="D304" s="7"/>
      <c r="E304" s="7"/>
      <c r="F304" s="7"/>
      <c r="G304" s="7"/>
      <c r="H304" s="8"/>
      <c r="I304" s="8"/>
      <c r="J304" s="8"/>
      <c r="K304" s="8"/>
      <c r="L304" s="8"/>
      <c r="M304" s="8"/>
      <c r="N304" s="8"/>
      <c r="O304" s="8"/>
      <c r="P304" s="8"/>
      <c r="Q304" s="8"/>
      <c r="R304" s="8"/>
      <c r="S304" s="8"/>
      <c r="T304" s="8"/>
      <c r="U304" s="8"/>
      <c r="V304" s="8"/>
      <c r="W304" s="8"/>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row>
    <row r="305" spans="1:68" ht="5.15" customHeight="1" outlineLevel="1" x14ac:dyDescent="0.35">
      <c r="A305" s="6"/>
      <c r="B305" s="7"/>
      <c r="C305" s="9" t="s">
        <v>0</v>
      </c>
      <c r="D305" s="9"/>
      <c r="E305" s="9"/>
      <c r="F305" s="9"/>
      <c r="G305" s="9"/>
      <c r="H305" s="9"/>
      <c r="I305" s="9"/>
      <c r="J305" s="9"/>
      <c r="K305" s="10"/>
      <c r="L305" s="10"/>
      <c r="M305" s="10"/>
      <c r="N305" s="10"/>
      <c r="O305" s="10"/>
      <c r="P305" s="10"/>
      <c r="Q305" s="10"/>
      <c r="R305" s="10"/>
      <c r="S305" s="10"/>
      <c r="T305" s="10"/>
      <c r="U305" s="10"/>
      <c r="V305" s="10"/>
      <c r="W305" s="11"/>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2" customHeight="1" outlineLevel="1" x14ac:dyDescent="0.35">
      <c r="A306" s="6"/>
      <c r="B306" s="7"/>
      <c r="C306" s="12"/>
      <c r="D306" s="12"/>
      <c r="E306" s="12" t="s">
        <v>1</v>
      </c>
      <c r="F306" s="13"/>
      <c r="G306" s="14" t="s">
        <v>1203</v>
      </c>
      <c r="H306" s="13"/>
      <c r="I306" s="13"/>
      <c r="J306" s="13"/>
      <c r="K306" s="13"/>
      <c r="L306" s="13"/>
      <c r="M306" s="13"/>
      <c r="N306" s="13"/>
      <c r="O306" s="13"/>
      <c r="P306" s="13"/>
      <c r="Q306" s="13"/>
      <c r="R306" s="13"/>
      <c r="S306" s="15"/>
      <c r="T306" s="13"/>
      <c r="U306" s="15"/>
      <c r="V306" s="15"/>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2" customHeight="1" outlineLevel="1" x14ac:dyDescent="0.35">
      <c r="A307" s="6"/>
      <c r="B307" s="7"/>
      <c r="C307" s="12"/>
      <c r="D307" s="12"/>
      <c r="E307" s="17"/>
      <c r="F307" s="13"/>
      <c r="G307" s="18"/>
      <c r="H307" s="13"/>
      <c r="I307" s="13"/>
      <c r="J307" s="13"/>
      <c r="K307" s="13"/>
      <c r="L307" s="13"/>
      <c r="M307" s="13"/>
      <c r="N307" s="13"/>
      <c r="O307" s="13"/>
      <c r="P307" s="13"/>
      <c r="Q307" s="13"/>
      <c r="R307" s="13"/>
      <c r="S307" s="15"/>
      <c r="T307" s="19"/>
      <c r="U307" s="15"/>
      <c r="V307" s="15"/>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2"/>
      <c r="E308" s="17"/>
      <c r="F308" s="13"/>
      <c r="G308" s="13" t="s">
        <v>1204</v>
      </c>
      <c r="H308" s="13"/>
      <c r="I308" s="13"/>
      <c r="J308" s="13"/>
      <c r="K308" s="13"/>
      <c r="L308" s="13"/>
      <c r="M308" s="13"/>
      <c r="N308" s="13"/>
      <c r="O308" s="13"/>
      <c r="P308" s="13"/>
      <c r="Q308" s="13"/>
      <c r="R308" s="13"/>
      <c r="S308" s="15"/>
      <c r="T308" s="19"/>
      <c r="U308" s="15"/>
      <c r="V308" s="15"/>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20">
        <v>0</v>
      </c>
      <c r="D309" s="12"/>
      <c r="E309" s="17"/>
      <c r="F309" s="13"/>
      <c r="G309" s="21"/>
      <c r="H309" s="13"/>
      <c r="I309" s="13"/>
      <c r="J309" s="13"/>
      <c r="K309" s="13"/>
      <c r="L309" s="13"/>
      <c r="M309" s="13"/>
      <c r="N309" s="13"/>
      <c r="O309" s="13"/>
      <c r="P309" s="13"/>
      <c r="Q309" s="13"/>
      <c r="R309" s="13"/>
      <c r="S309" s="15"/>
      <c r="T309" s="19"/>
      <c r="U309" s="15"/>
      <c r="V309" s="15"/>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2" customHeight="1" outlineLevel="1" x14ac:dyDescent="0.35">
      <c r="A310" s="6"/>
      <c r="B310" s="7"/>
      <c r="C310" s="17"/>
      <c r="D310" s="17"/>
      <c r="E310" s="17"/>
      <c r="F310" s="17"/>
      <c r="G310" s="17"/>
      <c r="H310" s="17"/>
      <c r="I310" s="17"/>
      <c r="J310" s="22"/>
      <c r="K310" s="22"/>
      <c r="L310" s="22"/>
      <c r="M310" s="22"/>
      <c r="N310" s="22"/>
      <c r="O310" s="22"/>
      <c r="P310" s="22"/>
      <c r="Q310" s="22"/>
      <c r="R310" s="22"/>
      <c r="S310" s="22"/>
      <c r="T310" s="22"/>
      <c r="U310" s="22"/>
      <c r="V310" s="22"/>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2" customHeight="1" outlineLevel="1" x14ac:dyDescent="0.35">
      <c r="A311" s="6"/>
      <c r="B311" s="7"/>
      <c r="C311" s="17"/>
      <c r="D311" s="17"/>
      <c r="E311" s="17"/>
      <c r="F311" s="17"/>
      <c r="G311" s="17"/>
      <c r="H311" s="17"/>
      <c r="I311" s="17"/>
      <c r="J311" s="17"/>
      <c r="K311" s="17"/>
      <c r="L311" s="22"/>
      <c r="M311" s="22"/>
      <c r="N311" s="22"/>
      <c r="O311" s="22"/>
      <c r="P311" s="22"/>
      <c r="Q311" s="22"/>
      <c r="R311" s="22"/>
      <c r="S311" s="22"/>
      <c r="T311" s="22"/>
      <c r="U311" s="22"/>
      <c r="V311" s="22"/>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2" customHeight="1" outlineLevel="1" x14ac:dyDescent="0.35">
      <c r="A312" s="6"/>
      <c r="B312" s="7"/>
      <c r="C312" s="17"/>
      <c r="D312" s="17"/>
      <c r="E312" s="17"/>
      <c r="F312" s="17"/>
      <c r="G312" s="17"/>
      <c r="H312" s="17"/>
      <c r="I312" s="17"/>
      <c r="J312" s="23"/>
      <c r="K312" s="23"/>
      <c r="L312" s="23"/>
      <c r="M312" s="23"/>
      <c r="N312" s="23"/>
      <c r="O312" s="23"/>
      <c r="P312" s="23"/>
      <c r="Q312" s="23"/>
      <c r="R312" s="23"/>
      <c r="S312" s="22"/>
      <c r="T312" s="22"/>
      <c r="U312" s="22"/>
      <c r="V312" s="22"/>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2" customHeight="1" outlineLevel="1" x14ac:dyDescent="0.35">
      <c r="A313" s="6"/>
      <c r="B313" s="7"/>
      <c r="C313" s="17"/>
      <c r="D313" s="17"/>
      <c r="E313" s="17"/>
      <c r="F313" s="17"/>
      <c r="G313" s="17"/>
      <c r="H313" s="17"/>
      <c r="I313" s="17"/>
      <c r="J313" s="23" t="s">
        <v>371</v>
      </c>
      <c r="K313" s="23" t="s">
        <v>57</v>
      </c>
      <c r="L313" s="23" t="s">
        <v>58</v>
      </c>
      <c r="M313" s="23" t="s">
        <v>59</v>
      </c>
      <c r="N313" s="23" t="s">
        <v>60</v>
      </c>
      <c r="O313" s="23" t="s">
        <v>868</v>
      </c>
      <c r="P313" s="23" t="s">
        <v>869</v>
      </c>
      <c r="Q313" s="23" t="s">
        <v>870</v>
      </c>
      <c r="R313" s="23" t="s">
        <v>1108</v>
      </c>
      <c r="S313" s="22"/>
      <c r="T313" s="22"/>
      <c r="U313" s="22"/>
      <c r="V313" s="22"/>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14.5" outlineLevel="1" x14ac:dyDescent="0.35">
      <c r="A314" s="6"/>
      <c r="B314" s="7"/>
      <c r="C314" s="17"/>
      <c r="D314" s="17"/>
      <c r="E314" s="17"/>
      <c r="F314" s="26"/>
      <c r="H314" s="27"/>
      <c r="I314" s="499" t="s">
        <v>806</v>
      </c>
      <c r="J314" s="235">
        <v>1</v>
      </c>
      <c r="K314" s="235">
        <v>1</v>
      </c>
      <c r="L314" s="235">
        <v>1</v>
      </c>
      <c r="M314" s="235">
        <v>1</v>
      </c>
      <c r="N314" s="235">
        <v>1</v>
      </c>
      <c r="O314" s="235">
        <v>1</v>
      </c>
      <c r="P314" s="235">
        <v>1</v>
      </c>
      <c r="Q314" s="235">
        <v>1</v>
      </c>
      <c r="R314" s="235">
        <v>1</v>
      </c>
      <c r="S314" s="61"/>
      <c r="T314" s="61"/>
      <c r="U314" s="61"/>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14.5" outlineLevel="1" x14ac:dyDescent="0.35">
      <c r="A315" s="6"/>
      <c r="B315" s="7"/>
      <c r="C315" s="17"/>
      <c r="D315" s="17"/>
      <c r="E315" s="17"/>
      <c r="F315" s="26"/>
      <c r="H315" s="27"/>
      <c r="I315" s="500" t="s">
        <v>385</v>
      </c>
      <c r="J315" s="235">
        <v>1</v>
      </c>
      <c r="K315" s="235">
        <v>1</v>
      </c>
      <c r="L315" s="235">
        <v>1</v>
      </c>
      <c r="M315" s="235">
        <v>1</v>
      </c>
      <c r="N315" s="235">
        <v>1</v>
      </c>
      <c r="O315" s="235">
        <v>1</v>
      </c>
      <c r="P315" s="235">
        <v>1</v>
      </c>
      <c r="Q315" s="235">
        <v>1</v>
      </c>
      <c r="R315" s="235">
        <v>1</v>
      </c>
      <c r="S315" s="61"/>
      <c r="T315" s="61"/>
      <c r="U315" s="61"/>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4.5" outlineLevel="1" x14ac:dyDescent="0.35">
      <c r="A316" s="6"/>
      <c r="B316" s="7"/>
      <c r="C316" s="17"/>
      <c r="D316" s="17"/>
      <c r="E316" s="17"/>
      <c r="F316" s="26"/>
      <c r="H316" s="27"/>
      <c r="I316" s="500" t="s">
        <v>779</v>
      </c>
      <c r="J316" s="235">
        <v>1</v>
      </c>
      <c r="K316" s="235">
        <v>1</v>
      </c>
      <c r="L316" s="235">
        <v>1</v>
      </c>
      <c r="M316" s="235">
        <v>1</v>
      </c>
      <c r="N316" s="235">
        <v>1</v>
      </c>
      <c r="O316" s="235">
        <v>1</v>
      </c>
      <c r="P316" s="235">
        <v>1</v>
      </c>
      <c r="Q316" s="235">
        <v>1</v>
      </c>
      <c r="R316" s="235">
        <v>1</v>
      </c>
      <c r="S316" s="61"/>
      <c r="T316" s="58"/>
      <c r="U316" s="61"/>
      <c r="V316" s="59"/>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4.5" outlineLevel="1" x14ac:dyDescent="0.35">
      <c r="A317" s="6"/>
      <c r="B317" s="7"/>
      <c r="C317" s="17"/>
      <c r="D317" s="17"/>
      <c r="E317" s="17"/>
      <c r="F317" s="26"/>
      <c r="H317" s="27"/>
      <c r="I317" s="500" t="s">
        <v>780</v>
      </c>
      <c r="J317" s="235">
        <v>1</v>
      </c>
      <c r="K317" s="235">
        <v>1</v>
      </c>
      <c r="L317" s="235">
        <v>1</v>
      </c>
      <c r="M317" s="235">
        <v>1</v>
      </c>
      <c r="N317" s="235">
        <v>1</v>
      </c>
      <c r="O317" s="235">
        <v>1</v>
      </c>
      <c r="P317" s="235">
        <v>1</v>
      </c>
      <c r="Q317" s="235">
        <v>1</v>
      </c>
      <c r="R317" s="235">
        <v>1</v>
      </c>
      <c r="S317" s="61"/>
      <c r="T317" s="58"/>
      <c r="U317" s="61"/>
      <c r="V317" s="59"/>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68" ht="12" customHeight="1" outlineLevel="1" x14ac:dyDescent="0.35">
      <c r="A318" s="6"/>
      <c r="B318" s="7"/>
      <c r="C318" s="17"/>
      <c r="D318" s="17"/>
      <c r="E318" s="17"/>
      <c r="F318" s="26"/>
      <c r="H318" s="27"/>
      <c r="I318" s="500" t="s">
        <v>781</v>
      </c>
      <c r="J318" s="235">
        <v>1</v>
      </c>
      <c r="K318" s="235">
        <v>1</v>
      </c>
      <c r="L318" s="235">
        <v>1</v>
      </c>
      <c r="M318" s="235">
        <v>1</v>
      </c>
      <c r="N318" s="235">
        <v>1</v>
      </c>
      <c r="O318" s="235">
        <v>1</v>
      </c>
      <c r="P318" s="235">
        <v>1</v>
      </c>
      <c r="Q318" s="235">
        <v>1</v>
      </c>
      <c r="R318" s="235">
        <v>1</v>
      </c>
      <c r="S318" s="58"/>
      <c r="T318" s="58"/>
      <c r="U318" s="58"/>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68" ht="12" customHeight="1" outlineLevel="1" x14ac:dyDescent="0.35">
      <c r="A319" s="6"/>
      <c r="B319" s="7"/>
      <c r="C319" s="17"/>
      <c r="D319" s="17"/>
      <c r="E319" s="17"/>
      <c r="F319" s="26"/>
      <c r="H319" s="27"/>
      <c r="I319" s="500" t="s">
        <v>782</v>
      </c>
      <c r="J319" s="235">
        <v>1</v>
      </c>
      <c r="K319" s="235">
        <v>1</v>
      </c>
      <c r="L319" s="235">
        <v>1</v>
      </c>
      <c r="M319" s="235">
        <v>1</v>
      </c>
      <c r="N319" s="235">
        <v>1</v>
      </c>
      <c r="O319" s="235">
        <v>1</v>
      </c>
      <c r="P319" s="235">
        <v>1</v>
      </c>
      <c r="Q319" s="235">
        <v>1</v>
      </c>
      <c r="R319" s="235">
        <v>1</v>
      </c>
      <c r="S319" s="58"/>
      <c r="T319" s="58"/>
      <c r="U319" s="58"/>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7"/>
      <c r="D320" s="17"/>
      <c r="E320" s="17"/>
      <c r="F320" s="33"/>
      <c r="H320" s="27"/>
      <c r="I320" s="500" t="s">
        <v>783</v>
      </c>
      <c r="J320" s="235">
        <v>1</v>
      </c>
      <c r="K320" s="235">
        <v>1</v>
      </c>
      <c r="L320" s="235">
        <v>1</v>
      </c>
      <c r="M320" s="235">
        <v>1</v>
      </c>
      <c r="N320" s="235">
        <v>1</v>
      </c>
      <c r="O320" s="235">
        <v>1</v>
      </c>
      <c r="P320" s="235">
        <v>1</v>
      </c>
      <c r="Q320" s="235">
        <v>1</v>
      </c>
      <c r="R320" s="235">
        <v>1</v>
      </c>
      <c r="S320" s="58"/>
      <c r="T320" s="58"/>
      <c r="U320" s="58"/>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2" customHeight="1" outlineLevel="1" x14ac:dyDescent="0.35">
      <c r="A321" s="6"/>
      <c r="B321" s="7"/>
      <c r="C321" s="17"/>
      <c r="D321" s="17"/>
      <c r="E321" s="17"/>
      <c r="F321" s="33"/>
      <c r="H321" s="27"/>
      <c r="I321" s="500" t="s">
        <v>784</v>
      </c>
      <c r="J321" s="235">
        <v>1</v>
      </c>
      <c r="K321" s="235">
        <v>1</v>
      </c>
      <c r="L321" s="235">
        <v>1</v>
      </c>
      <c r="M321" s="235">
        <v>1</v>
      </c>
      <c r="N321" s="235">
        <v>1</v>
      </c>
      <c r="O321" s="235">
        <v>1</v>
      </c>
      <c r="P321" s="235">
        <v>1</v>
      </c>
      <c r="Q321" s="235">
        <v>1</v>
      </c>
      <c r="R321" s="235">
        <v>1</v>
      </c>
      <c r="S321" s="58"/>
      <c r="T321" s="58"/>
      <c r="U321" s="58"/>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7"/>
      <c r="D322" s="17"/>
      <c r="E322" s="17"/>
      <c r="F322" s="33"/>
      <c r="H322" s="27"/>
      <c r="I322" s="500" t="s">
        <v>785</v>
      </c>
      <c r="J322" s="235">
        <v>1</v>
      </c>
      <c r="K322" s="235">
        <v>1</v>
      </c>
      <c r="L322" s="235">
        <v>1</v>
      </c>
      <c r="M322" s="235">
        <v>1</v>
      </c>
      <c r="N322" s="235">
        <v>1</v>
      </c>
      <c r="O322" s="235">
        <v>1</v>
      </c>
      <c r="P322" s="235">
        <v>1</v>
      </c>
      <c r="Q322" s="235">
        <v>1</v>
      </c>
      <c r="R322" s="235">
        <v>1</v>
      </c>
      <c r="S322" s="58"/>
      <c r="T322" s="58"/>
      <c r="U322" s="58"/>
      <c r="V322" s="59"/>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7"/>
      <c r="D323" s="17"/>
      <c r="E323" s="17"/>
      <c r="F323" s="33"/>
      <c r="H323" s="27"/>
      <c r="I323" s="501" t="s">
        <v>786</v>
      </c>
      <c r="J323" s="235">
        <v>1</v>
      </c>
      <c r="K323" s="235">
        <v>1</v>
      </c>
      <c r="L323" s="235">
        <v>1</v>
      </c>
      <c r="M323" s="235">
        <v>1</v>
      </c>
      <c r="N323" s="235">
        <v>1</v>
      </c>
      <c r="O323" s="235">
        <v>1</v>
      </c>
      <c r="P323" s="235">
        <v>1</v>
      </c>
      <c r="Q323" s="235">
        <v>1</v>
      </c>
      <c r="R323" s="235">
        <v>1</v>
      </c>
      <c r="S323" s="58"/>
      <c r="T323" s="58"/>
      <c r="U323" s="58"/>
      <c r="V323" s="59"/>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7"/>
      <c r="E324" s="17"/>
      <c r="F324" s="33"/>
      <c r="R324" s="58"/>
      <c r="S324" s="58"/>
      <c r="T324" s="58"/>
      <c r="U324" s="58"/>
      <c r="V324" s="59"/>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17"/>
      <c r="D325" s="17"/>
      <c r="E325" s="17"/>
      <c r="F325" s="33"/>
      <c r="G325" s="34"/>
      <c r="H325" s="34"/>
      <c r="I325" s="34"/>
      <c r="J325" s="62"/>
      <c r="K325" s="62"/>
      <c r="L325" s="62"/>
      <c r="M325" s="62"/>
      <c r="N325" s="62"/>
      <c r="O325" s="62"/>
      <c r="P325" s="62"/>
      <c r="Q325" s="62"/>
      <c r="R325" s="58"/>
      <c r="S325" s="58"/>
      <c r="T325" s="58"/>
      <c r="U325" s="58"/>
      <c r="V325" s="59"/>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5.15" customHeight="1" outlineLevel="1" x14ac:dyDescent="0.35">
      <c r="A326" s="6"/>
      <c r="B326" s="7"/>
      <c r="C326" s="17"/>
      <c r="D326" s="17"/>
      <c r="E326" s="17"/>
      <c r="F326" s="36"/>
      <c r="G326" s="37"/>
      <c r="H326" s="37"/>
      <c r="I326" s="37"/>
      <c r="J326" s="38"/>
      <c r="K326" s="38"/>
      <c r="L326" s="38"/>
      <c r="M326" s="38"/>
      <c r="N326" s="38"/>
      <c r="O326" s="38"/>
      <c r="P326" s="38"/>
      <c r="Q326" s="38"/>
      <c r="R326" s="38"/>
      <c r="S326" s="38"/>
      <c r="T326" s="38"/>
      <c r="U326" s="38"/>
      <c r="V326" s="30"/>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25.4" customHeight="1" outlineLevel="1" x14ac:dyDescent="0.35">
      <c r="A327" s="6"/>
      <c r="B327" s="7"/>
      <c r="C327" s="39"/>
      <c r="D327" s="39"/>
      <c r="E327" s="39"/>
      <c r="F327" s="39"/>
      <c r="G327" s="40" t="str">
        <f>G306</f>
        <v>Yield scalar for Soil in different weather years</v>
      </c>
      <c r="H327" s="39"/>
      <c r="I327" s="39"/>
      <c r="J327" s="39"/>
      <c r="K327" s="39"/>
      <c r="L327" s="39"/>
      <c r="M327" s="39"/>
      <c r="N327" s="39"/>
      <c r="O327" s="39"/>
      <c r="P327" s="39"/>
      <c r="Q327" s="39"/>
      <c r="R327" s="39"/>
      <c r="S327" s="39"/>
      <c r="T327" s="39"/>
      <c r="U327" s="39"/>
      <c r="V327" s="39"/>
      <c r="W327" s="41" t="s">
        <v>24</v>
      </c>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7"/>
      <c r="D328" s="7"/>
      <c r="E328" s="7"/>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7"/>
      <c r="D329" s="7"/>
      <c r="E329" s="7"/>
      <c r="F329" s="7"/>
      <c r="G329" s="7"/>
      <c r="H329" s="8"/>
      <c r="I329" s="8"/>
      <c r="J329" s="8"/>
      <c r="K329" s="8"/>
      <c r="L329" s="8"/>
      <c r="M329" s="8"/>
      <c r="N329" s="8"/>
      <c r="O329" s="8"/>
      <c r="P329" s="8"/>
      <c r="Q329" s="8"/>
      <c r="R329" s="8"/>
      <c r="S329" s="8"/>
      <c r="T329" s="8"/>
      <c r="U329" s="8"/>
      <c r="V329" s="8"/>
      <c r="W329" s="8"/>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row>
    <row r="330" spans="1:68" ht="5.15" customHeight="1" outlineLevel="1" thickBot="1" x14ac:dyDescent="0.4">
      <c r="A330" s="6"/>
      <c r="B330" s="7"/>
      <c r="C330" s="7"/>
      <c r="D330" s="7"/>
      <c r="E330" s="7"/>
      <c r="F330" s="7"/>
      <c r="G330" s="7"/>
      <c r="H330" s="8"/>
      <c r="I330" s="8"/>
      <c r="J330" s="8"/>
      <c r="K330" s="8"/>
      <c r="L330" s="8"/>
      <c r="M330" s="8"/>
      <c r="N330" s="8"/>
      <c r="O330" s="8"/>
      <c r="P330" s="8"/>
      <c r="Q330" s="8"/>
      <c r="R330" s="8"/>
      <c r="S330" s="8"/>
      <c r="T330" s="8"/>
      <c r="U330" s="8"/>
      <c r="V330" s="8"/>
      <c r="W330" s="8"/>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row>
    <row r="331" spans="1:68" ht="5.15" customHeight="1" outlineLevel="1" x14ac:dyDescent="0.35">
      <c r="A331" s="6"/>
      <c r="B331" s="7"/>
      <c r="C331" s="9" t="s">
        <v>0</v>
      </c>
      <c r="D331" s="9"/>
      <c r="E331" s="9"/>
      <c r="F331" s="9"/>
      <c r="G331" s="9"/>
      <c r="H331" s="9"/>
      <c r="I331" s="9"/>
      <c r="J331" s="9"/>
      <c r="K331" s="194"/>
      <c r="L331" s="10"/>
      <c r="M331" s="10"/>
      <c r="N331" s="10"/>
      <c r="O331" s="10"/>
      <c r="P331" s="10"/>
      <c r="Q331" s="10"/>
      <c r="R331" s="10"/>
      <c r="S331" s="10"/>
      <c r="T331" s="10"/>
      <c r="U331" s="10"/>
      <c r="V331" s="10"/>
      <c r="W331" s="11"/>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12"/>
      <c r="D332" s="12"/>
      <c r="E332" s="12" t="s">
        <v>1</v>
      </c>
      <c r="F332" s="13"/>
      <c r="G332" s="14" t="s">
        <v>325</v>
      </c>
      <c r="H332" s="13"/>
      <c r="I332" s="13" t="s">
        <v>1185</v>
      </c>
      <c r="J332" s="13"/>
      <c r="K332" s="13"/>
      <c r="L332" s="13"/>
      <c r="M332" s="13"/>
      <c r="N332" s="13"/>
      <c r="O332" s="13"/>
      <c r="P332" s="13"/>
      <c r="Q332" s="13"/>
      <c r="R332" s="13"/>
      <c r="S332" s="15"/>
      <c r="T332" s="13"/>
      <c r="U332" s="15"/>
      <c r="V332" s="15"/>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12"/>
      <c r="D333" s="12"/>
      <c r="E333" s="17"/>
      <c r="F333" s="13"/>
      <c r="G333" s="18"/>
      <c r="H333" s="13"/>
      <c r="I333" s="13"/>
      <c r="J333" s="13"/>
      <c r="K333" s="13"/>
      <c r="L333" s="13"/>
      <c r="M333" s="13"/>
      <c r="N333" s="13"/>
      <c r="O333" s="13"/>
      <c r="P333" s="13"/>
      <c r="Q333" s="13"/>
      <c r="R333" s="13"/>
      <c r="S333" s="15"/>
      <c r="T333" s="19"/>
      <c r="U333" s="15"/>
      <c r="V333" s="15"/>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2"/>
      <c r="E334" s="17"/>
      <c r="F334" s="13"/>
      <c r="G334" s="13"/>
      <c r="H334" s="13"/>
      <c r="I334" s="13"/>
      <c r="J334" s="13"/>
      <c r="K334" s="13"/>
      <c r="L334" s="13"/>
      <c r="M334" s="13"/>
      <c r="N334" s="13"/>
      <c r="O334" s="13"/>
      <c r="P334" s="13"/>
      <c r="Q334" s="13"/>
      <c r="R334" s="13"/>
      <c r="S334" s="15"/>
      <c r="T334" s="19"/>
      <c r="U334" s="15"/>
      <c r="V334" s="15"/>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17"/>
      <c r="G335" s="17"/>
      <c r="H335" s="17"/>
      <c r="I335" s="17" t="s">
        <v>344</v>
      </c>
      <c r="J335" s="17"/>
      <c r="K335" s="17"/>
      <c r="L335" s="17"/>
      <c r="M335" s="17"/>
      <c r="N335" s="17"/>
      <c r="O335" s="17"/>
      <c r="P335" s="17"/>
      <c r="Q335" s="22"/>
      <c r="R335" s="22"/>
      <c r="S335" s="22"/>
      <c r="T335" s="22"/>
      <c r="U335" s="22"/>
      <c r="V335" s="22"/>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17"/>
      <c r="G336" s="17"/>
      <c r="H336" s="17"/>
      <c r="I336" s="17"/>
      <c r="J336" s="17"/>
      <c r="K336" s="17"/>
      <c r="L336" s="17"/>
      <c r="M336" s="17"/>
      <c r="N336" s="17"/>
      <c r="O336" s="17"/>
      <c r="P336" s="17"/>
      <c r="Q336" s="24"/>
      <c r="R336" s="24"/>
      <c r="S336" s="22"/>
      <c r="T336" s="22"/>
      <c r="U336" s="22"/>
      <c r="V336" s="22"/>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17"/>
      <c r="G337" s="17" t="s">
        <v>1164</v>
      </c>
      <c r="H337" s="17" t="s">
        <v>1186</v>
      </c>
      <c r="I337" s="17" t="s">
        <v>104</v>
      </c>
      <c r="J337" s="17" t="s">
        <v>105</v>
      </c>
      <c r="K337" s="17" t="s">
        <v>1187</v>
      </c>
      <c r="L337" s="17" t="s">
        <v>106</v>
      </c>
      <c r="M337" s="17" t="s">
        <v>107</v>
      </c>
      <c r="N337" s="17" t="s">
        <v>106</v>
      </c>
      <c r="O337" s="23"/>
      <c r="P337" s="24"/>
      <c r="Q337" s="24"/>
      <c r="R337" s="24"/>
      <c r="S337" s="22"/>
      <c r="T337" s="22"/>
      <c r="U337" s="22"/>
      <c r="V337" s="22"/>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G338" s="159" t="s">
        <v>63</v>
      </c>
      <c r="H338" s="159" t="s">
        <v>63</v>
      </c>
      <c r="I338" s="232">
        <v>1</v>
      </c>
      <c r="J338" s="232">
        <v>1.3</v>
      </c>
      <c r="K338" s="232">
        <v>250</v>
      </c>
      <c r="L338" s="705">
        <f>MIN(364,INT((N338 - DATE(YEAR(N338),1,1))))</f>
        <v>90</v>
      </c>
      <c r="M338" s="232">
        <v>5</v>
      </c>
      <c r="N338" s="704">
        <v>43556</v>
      </c>
      <c r="O338" s="63"/>
      <c r="P338" s="63"/>
      <c r="Q338" s="60"/>
      <c r="R338" s="60"/>
      <c r="S338" s="60"/>
      <c r="T338" s="60"/>
      <c r="U338" s="60"/>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G339" s="159" t="s">
        <v>62</v>
      </c>
      <c r="H339" s="159" t="s">
        <v>756</v>
      </c>
      <c r="I339" s="232">
        <v>1</v>
      </c>
      <c r="J339" s="232">
        <v>1.1000000000000001</v>
      </c>
      <c r="K339" s="232">
        <v>100</v>
      </c>
      <c r="L339" s="705">
        <f t="shared" ref="L339" si="62">MIN(364,INT((N339 - DATE(YEAR(N339),1,1))))</f>
        <v>45</v>
      </c>
      <c r="M339" s="232">
        <v>90</v>
      </c>
      <c r="N339" s="704">
        <v>43511</v>
      </c>
      <c r="O339" s="63"/>
      <c r="P339" s="63"/>
      <c r="Q339" s="60"/>
      <c r="R339" s="60"/>
      <c r="S339" s="60"/>
      <c r="T339" s="60"/>
      <c r="U339" s="60"/>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G340" s="199" t="s">
        <v>343</v>
      </c>
      <c r="H340" s="199" t="s">
        <v>1165</v>
      </c>
      <c r="I340" s="232">
        <v>0</v>
      </c>
      <c r="J340" s="232">
        <v>0.97</v>
      </c>
      <c r="K340" s="232">
        <v>100</v>
      </c>
      <c r="L340" s="705">
        <f>MIN(364,INT((N340 - DATE(YEAR(N340),1,1))))</f>
        <v>134</v>
      </c>
      <c r="M340" s="232">
        <v>5</v>
      </c>
      <c r="N340" s="704">
        <v>43600</v>
      </c>
      <c r="O340" s="63"/>
      <c r="P340" s="63"/>
      <c r="Q340" s="60"/>
      <c r="R340" s="60"/>
      <c r="S340" s="60"/>
      <c r="T340" s="60"/>
      <c r="U340" s="60"/>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200" t="s">
        <v>1188</v>
      </c>
      <c r="H341" s="200" t="s">
        <v>1166</v>
      </c>
      <c r="I341" s="232">
        <v>1</v>
      </c>
      <c r="J341" s="232">
        <v>0.7</v>
      </c>
      <c r="K341" s="232">
        <v>115</v>
      </c>
      <c r="L341" s="705">
        <f t="shared" ref="L341:L342" si="63">MIN(364,INT((N341 - DATE(YEAR(N341),1,1))))</f>
        <v>151</v>
      </c>
      <c r="M341" s="232">
        <v>5</v>
      </c>
      <c r="N341" s="704">
        <v>43617</v>
      </c>
      <c r="O341" s="63"/>
      <c r="P341" s="63"/>
      <c r="Q341" s="60"/>
      <c r="R341" s="60"/>
      <c r="S341" s="60"/>
      <c r="T341" s="60"/>
      <c r="U341" s="60"/>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17"/>
      <c r="D342" s="17"/>
      <c r="E342" s="17"/>
      <c r="F342" s="33"/>
      <c r="G342" s="200" t="s">
        <v>1029</v>
      </c>
      <c r="H342" s="200" t="s">
        <v>758</v>
      </c>
      <c r="I342" s="232">
        <v>1</v>
      </c>
      <c r="J342" s="232">
        <v>1.3</v>
      </c>
      <c r="K342" s="232">
        <v>100</v>
      </c>
      <c r="L342" s="705">
        <f t="shared" si="63"/>
        <v>187</v>
      </c>
      <c r="M342" s="232">
        <v>5</v>
      </c>
      <c r="N342" s="704">
        <v>43653</v>
      </c>
      <c r="O342" s="63"/>
      <c r="P342" s="63"/>
      <c r="Q342" s="60"/>
      <c r="R342" s="60"/>
      <c r="S342" s="60"/>
      <c r="T342" s="60"/>
      <c r="U342" s="60"/>
      <c r="V342" s="59"/>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17"/>
      <c r="D343" s="17"/>
      <c r="E343" s="17"/>
      <c r="F343" s="33"/>
      <c r="O343" s="63"/>
      <c r="P343" s="63"/>
      <c r="Q343" s="60"/>
      <c r="R343" s="60"/>
      <c r="S343" s="60"/>
      <c r="T343" s="60"/>
      <c r="U343" s="60"/>
      <c r="V343" s="59"/>
      <c r="W343" s="16"/>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5.15" customHeight="1" outlineLevel="1" x14ac:dyDescent="0.35">
      <c r="A344" s="6"/>
      <c r="B344" s="7"/>
      <c r="C344" s="17"/>
      <c r="D344" s="17"/>
      <c r="E344" s="17"/>
      <c r="F344" s="36"/>
      <c r="G344" s="37"/>
      <c r="H344" s="37"/>
      <c r="I344" s="37"/>
      <c r="J344" s="38"/>
      <c r="K344" s="38"/>
      <c r="L344" s="38"/>
      <c r="M344" s="38"/>
      <c r="N344" s="38"/>
      <c r="O344" s="38"/>
      <c r="P344" s="38"/>
      <c r="Q344" s="38"/>
      <c r="R344" s="38"/>
      <c r="S344" s="38"/>
      <c r="T344" s="38"/>
      <c r="U344" s="38"/>
      <c r="V344" s="30"/>
      <c r="W344" s="16"/>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25.4" customHeight="1" outlineLevel="1" x14ac:dyDescent="0.35">
      <c r="A345" s="6"/>
      <c r="B345" s="7"/>
      <c r="C345" s="39"/>
      <c r="D345" s="39"/>
      <c r="E345" s="39"/>
      <c r="F345" s="39"/>
      <c r="G345" s="40" t="str">
        <f>G332</f>
        <v>Fert info</v>
      </c>
      <c r="H345" s="39"/>
      <c r="I345" s="39"/>
      <c r="J345" s="39"/>
      <c r="K345" s="39"/>
      <c r="L345" s="39"/>
      <c r="M345" s="39"/>
      <c r="N345" s="39"/>
      <c r="O345" s="39"/>
      <c r="P345" s="39"/>
      <c r="Q345" s="39"/>
      <c r="R345" s="39"/>
      <c r="S345" s="39"/>
      <c r="T345" s="39"/>
      <c r="U345" s="39"/>
      <c r="V345" s="39"/>
      <c r="W345" s="41" t="s">
        <v>24</v>
      </c>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7"/>
      <c r="D346" s="7"/>
      <c r="E346" s="7"/>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7"/>
      <c r="D347" s="7"/>
      <c r="E347" s="7"/>
      <c r="F347" s="7"/>
      <c r="G347" s="7"/>
      <c r="H347" s="8"/>
      <c r="I347" s="8"/>
      <c r="J347" s="8"/>
      <c r="K347" s="8"/>
      <c r="L347" s="8"/>
      <c r="M347" s="8"/>
      <c r="N347" s="8"/>
      <c r="O347" s="8"/>
      <c r="P347" s="8"/>
      <c r="Q347" s="8"/>
      <c r="R347" s="8"/>
      <c r="S347" s="8"/>
      <c r="T347" s="8"/>
      <c r="U347" s="8"/>
      <c r="V347" s="8"/>
      <c r="W347" s="8"/>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row>
    <row r="348" spans="1:68" ht="5.15" customHeight="1" outlineLevel="1" thickBot="1" x14ac:dyDescent="0.4">
      <c r="A348" s="6"/>
      <c r="B348" s="7"/>
      <c r="C348" s="7"/>
      <c r="D348" s="7"/>
      <c r="E348" s="7"/>
      <c r="F348" s="7"/>
      <c r="G348" s="7"/>
      <c r="H348" s="8"/>
      <c r="I348" s="8"/>
      <c r="J348" s="8"/>
      <c r="K348" s="8"/>
      <c r="L348" s="8"/>
      <c r="M348" s="8"/>
      <c r="N348" s="8"/>
      <c r="O348" s="8"/>
      <c r="P348" s="8"/>
      <c r="Q348" s="8"/>
      <c r="R348" s="8"/>
      <c r="S348" s="8"/>
      <c r="T348" s="8"/>
      <c r="U348" s="8"/>
      <c r="V348" s="8"/>
      <c r="W348" s="8"/>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row>
    <row r="349" spans="1:68" ht="5.15" customHeight="1" outlineLevel="1" x14ac:dyDescent="0.35">
      <c r="A349" s="6"/>
      <c r="B349" s="7"/>
      <c r="C349" s="9" t="s">
        <v>0</v>
      </c>
      <c r="D349" s="9"/>
      <c r="E349" s="9"/>
      <c r="F349" s="9"/>
      <c r="G349" s="9"/>
      <c r="H349" s="9"/>
      <c r="I349" s="9"/>
      <c r="J349" s="9"/>
      <c r="K349" s="10"/>
      <c r="L349" s="10"/>
      <c r="M349" s="10"/>
      <c r="N349" s="10"/>
      <c r="O349" s="10"/>
      <c r="P349" s="10"/>
      <c r="Q349" s="10"/>
      <c r="R349" s="10"/>
      <c r="S349" s="10"/>
      <c r="T349" s="10"/>
      <c r="U349" s="10"/>
      <c r="V349" s="10"/>
      <c r="W349" s="11"/>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2"/>
      <c r="D350" s="12"/>
      <c r="E350" s="12" t="s">
        <v>1</v>
      </c>
      <c r="F350" s="13"/>
      <c r="G350" s="14" t="s">
        <v>33</v>
      </c>
      <c r="H350" s="13"/>
      <c r="I350" s="13"/>
      <c r="J350" s="13"/>
      <c r="K350" s="13"/>
      <c r="L350" s="13"/>
      <c r="M350" s="13"/>
      <c r="N350" s="13"/>
      <c r="O350" s="13"/>
      <c r="P350" s="13"/>
      <c r="Q350" s="13"/>
      <c r="R350" s="13"/>
      <c r="S350" s="15"/>
      <c r="T350" s="13"/>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2"/>
      <c r="D351" s="12"/>
      <c r="E351" s="17"/>
      <c r="F351" s="13"/>
      <c r="G351" s="18"/>
      <c r="H351" s="13" t="s">
        <v>26</v>
      </c>
      <c r="I351" s="13"/>
      <c r="J351" s="13"/>
      <c r="K351" s="13"/>
      <c r="L351" s="13"/>
      <c r="M351" s="13"/>
      <c r="N351" s="13"/>
      <c r="O351" s="13"/>
      <c r="P351" s="13"/>
      <c r="Q351" s="13"/>
      <c r="R351" s="13"/>
      <c r="S351" s="15"/>
      <c r="T351" s="19"/>
      <c r="U351" s="15"/>
      <c r="V351" s="15"/>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2"/>
      <c r="E352" s="17"/>
      <c r="F352" s="13"/>
      <c r="G352" s="13" t="s">
        <v>2</v>
      </c>
      <c r="H352" s="43" t="s">
        <v>34</v>
      </c>
      <c r="I352" s="13"/>
      <c r="J352" s="13"/>
      <c r="K352" s="13"/>
      <c r="L352" s="13"/>
      <c r="M352" s="13"/>
      <c r="N352" s="13"/>
      <c r="O352" s="13"/>
      <c r="P352" s="13"/>
      <c r="Q352" s="13"/>
      <c r="R352" s="13"/>
      <c r="S352" s="15"/>
      <c r="T352" s="19"/>
      <c r="U352" s="15"/>
      <c r="V352" s="15"/>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20">
        <v>0</v>
      </c>
      <c r="D353" s="12"/>
      <c r="E353" s="17"/>
      <c r="F353" s="13"/>
      <c r="G353" s="21"/>
      <c r="H353" s="13"/>
      <c r="I353" s="13"/>
      <c r="J353" s="13"/>
      <c r="K353" s="13"/>
      <c r="L353" s="13"/>
      <c r="M353" s="13"/>
      <c r="N353" s="13"/>
      <c r="O353" s="13"/>
      <c r="P353" s="13"/>
      <c r="Q353" s="13"/>
      <c r="R353" s="13"/>
      <c r="S353" s="15"/>
      <c r="T353" s="19"/>
      <c r="U353" s="15"/>
      <c r="V353" s="15"/>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17"/>
      <c r="G354" s="17"/>
      <c r="H354" s="17"/>
      <c r="I354" s="17"/>
      <c r="J354" s="22"/>
      <c r="K354" s="22"/>
      <c r="L354" s="22"/>
      <c r="M354" s="22"/>
      <c r="N354" s="22"/>
      <c r="O354" s="22"/>
      <c r="P354" s="22"/>
      <c r="Q354" s="22"/>
      <c r="R354" s="22"/>
      <c r="S354" s="22"/>
      <c r="T354" s="22"/>
      <c r="U354" s="22"/>
      <c r="V354" s="22"/>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17"/>
      <c r="G355" s="17"/>
      <c r="H355" s="17"/>
      <c r="I355" s="17"/>
      <c r="J355" s="17"/>
      <c r="K355" s="17"/>
      <c r="L355" s="17"/>
      <c r="M355" s="17"/>
      <c r="N355" s="17"/>
      <c r="O355" s="17"/>
      <c r="P355" s="17"/>
      <c r="Q355" s="22"/>
      <c r="R355" s="22"/>
      <c r="S355" s="22"/>
      <c r="T355" s="22"/>
      <c r="U355" s="22"/>
      <c r="V355" s="22"/>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17"/>
      <c r="G356" s="17"/>
      <c r="H356" s="17"/>
      <c r="I356" s="17"/>
      <c r="J356" s="17"/>
      <c r="K356" s="17"/>
      <c r="L356" s="17"/>
      <c r="M356" s="17"/>
      <c r="N356" s="17"/>
      <c r="O356" s="17"/>
      <c r="P356" s="17"/>
      <c r="Q356" s="24"/>
      <c r="R356" s="24"/>
      <c r="S356" s="22"/>
      <c r="T356" s="22"/>
      <c r="U356" s="22"/>
      <c r="V356" s="22"/>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17"/>
      <c r="G357" s="17"/>
      <c r="H357" s="17"/>
      <c r="I357" s="23" t="s">
        <v>371</v>
      </c>
      <c r="J357" s="23" t="s">
        <v>57</v>
      </c>
      <c r="K357" s="23" t="s">
        <v>58</v>
      </c>
      <c r="L357" s="23" t="s">
        <v>59</v>
      </c>
      <c r="M357" s="23" t="s">
        <v>60</v>
      </c>
      <c r="N357" s="23" t="s">
        <v>868</v>
      </c>
      <c r="O357" s="23" t="s">
        <v>869</v>
      </c>
      <c r="P357" s="23" t="s">
        <v>870</v>
      </c>
      <c r="Q357" s="23" t="s">
        <v>1108</v>
      </c>
      <c r="R357" s="24"/>
      <c r="S357" s="22"/>
      <c r="T357" s="22"/>
      <c r="U357" s="22"/>
      <c r="V357" s="22"/>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H358" s="199" t="str">
        <f>H338</f>
        <v>lime</v>
      </c>
      <c r="I358" s="233">
        <v>1</v>
      </c>
      <c r="J358" s="233">
        <v>1</v>
      </c>
      <c r="K358" s="233">
        <v>1</v>
      </c>
      <c r="L358" s="233">
        <v>1</v>
      </c>
      <c r="M358" s="233">
        <v>1</v>
      </c>
      <c r="N358" s="233">
        <v>1</v>
      </c>
      <c r="O358" s="233">
        <v>1</v>
      </c>
      <c r="P358" s="233">
        <v>1</v>
      </c>
      <c r="Q358" s="233">
        <v>1</v>
      </c>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H359" s="199" t="str">
        <f>H339</f>
        <v>early</v>
      </c>
      <c r="I359" s="233">
        <v>1</v>
      </c>
      <c r="J359" s="233">
        <v>1</v>
      </c>
      <c r="K359" s="233">
        <v>1</v>
      </c>
      <c r="L359" s="233">
        <v>1</v>
      </c>
      <c r="M359" s="233">
        <v>1</v>
      </c>
      <c r="N359" s="233">
        <v>1</v>
      </c>
      <c r="O359" s="233">
        <v>1</v>
      </c>
      <c r="P359" s="233">
        <v>1</v>
      </c>
      <c r="Q359" s="233">
        <v>1</v>
      </c>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33"/>
      <c r="H360" s="199" t="str">
        <f>H340</f>
        <v>at_seeding</v>
      </c>
      <c r="I360" s="233">
        <v>1</v>
      </c>
      <c r="J360" s="233">
        <v>1</v>
      </c>
      <c r="K360" s="233">
        <v>1</v>
      </c>
      <c r="L360" s="233">
        <v>1</v>
      </c>
      <c r="M360" s="233">
        <v>1</v>
      </c>
      <c r="N360" s="233">
        <v>1</v>
      </c>
      <c r="O360" s="233">
        <v>1</v>
      </c>
      <c r="P360" s="233">
        <v>1</v>
      </c>
      <c r="Q360" s="233">
        <v>1</v>
      </c>
      <c r="R360" s="60"/>
      <c r="S360" s="60"/>
      <c r="T360" s="60"/>
      <c r="U360" s="60"/>
      <c r="V360" s="59"/>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12" customHeight="1" outlineLevel="1" x14ac:dyDescent="0.35">
      <c r="A361" s="6"/>
      <c r="B361" s="7"/>
      <c r="C361" s="17"/>
      <c r="D361" s="17"/>
      <c r="E361" s="17"/>
      <c r="F361" s="33"/>
      <c r="H361" s="199" t="str">
        <f>H341</f>
        <v>mid</v>
      </c>
      <c r="I361" s="233">
        <v>1</v>
      </c>
      <c r="J361" s="233">
        <v>1</v>
      </c>
      <c r="K361" s="233">
        <v>1</v>
      </c>
      <c r="L361" s="233">
        <v>1</v>
      </c>
      <c r="M361" s="233">
        <v>1</v>
      </c>
      <c r="N361" s="233">
        <v>1</v>
      </c>
      <c r="O361" s="233">
        <v>1</v>
      </c>
      <c r="P361" s="233">
        <v>1</v>
      </c>
      <c r="Q361" s="233">
        <v>1</v>
      </c>
      <c r="R361" s="60"/>
      <c r="S361" s="60"/>
      <c r="T361" s="60"/>
      <c r="U361" s="60"/>
      <c r="V361" s="59"/>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17"/>
      <c r="D362" s="17"/>
      <c r="E362" s="17"/>
      <c r="F362" s="33"/>
      <c r="H362" s="199" t="str">
        <f>H342</f>
        <v>late</v>
      </c>
      <c r="I362" s="233">
        <v>1</v>
      </c>
      <c r="J362" s="233">
        <v>1</v>
      </c>
      <c r="K362" s="233">
        <v>1</v>
      </c>
      <c r="L362" s="233">
        <v>1</v>
      </c>
      <c r="M362" s="233">
        <v>1</v>
      </c>
      <c r="N362" s="233">
        <v>1</v>
      </c>
      <c r="O362" s="233">
        <v>1</v>
      </c>
      <c r="P362" s="233">
        <v>1</v>
      </c>
      <c r="Q362" s="233">
        <v>1</v>
      </c>
      <c r="R362" s="60"/>
      <c r="S362" s="60"/>
      <c r="T362" s="60"/>
      <c r="U362" s="60"/>
      <c r="V362" s="59"/>
      <c r="W362" s="16"/>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17"/>
      <c r="D363" s="17"/>
      <c r="E363" s="17"/>
      <c r="F363" s="33"/>
      <c r="Q363" s="60"/>
      <c r="R363" s="60"/>
      <c r="S363" s="60"/>
      <c r="T363" s="60"/>
      <c r="U363" s="60"/>
      <c r="V363" s="59"/>
      <c r="W363" s="16"/>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17"/>
      <c r="D364" s="17"/>
      <c r="E364" s="17"/>
      <c r="F364" s="33"/>
      <c r="Q364" s="60"/>
      <c r="R364" s="60"/>
      <c r="S364" s="60"/>
      <c r="T364" s="60"/>
      <c r="U364" s="60"/>
      <c r="V364" s="59"/>
      <c r="W364" s="16"/>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row>
    <row r="365" spans="1:68" ht="5.15" customHeight="1" outlineLevel="1" x14ac:dyDescent="0.35">
      <c r="A365" s="6"/>
      <c r="B365" s="7"/>
      <c r="C365" s="17"/>
      <c r="D365" s="17"/>
      <c r="E365" s="17"/>
      <c r="F365" s="36"/>
      <c r="G365" s="37"/>
      <c r="H365" s="37"/>
      <c r="I365" s="37"/>
      <c r="J365" s="38"/>
      <c r="K365" s="38"/>
      <c r="L365" s="38"/>
      <c r="M365" s="38"/>
      <c r="N365" s="38"/>
      <c r="O365" s="38"/>
      <c r="P365" s="38"/>
      <c r="Q365" s="38"/>
      <c r="R365" s="38"/>
      <c r="S365" s="38"/>
      <c r="T365" s="38"/>
      <c r="U365" s="38"/>
      <c r="V365" s="30"/>
      <c r="W365" s="16"/>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25.4" customHeight="1" outlineLevel="1" x14ac:dyDescent="0.35">
      <c r="A366" s="6"/>
      <c r="B366" s="7"/>
      <c r="C366" s="39"/>
      <c r="D366" s="39"/>
      <c r="E366" s="39"/>
      <c r="F366" s="39"/>
      <c r="G366" s="40" t="str">
        <f>G350</f>
        <v>Fert by Soil</v>
      </c>
      <c r="H366" s="39"/>
      <c r="I366" s="39"/>
      <c r="J366" s="39"/>
      <c r="K366" s="39"/>
      <c r="L366" s="39"/>
      <c r="M366" s="39"/>
      <c r="N366" s="39"/>
      <c r="O366" s="39"/>
      <c r="P366" s="39"/>
      <c r="Q366" s="39"/>
      <c r="R366" s="39"/>
      <c r="S366" s="39"/>
      <c r="T366" s="39"/>
      <c r="U366" s="39"/>
      <c r="V366" s="39"/>
      <c r="W366" s="41" t="s">
        <v>24</v>
      </c>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7"/>
      <c r="D367" s="7"/>
      <c r="E367" s="7"/>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7"/>
      <c r="D368" s="7"/>
      <c r="E368" s="7"/>
      <c r="F368" s="7"/>
      <c r="G368" s="7"/>
      <c r="H368" s="8"/>
      <c r="I368" s="8"/>
      <c r="J368" s="8"/>
      <c r="K368" s="8"/>
      <c r="L368" s="8"/>
      <c r="M368" s="8"/>
      <c r="N368" s="8"/>
      <c r="O368" s="8"/>
      <c r="P368" s="8"/>
      <c r="Q368" s="8"/>
      <c r="R368" s="8"/>
      <c r="S368" s="8"/>
      <c r="T368" s="8"/>
      <c r="U368" s="8"/>
      <c r="V368" s="8"/>
      <c r="W368" s="8"/>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row>
    <row r="369" spans="1:68" ht="5.15" customHeight="1" outlineLevel="1" thickBot="1" x14ac:dyDescent="0.4">
      <c r="A369" s="6"/>
      <c r="B369" s="7"/>
      <c r="C369" s="7"/>
      <c r="D369" s="7"/>
      <c r="E369" s="7"/>
      <c r="F369" s="7"/>
      <c r="G369" s="7"/>
      <c r="H369" s="8"/>
      <c r="I369" s="8"/>
      <c r="J369" s="8"/>
      <c r="K369" s="8"/>
      <c r="L369" s="8"/>
      <c r="M369" s="8"/>
      <c r="N369" s="8"/>
      <c r="O369" s="8"/>
      <c r="P369" s="8"/>
      <c r="Q369" s="8"/>
      <c r="R369" s="8"/>
      <c r="S369" s="8"/>
      <c r="T369" s="8"/>
      <c r="U369" s="8"/>
      <c r="V369" s="8"/>
      <c r="W369" s="8"/>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row>
    <row r="370" spans="1:68" ht="5.15" customHeight="1" outlineLevel="1" x14ac:dyDescent="0.35">
      <c r="A370" s="6"/>
      <c r="B370" s="7"/>
      <c r="C370" s="9" t="s">
        <v>0</v>
      </c>
      <c r="D370" s="9"/>
      <c r="E370" s="9"/>
      <c r="F370" s="9"/>
      <c r="G370" s="9"/>
      <c r="H370" s="9"/>
      <c r="I370" s="9"/>
      <c r="J370" s="9"/>
      <c r="K370" s="10"/>
      <c r="L370" s="10"/>
      <c r="M370" s="10"/>
      <c r="N370" s="10"/>
      <c r="O370" s="10"/>
      <c r="P370" s="10"/>
      <c r="Q370" s="10"/>
      <c r="R370" s="10"/>
      <c r="S370" s="10"/>
      <c r="T370" s="10"/>
      <c r="U370" s="10"/>
      <c r="V370" s="10"/>
      <c r="W370" s="11"/>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2"/>
      <c r="D371" s="12"/>
      <c r="E371" s="12" t="s">
        <v>1</v>
      </c>
      <c r="F371" s="13"/>
      <c r="G371" s="14" t="s">
        <v>35</v>
      </c>
      <c r="H371" s="13"/>
      <c r="I371" s="13"/>
      <c r="J371" s="13"/>
      <c r="K371" s="13"/>
      <c r="L371" s="13"/>
      <c r="M371" s="13"/>
      <c r="N371" s="13"/>
      <c r="O371" s="13"/>
      <c r="P371" s="13"/>
      <c r="Q371" s="13"/>
      <c r="R371" s="13"/>
      <c r="S371" s="15"/>
      <c r="T371" s="13"/>
      <c r="U371" s="15"/>
      <c r="V371" s="15"/>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2"/>
      <c r="D372" s="12"/>
      <c r="E372" s="17"/>
      <c r="F372" s="13"/>
      <c r="G372" s="18"/>
      <c r="H372" s="13" t="s">
        <v>26</v>
      </c>
      <c r="I372" s="13"/>
      <c r="J372" s="13"/>
      <c r="K372" s="13"/>
      <c r="L372" s="13"/>
      <c r="M372" s="13"/>
      <c r="N372" s="13"/>
      <c r="O372" s="13"/>
      <c r="P372" s="13"/>
      <c r="Q372" s="13"/>
      <c r="R372" s="13"/>
      <c r="S372" s="15"/>
      <c r="T372" s="19"/>
      <c r="U372" s="15"/>
      <c r="V372" s="15"/>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2"/>
      <c r="E373" s="17"/>
      <c r="F373" s="13"/>
      <c r="G373" s="13" t="s">
        <v>2</v>
      </c>
      <c r="H373" s="43" t="s">
        <v>34</v>
      </c>
      <c r="I373" s="13"/>
      <c r="J373" s="13"/>
      <c r="K373" s="13"/>
      <c r="L373" s="13"/>
      <c r="M373" s="13"/>
      <c r="N373" s="13"/>
      <c r="O373" s="13"/>
      <c r="P373" s="13"/>
      <c r="Q373" s="13"/>
      <c r="R373" s="13"/>
      <c r="S373" s="15"/>
      <c r="T373" s="19"/>
      <c r="U373" s="15"/>
      <c r="V373" s="15"/>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20">
        <v>0</v>
      </c>
      <c r="D374" s="12"/>
      <c r="E374" s="17"/>
      <c r="F374" s="13"/>
      <c r="G374" s="21"/>
      <c r="H374" s="13"/>
      <c r="I374" s="13"/>
      <c r="J374" s="13"/>
      <c r="K374" s="13"/>
      <c r="L374" s="13"/>
      <c r="M374" s="13"/>
      <c r="N374" s="13"/>
      <c r="O374" s="13"/>
      <c r="P374" s="13"/>
      <c r="Q374" s="13"/>
      <c r="R374" s="13"/>
      <c r="S374" s="15"/>
      <c r="T374" s="19"/>
      <c r="U374" s="15"/>
      <c r="V374" s="15"/>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17"/>
      <c r="G375" s="17"/>
      <c r="H375" s="17"/>
      <c r="I375" s="17"/>
      <c r="J375" s="22"/>
      <c r="K375" s="22"/>
      <c r="L375" s="22"/>
      <c r="M375" s="22"/>
      <c r="N375" s="22"/>
      <c r="O375" s="22"/>
      <c r="P375" s="22"/>
      <c r="Q375" s="22"/>
      <c r="R375" s="22"/>
      <c r="S375" s="22"/>
      <c r="T375" s="22"/>
      <c r="U375" s="22"/>
      <c r="V375" s="22"/>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17"/>
      <c r="G376" s="17"/>
      <c r="H376" s="17"/>
      <c r="I376" s="17"/>
      <c r="J376" s="17"/>
      <c r="K376" s="17"/>
      <c r="L376" s="22"/>
      <c r="M376" s="22"/>
      <c r="N376" s="22"/>
      <c r="O376" s="22"/>
      <c r="P376" s="22"/>
      <c r="Q376" s="22"/>
      <c r="R376" s="22"/>
      <c r="S376" s="22"/>
      <c r="T376" s="22"/>
      <c r="U376" s="22"/>
      <c r="V376" s="22"/>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17"/>
      <c r="G377" s="17"/>
      <c r="H377" s="17"/>
      <c r="I377" s="17"/>
      <c r="J377" s="23"/>
      <c r="K377" s="23"/>
      <c r="L377" s="23"/>
      <c r="M377" s="23"/>
      <c r="N377" s="23"/>
      <c r="O377" s="23"/>
      <c r="P377" s="23"/>
      <c r="Q377" s="24"/>
      <c r="R377" s="24"/>
      <c r="S377" s="22"/>
      <c r="T377" s="22"/>
      <c r="U377" s="22"/>
      <c r="V377" s="22"/>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17"/>
      <c r="G378" s="17"/>
      <c r="H378" s="17"/>
      <c r="I378" s="23" t="s">
        <v>371</v>
      </c>
      <c r="J378" s="23" t="s">
        <v>57</v>
      </c>
      <c r="K378" s="23" t="s">
        <v>58</v>
      </c>
      <c r="L378" s="23" t="s">
        <v>59</v>
      </c>
      <c r="M378" s="23" t="s">
        <v>60</v>
      </c>
      <c r="N378" s="23" t="s">
        <v>868</v>
      </c>
      <c r="O378" s="23" t="s">
        <v>869</v>
      </c>
      <c r="P378" s="23" t="s">
        <v>870</v>
      </c>
      <c r="Q378" s="23" t="s">
        <v>1108</v>
      </c>
      <c r="R378" s="24"/>
      <c r="S378" s="22"/>
      <c r="T378" s="22"/>
      <c r="U378" s="22"/>
      <c r="V378" s="22"/>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4.5" outlineLevel="1" x14ac:dyDescent="0.35">
      <c r="A379" s="6"/>
      <c r="B379" s="7"/>
      <c r="C379" s="17"/>
      <c r="D379" s="17"/>
      <c r="E379" s="17"/>
      <c r="F379" s="26"/>
      <c r="G379" s="27"/>
      <c r="H379" s="34" t="s">
        <v>987</v>
      </c>
      <c r="I379" s="233">
        <v>1</v>
      </c>
      <c r="J379" s="233">
        <v>1</v>
      </c>
      <c r="K379" s="233">
        <v>1</v>
      </c>
      <c r="L379" s="233">
        <v>1</v>
      </c>
      <c r="M379" s="233">
        <v>1</v>
      </c>
      <c r="N379" s="233">
        <v>1</v>
      </c>
      <c r="O379" s="233">
        <v>1</v>
      </c>
      <c r="P379" s="233">
        <v>1</v>
      </c>
      <c r="Q379" s="233">
        <v>1</v>
      </c>
      <c r="R379" s="157"/>
      <c r="S379" s="157"/>
      <c r="T379" s="157"/>
      <c r="U379" s="157"/>
      <c r="V379" s="42"/>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4.5" outlineLevel="1" x14ac:dyDescent="0.35">
      <c r="A380" s="6"/>
      <c r="B380" s="7"/>
      <c r="C380" s="17"/>
      <c r="D380" s="17"/>
      <c r="E380" s="17"/>
      <c r="F380" s="26"/>
      <c r="G380" s="27"/>
      <c r="H380" s="34"/>
      <c r="I380" s="157"/>
      <c r="J380" s="157"/>
      <c r="K380" s="157"/>
      <c r="L380" s="157"/>
      <c r="M380" s="157"/>
      <c r="N380" s="157"/>
      <c r="O380" s="157"/>
      <c r="P380" s="157"/>
      <c r="Q380" s="157"/>
      <c r="R380" s="157"/>
      <c r="S380" s="157"/>
      <c r="T380" s="157"/>
      <c r="U380" s="157"/>
      <c r="V380" s="42"/>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4.5" outlineLevel="1" x14ac:dyDescent="0.35">
      <c r="A381" s="6"/>
      <c r="B381" s="7"/>
      <c r="C381" s="17"/>
      <c r="D381" s="17"/>
      <c r="E381" s="17"/>
      <c r="F381" s="26"/>
      <c r="G381" s="27"/>
      <c r="H381" s="34"/>
      <c r="I381" s="157"/>
      <c r="J381" s="157"/>
      <c r="K381" s="157"/>
      <c r="L381" s="157"/>
      <c r="M381" s="157"/>
      <c r="N381" s="157"/>
      <c r="O381" s="157"/>
      <c r="P381" s="157"/>
      <c r="Q381" s="157"/>
      <c r="R381" s="157"/>
      <c r="S381" s="157"/>
      <c r="T381" s="157"/>
      <c r="U381" s="157"/>
      <c r="V381" s="42"/>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17"/>
      <c r="D382" s="17"/>
      <c r="E382" s="17"/>
      <c r="F382" s="33"/>
      <c r="G382" s="34"/>
      <c r="H382" s="34"/>
      <c r="I382" s="34"/>
      <c r="J382" s="34"/>
      <c r="K382" s="34"/>
      <c r="L382" s="34"/>
      <c r="M382" s="34"/>
      <c r="N382" s="34"/>
      <c r="O382" s="34"/>
      <c r="P382" s="34"/>
      <c r="Q382" s="158"/>
      <c r="R382" s="158"/>
      <c r="S382" s="158"/>
      <c r="T382" s="158"/>
      <c r="U382" s="158"/>
      <c r="V382" s="42"/>
      <c r="W382" s="16"/>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5.15" customHeight="1" outlineLevel="1" x14ac:dyDescent="0.35">
      <c r="A383" s="6"/>
      <c r="B383" s="7"/>
      <c r="C383" s="17"/>
      <c r="D383" s="17"/>
      <c r="E383" s="17"/>
      <c r="F383" s="36"/>
      <c r="G383" s="37"/>
      <c r="H383" s="37"/>
      <c r="I383" s="37"/>
      <c r="J383" s="38"/>
      <c r="K383" s="38"/>
      <c r="L383" s="38"/>
      <c r="M383" s="38"/>
      <c r="N383" s="38"/>
      <c r="O383" s="38"/>
      <c r="P383" s="38"/>
      <c r="Q383" s="38"/>
      <c r="R383" s="38"/>
      <c r="S383" s="38"/>
      <c r="T383" s="38"/>
      <c r="U383" s="38"/>
      <c r="V383" s="30"/>
      <c r="W383" s="16"/>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25.4" customHeight="1" outlineLevel="1" x14ac:dyDescent="0.35">
      <c r="A384" s="6"/>
      <c r="B384" s="7"/>
      <c r="C384" s="39"/>
      <c r="D384" s="39"/>
      <c r="E384" s="39"/>
      <c r="F384" s="39"/>
      <c r="G384" s="40" t="str">
        <f>G371</f>
        <v>Chemical by Soil</v>
      </c>
      <c r="H384" s="39"/>
      <c r="I384" s="39"/>
      <c r="J384" s="39"/>
      <c r="K384" s="39"/>
      <c r="L384" s="39"/>
      <c r="M384" s="39"/>
      <c r="N384" s="39"/>
      <c r="O384" s="39"/>
      <c r="P384" s="39"/>
      <c r="Q384" s="39"/>
      <c r="R384" s="39"/>
      <c r="S384" s="39"/>
      <c r="T384" s="39"/>
      <c r="U384" s="39"/>
      <c r="V384" s="39"/>
      <c r="W384" s="41" t="s">
        <v>24</v>
      </c>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7"/>
      <c r="D385" s="7"/>
      <c r="E385" s="7"/>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7"/>
      <c r="D386" s="7"/>
      <c r="E386" s="7"/>
      <c r="F386" s="7"/>
      <c r="G386" s="7"/>
      <c r="H386" s="8"/>
      <c r="I386" s="8"/>
      <c r="J386" s="8"/>
      <c r="K386" s="8"/>
      <c r="L386" s="8"/>
      <c r="M386" s="8"/>
      <c r="N386" s="8"/>
      <c r="O386" s="8"/>
      <c r="P386" s="8"/>
      <c r="Q386" s="8"/>
      <c r="R386" s="8"/>
      <c r="S386" s="8"/>
      <c r="T386" s="8"/>
      <c r="U386" s="8"/>
      <c r="V386" s="8"/>
      <c r="W386" s="8"/>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row>
    <row r="387" spans="1:68" ht="5.15" customHeight="1" outlineLevel="1" thickBot="1" x14ac:dyDescent="0.4">
      <c r="A387" s="6"/>
      <c r="B387" s="7"/>
      <c r="C387" s="7"/>
      <c r="D387" s="7"/>
      <c r="E387" s="7"/>
      <c r="F387" s="7"/>
      <c r="G387" s="7"/>
      <c r="H387" s="8"/>
      <c r="I387" s="8"/>
      <c r="J387" s="8"/>
      <c r="K387" s="8"/>
      <c r="L387" s="8"/>
      <c r="M387" s="8"/>
      <c r="N387" s="8"/>
      <c r="O387" s="8"/>
      <c r="P387" s="8"/>
      <c r="Q387" s="8"/>
      <c r="R387" s="8"/>
      <c r="S387" s="8"/>
      <c r="T387" s="8"/>
      <c r="U387" s="8"/>
      <c r="V387" s="8"/>
      <c r="W387" s="8"/>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row>
    <row r="388" spans="1:68" ht="5.15" customHeight="1" outlineLevel="1" x14ac:dyDescent="0.35">
      <c r="A388" s="6"/>
      <c r="B388" s="7"/>
      <c r="C388" s="9" t="s">
        <v>0</v>
      </c>
      <c r="D388" s="9"/>
      <c r="E388" s="9"/>
      <c r="F388" s="9"/>
      <c r="G388" s="9"/>
      <c r="H388" s="9"/>
      <c r="I388" s="9"/>
      <c r="J388" s="9"/>
      <c r="K388" s="10"/>
      <c r="L388" s="10"/>
      <c r="M388" s="10"/>
      <c r="N388" s="10"/>
      <c r="O388" s="10"/>
      <c r="P388" s="10"/>
      <c r="Q388" s="10"/>
      <c r="R388" s="10"/>
      <c r="S388" s="10"/>
      <c r="T388" s="10"/>
      <c r="U388" s="10"/>
      <c r="V388" s="10"/>
      <c r="W388" s="11"/>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2"/>
      <c r="D389" s="12"/>
      <c r="E389" s="12" t="s">
        <v>1</v>
      </c>
      <c r="F389" s="13"/>
      <c r="G389" s="14" t="s">
        <v>227</v>
      </c>
      <c r="H389" s="13"/>
      <c r="I389" s="13"/>
      <c r="J389" s="13"/>
      <c r="K389" s="13"/>
      <c r="L389" s="13"/>
      <c r="M389" s="13"/>
      <c r="N389" s="13"/>
      <c r="O389" s="13"/>
      <c r="P389" s="13"/>
      <c r="Q389" s="13"/>
      <c r="R389" s="13"/>
      <c r="S389" s="15"/>
      <c r="T389" s="13"/>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2"/>
      <c r="D390" s="12"/>
      <c r="E390" s="17"/>
      <c r="F390" s="13"/>
      <c r="G390" s="18"/>
      <c r="H390" s="13" t="s">
        <v>228</v>
      </c>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2"/>
      <c r="E391" s="17"/>
      <c r="F391" s="13"/>
      <c r="G391" s="13"/>
      <c r="H391" s="13" t="s">
        <v>988</v>
      </c>
      <c r="I391" s="13"/>
      <c r="J391" s="13"/>
      <c r="K391" s="13"/>
      <c r="L391" s="13"/>
      <c r="M391" s="13"/>
      <c r="N391" s="13"/>
      <c r="O391" s="13"/>
      <c r="P391" s="13"/>
      <c r="Q391" s="13"/>
      <c r="R391" s="13"/>
      <c r="S391" s="15"/>
      <c r="T391" s="19"/>
      <c r="U391" s="15"/>
      <c r="V391" s="15"/>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20">
        <v>0</v>
      </c>
      <c r="D392" s="12"/>
      <c r="E392" s="17"/>
      <c r="F392" s="13"/>
      <c r="G392" s="21"/>
      <c r="H392" s="13"/>
      <c r="I392" s="13"/>
      <c r="J392" s="13"/>
      <c r="K392" s="13"/>
      <c r="L392" s="13"/>
      <c r="M392" s="13"/>
      <c r="N392" s="13"/>
      <c r="O392" s="13"/>
      <c r="P392" s="13"/>
      <c r="Q392" s="13"/>
      <c r="R392" s="13"/>
      <c r="S392" s="15"/>
      <c r="T392" s="19"/>
      <c r="U392" s="15"/>
      <c r="V392" s="15"/>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2"/>
      <c r="K393" s="22"/>
      <c r="L393" s="22"/>
      <c r="M393" s="22"/>
      <c r="N393" s="22"/>
      <c r="O393" s="22"/>
      <c r="P393" s="22"/>
      <c r="Q393" s="22"/>
      <c r="R393" s="22"/>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17"/>
      <c r="J394" s="17"/>
      <c r="K394" s="17"/>
      <c r="L394" s="22"/>
      <c r="M394" s="22"/>
      <c r="N394" s="22"/>
      <c r="O394" s="22"/>
      <c r="P394" s="22"/>
      <c r="Q394" s="22"/>
      <c r="R394" s="22"/>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2" customHeight="1" outlineLevel="1" x14ac:dyDescent="0.35">
      <c r="A395" s="6"/>
      <c r="B395" s="7"/>
      <c r="C395" s="17"/>
      <c r="D395" s="17"/>
      <c r="E395" s="17"/>
      <c r="F395" s="17"/>
      <c r="G395" s="17"/>
      <c r="H395" s="17"/>
      <c r="I395" s="17"/>
      <c r="J395" s="23"/>
      <c r="K395" s="23"/>
      <c r="L395" s="23"/>
      <c r="M395" s="23"/>
      <c r="N395" s="23"/>
      <c r="O395" s="23"/>
      <c r="P395" s="23"/>
      <c r="Q395" s="24"/>
      <c r="R395" s="24"/>
      <c r="S395" s="22"/>
      <c r="T395" s="22"/>
      <c r="U395" s="22"/>
      <c r="V395" s="2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2" customHeight="1" outlineLevel="1" x14ac:dyDescent="0.35">
      <c r="A396" s="6"/>
      <c r="B396" s="7"/>
      <c r="C396" s="17"/>
      <c r="D396" s="17"/>
      <c r="E396" s="17"/>
      <c r="F396" s="17"/>
      <c r="G396" s="17"/>
      <c r="H396" s="17"/>
      <c r="I396" s="17"/>
      <c r="J396" s="23" t="s">
        <v>106</v>
      </c>
      <c r="K396" s="23" t="s">
        <v>107</v>
      </c>
      <c r="L396" s="23" t="s">
        <v>991</v>
      </c>
      <c r="M396" s="23" t="s">
        <v>106</v>
      </c>
      <c r="N396" s="23"/>
      <c r="O396" s="23"/>
      <c r="P396" s="24"/>
      <c r="Q396" s="24"/>
      <c r="R396" s="24"/>
      <c r="S396" s="22"/>
      <c r="T396" s="22"/>
      <c r="U396" s="22"/>
      <c r="V396" s="2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27"/>
      <c r="I397" s="27" t="str" cm="1">
        <f t="array" ref="I397:I400">TRANSPOSE($H$217:$K$217)</f>
        <v>knock</v>
      </c>
      <c r="J397" s="705">
        <f>MIN(364,INT((M397 - DATE(YEAR(M397),1,1))))</f>
        <v>104</v>
      </c>
      <c r="K397" s="236">
        <v>35</v>
      </c>
      <c r="L397" s="678">
        <v>0.25</v>
      </c>
      <c r="M397" s="703">
        <v>43570</v>
      </c>
      <c r="N397" s="156"/>
      <c r="O397" s="156"/>
      <c r="P397" s="156"/>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4.5" outlineLevel="1" x14ac:dyDescent="0.35">
      <c r="A398" s="6"/>
      <c r="B398" s="7"/>
      <c r="C398" s="17"/>
      <c r="D398" s="17"/>
      <c r="E398" s="17"/>
      <c r="F398" s="26"/>
      <c r="G398" s="27"/>
      <c r="H398" s="27"/>
      <c r="I398" s="27" t="str">
        <v>pre-em</v>
      </c>
      <c r="J398" s="705">
        <f t="shared" ref="J398:J400" si="64">MIN(364,INT((M398 - DATE(YEAR(M398),1,1))))</f>
        <v>134</v>
      </c>
      <c r="K398" s="236">
        <v>15</v>
      </c>
      <c r="L398" s="678">
        <v>0.25</v>
      </c>
      <c r="M398" s="703">
        <v>43600</v>
      </c>
      <c r="N398" s="156"/>
      <c r="O398" s="156"/>
      <c r="P398" s="156"/>
      <c r="Q398" s="157"/>
      <c r="R398" s="157"/>
      <c r="S398" s="157"/>
      <c r="T398" s="157"/>
      <c r="U398" s="157"/>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14.5" outlineLevel="1" x14ac:dyDescent="0.35">
      <c r="A399" s="6"/>
      <c r="B399" s="7"/>
      <c r="C399" s="17"/>
      <c r="D399" s="17"/>
      <c r="E399" s="17"/>
      <c r="F399" s="26"/>
      <c r="G399" s="27"/>
      <c r="H399" s="27"/>
      <c r="I399" s="27" t="str">
        <v>selective_and_spraytop</v>
      </c>
      <c r="J399" s="705">
        <f t="shared" si="64"/>
        <v>151</v>
      </c>
      <c r="K399" s="236">
        <v>90</v>
      </c>
      <c r="L399" s="678">
        <v>0.25</v>
      </c>
      <c r="M399" s="703">
        <v>43617</v>
      </c>
      <c r="N399" s="156"/>
      <c r="O399" s="156"/>
      <c r="P399" s="156"/>
      <c r="Q399" s="157"/>
      <c r="R399" s="157"/>
      <c r="S399" s="157"/>
      <c r="T399" s="157"/>
      <c r="U399" s="157"/>
      <c r="V399" s="42"/>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4.5" outlineLevel="1" x14ac:dyDescent="0.35">
      <c r="A400" s="6"/>
      <c r="B400" s="7"/>
      <c r="C400" s="17"/>
      <c r="D400" s="17"/>
      <c r="E400" s="17"/>
      <c r="F400" s="26"/>
      <c r="G400" s="27"/>
      <c r="H400" s="27"/>
      <c r="I400" s="27" t="str">
        <v>fungicide</v>
      </c>
      <c r="J400" s="705">
        <f t="shared" si="64"/>
        <v>195</v>
      </c>
      <c r="K400" s="236">
        <v>35</v>
      </c>
      <c r="L400" s="678">
        <v>0.25</v>
      </c>
      <c r="M400" s="703">
        <v>43661</v>
      </c>
      <c r="N400" s="156"/>
      <c r="O400" s="156"/>
      <c r="P400" s="156"/>
      <c r="Q400" s="157"/>
      <c r="R400" s="157"/>
      <c r="S400" s="157"/>
      <c r="T400" s="157"/>
      <c r="U400" s="157"/>
      <c r="V400" s="42"/>
      <c r="W400" s="16"/>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17"/>
      <c r="D401" s="17"/>
      <c r="E401" s="17"/>
      <c r="F401" s="33"/>
      <c r="G401" s="34"/>
      <c r="H401" s="34"/>
      <c r="I401" s="34"/>
      <c r="J401" s="34"/>
      <c r="K401" s="34"/>
      <c r="L401" s="34"/>
      <c r="M401" s="34"/>
      <c r="N401" s="34"/>
      <c r="O401" s="156"/>
      <c r="P401" s="156"/>
      <c r="Q401" s="158"/>
      <c r="R401" s="158"/>
      <c r="S401" s="158"/>
      <c r="T401" s="158"/>
      <c r="U401" s="158"/>
      <c r="V401" s="42"/>
      <c r="W401" s="16"/>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5.15" customHeight="1" outlineLevel="1" x14ac:dyDescent="0.35">
      <c r="A402" s="6"/>
      <c r="B402" s="7"/>
      <c r="C402" s="17"/>
      <c r="D402" s="17"/>
      <c r="E402" s="17"/>
      <c r="F402" s="36"/>
      <c r="G402" s="37"/>
      <c r="H402" s="37"/>
      <c r="I402" s="37"/>
      <c r="J402" s="38"/>
      <c r="K402" s="38"/>
      <c r="L402" s="38"/>
      <c r="M402" s="38"/>
      <c r="N402" s="38"/>
      <c r="O402" s="38"/>
      <c r="P402" s="38"/>
      <c r="Q402" s="38"/>
      <c r="R402" s="38"/>
      <c r="S402" s="38"/>
      <c r="T402" s="38"/>
      <c r="U402" s="38"/>
      <c r="V402" s="30"/>
      <c r="W402" s="16"/>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row>
    <row r="403" spans="1:68" ht="25.4" customHeight="1" outlineLevel="1" x14ac:dyDescent="0.35">
      <c r="A403" s="6"/>
      <c r="B403" s="7"/>
      <c r="C403" s="39"/>
      <c r="D403" s="39"/>
      <c r="E403" s="39"/>
      <c r="F403" s="39"/>
      <c r="G403" s="40" t="str">
        <f>G389</f>
        <v>Chemical info</v>
      </c>
      <c r="H403" s="39"/>
      <c r="I403" s="39"/>
      <c r="J403" s="39"/>
      <c r="K403" s="39"/>
      <c r="L403" s="39"/>
      <c r="M403" s="39"/>
      <c r="N403" s="39"/>
      <c r="O403" s="39"/>
      <c r="P403" s="39"/>
      <c r="Q403" s="39"/>
      <c r="R403" s="39"/>
      <c r="S403" s="39"/>
      <c r="T403" s="39"/>
      <c r="U403" s="39"/>
      <c r="V403" s="39"/>
      <c r="W403" s="41" t="s">
        <v>24</v>
      </c>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7"/>
      <c r="D404" s="7"/>
      <c r="E404" s="7"/>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7"/>
      <c r="D405" s="7"/>
      <c r="E405" s="7"/>
      <c r="F405" s="7"/>
      <c r="G405" s="7"/>
      <c r="H405" s="8"/>
      <c r="I405" s="8"/>
      <c r="J405" s="8"/>
      <c r="K405" s="8"/>
      <c r="L405" s="8"/>
      <c r="M405" s="8"/>
      <c r="N405" s="8"/>
      <c r="O405" s="8"/>
      <c r="P405" s="8"/>
      <c r="Q405" s="8"/>
      <c r="R405" s="8"/>
      <c r="S405" s="8"/>
      <c r="T405" s="8"/>
      <c r="U405" s="8"/>
      <c r="V405" s="8"/>
      <c r="W405" s="8"/>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row>
    <row r="406" spans="1:68" ht="5.15" customHeight="1" outlineLevel="1" thickBot="1" x14ac:dyDescent="0.4">
      <c r="A406" s="6"/>
      <c r="B406" s="7"/>
      <c r="C406" s="7"/>
      <c r="D406" s="7"/>
      <c r="E406" s="7"/>
      <c r="F406" s="7"/>
      <c r="G406" s="7"/>
      <c r="H406" s="8"/>
      <c r="I406" s="8"/>
      <c r="J406" s="8"/>
      <c r="K406" s="8"/>
      <c r="L406" s="8"/>
      <c r="M406" s="8"/>
      <c r="N406" s="8"/>
      <c r="O406" s="8"/>
      <c r="P406" s="8"/>
      <c r="Q406" s="8"/>
      <c r="R406" s="8"/>
      <c r="S406" s="8"/>
      <c r="T406" s="8"/>
      <c r="U406" s="8"/>
      <c r="V406" s="8"/>
      <c r="W406" s="8"/>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row>
    <row r="407" spans="1:68" ht="5.15" customHeight="1" outlineLevel="1" x14ac:dyDescent="0.35">
      <c r="A407" s="6"/>
      <c r="B407" s="7"/>
      <c r="C407" s="9" t="s">
        <v>0</v>
      </c>
      <c r="D407" s="9"/>
      <c r="E407" s="9"/>
      <c r="F407" s="9"/>
      <c r="G407" s="9"/>
      <c r="H407" s="9"/>
      <c r="I407" s="9"/>
      <c r="J407" s="9"/>
      <c r="K407" s="10"/>
      <c r="L407" s="10"/>
      <c r="M407" s="10"/>
      <c r="N407" s="10"/>
      <c r="O407" s="10"/>
      <c r="P407" s="10"/>
      <c r="Q407" s="10"/>
      <c r="R407" s="10"/>
      <c r="S407" s="10"/>
      <c r="T407" s="10"/>
      <c r="U407" s="10"/>
      <c r="V407" s="10"/>
      <c r="W407" s="11"/>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2"/>
      <c r="D408" s="12"/>
      <c r="E408" s="12" t="s">
        <v>1</v>
      </c>
      <c r="F408" s="13"/>
      <c r="G408" s="14" t="s">
        <v>36</v>
      </c>
      <c r="H408" s="13"/>
      <c r="I408" s="13"/>
      <c r="J408" s="13"/>
      <c r="K408" s="13"/>
      <c r="L408" s="13"/>
      <c r="M408" s="13"/>
      <c r="N408" s="13"/>
      <c r="O408" s="13"/>
      <c r="P408" s="13"/>
      <c r="Q408" s="13"/>
      <c r="R408" s="13"/>
      <c r="S408" s="13"/>
      <c r="T408" s="13"/>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2"/>
      <c r="D409" s="12"/>
      <c r="E409" s="17"/>
      <c r="F409" s="13"/>
      <c r="G409" s="13" t="s">
        <v>37</v>
      </c>
      <c r="H409" s="13"/>
      <c r="I409" s="13"/>
      <c r="J409" s="13"/>
      <c r="K409" s="13"/>
      <c r="L409" s="13"/>
      <c r="M409" s="13"/>
      <c r="N409" s="13"/>
      <c r="O409" s="13"/>
      <c r="P409" s="13"/>
      <c r="Q409" s="13"/>
      <c r="R409" s="13"/>
      <c r="S409" s="13"/>
      <c r="T409" s="19"/>
      <c r="U409" s="15"/>
      <c r="V409" s="15"/>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2"/>
      <c r="E410" s="17"/>
      <c r="F410" s="13"/>
      <c r="G410" s="45">
        <v>38576.728703703702</v>
      </c>
      <c r="H410" s="13"/>
      <c r="I410" s="13"/>
      <c r="J410" s="13"/>
      <c r="K410" s="13"/>
      <c r="L410" s="13"/>
      <c r="M410" s="13"/>
      <c r="N410" s="13"/>
      <c r="O410" s="13"/>
      <c r="P410" s="13"/>
      <c r="Q410" s="13"/>
      <c r="R410" s="13"/>
      <c r="S410" s="13"/>
      <c r="T410" s="19"/>
      <c r="U410" s="15"/>
      <c r="V410" s="15"/>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20">
        <v>0</v>
      </c>
      <c r="D411" s="12"/>
      <c r="E411" s="17"/>
      <c r="F411" s="13"/>
      <c r="G411" s="21"/>
      <c r="H411" s="13"/>
      <c r="I411" s="13"/>
      <c r="J411" s="13"/>
      <c r="K411" s="13"/>
      <c r="L411" s="13"/>
      <c r="M411" s="13"/>
      <c r="N411" s="13"/>
      <c r="O411" s="13"/>
      <c r="P411" s="13"/>
      <c r="Q411" s="13"/>
      <c r="R411" s="13"/>
      <c r="S411" s="13"/>
      <c r="T411" s="19"/>
      <c r="U411" s="15"/>
      <c r="V411" s="15"/>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2"/>
      <c r="K412" s="22"/>
      <c r="L412" s="22"/>
      <c r="M412" s="22"/>
      <c r="N412" s="22"/>
      <c r="O412" s="22"/>
      <c r="P412" s="22"/>
      <c r="Q412" s="22"/>
      <c r="R412" s="22"/>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17"/>
      <c r="G413" s="17"/>
      <c r="H413" s="872"/>
      <c r="I413" s="17"/>
      <c r="J413" s="17"/>
      <c r="K413" s="22"/>
      <c r="L413" s="22"/>
      <c r="M413" s="22"/>
      <c r="N413" s="22"/>
      <c r="O413" s="22"/>
      <c r="P413" s="22"/>
      <c r="Q413" s="22"/>
      <c r="R413" s="22"/>
      <c r="S413" s="22"/>
      <c r="T413" s="22"/>
      <c r="U413" s="22"/>
      <c r="V413" s="2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17"/>
      <c r="G414" s="17"/>
      <c r="H414" s="872"/>
      <c r="I414" s="17"/>
      <c r="J414" s="873" t="s">
        <v>968</v>
      </c>
      <c r="K414" s="874"/>
      <c r="L414" s="874"/>
      <c r="M414" s="874"/>
      <c r="N414" s="874"/>
      <c r="O414" s="874"/>
      <c r="P414" s="874"/>
      <c r="Q414" s="874"/>
      <c r="R414" s="24"/>
      <c r="S414" s="24"/>
      <c r="T414" s="22"/>
      <c r="U414" s="22"/>
      <c r="V414" s="2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17"/>
      <c r="G415" s="17" t="s">
        <v>39</v>
      </c>
      <c r="H415" s="872"/>
      <c r="I415" s="17"/>
      <c r="J415" s="23" t="s">
        <v>371</v>
      </c>
      <c r="K415" s="23" t="s">
        <v>57</v>
      </c>
      <c r="L415" s="23" t="s">
        <v>58</v>
      </c>
      <c r="M415" s="23" t="s">
        <v>59</v>
      </c>
      <c r="N415" s="23" t="s">
        <v>60</v>
      </c>
      <c r="O415" s="23" t="s">
        <v>868</v>
      </c>
      <c r="P415" s="23" t="s">
        <v>869</v>
      </c>
      <c r="Q415" s="23" t="s">
        <v>870</v>
      </c>
      <c r="R415" s="23" t="s">
        <v>1108</v>
      </c>
      <c r="S415" s="23"/>
      <c r="T415" s="22"/>
      <c r="U415" s="22"/>
      <c r="V415" s="2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49"/>
      <c r="H416" s="31"/>
      <c r="I416" s="655" t="str">
        <f>General!O17</f>
        <v>a</v>
      </c>
      <c r="J416" s="237">
        <v>10</v>
      </c>
      <c r="K416" s="237">
        <v>10</v>
      </c>
      <c r="L416" s="237">
        <v>10</v>
      </c>
      <c r="M416" s="237">
        <v>10</v>
      </c>
      <c r="N416" s="237">
        <v>10</v>
      </c>
      <c r="O416" s="237">
        <v>10</v>
      </c>
      <c r="P416" s="237">
        <v>10</v>
      </c>
      <c r="Q416" s="237">
        <v>10</v>
      </c>
      <c r="R416" s="237">
        <v>10</v>
      </c>
      <c r="S416" s="27"/>
      <c r="T416" s="58"/>
      <c r="U416" s="58"/>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26"/>
      <c r="G417" s="49"/>
      <c r="H417" s="31"/>
      <c r="I417" s="655" t="str">
        <f>General!O18</f>
        <v>a2</v>
      </c>
      <c r="J417" s="237">
        <v>0</v>
      </c>
      <c r="K417" s="237">
        <v>0</v>
      </c>
      <c r="L417" s="237">
        <v>0</v>
      </c>
      <c r="M417" s="237">
        <v>0</v>
      </c>
      <c r="N417" s="237">
        <v>0</v>
      </c>
      <c r="O417" s="237">
        <v>0</v>
      </c>
      <c r="P417" s="237">
        <v>0</v>
      </c>
      <c r="Q417" s="237">
        <v>0</v>
      </c>
      <c r="R417" s="237">
        <v>0</v>
      </c>
      <c r="S417" s="27"/>
      <c r="T417" s="58"/>
      <c r="U417" s="58"/>
      <c r="V417" s="59"/>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26"/>
      <c r="G418" s="49"/>
      <c r="H418" s="31"/>
      <c r="I418" s="655" t="str">
        <f>General!O19</f>
        <v>b</v>
      </c>
      <c r="J418" s="237">
        <v>100</v>
      </c>
      <c r="K418" s="237">
        <v>100</v>
      </c>
      <c r="L418" s="237">
        <v>100</v>
      </c>
      <c r="M418" s="237">
        <v>100</v>
      </c>
      <c r="N418" s="237">
        <v>100</v>
      </c>
      <c r="O418" s="237">
        <v>100</v>
      </c>
      <c r="P418" s="237">
        <v>100</v>
      </c>
      <c r="Q418" s="237">
        <v>100</v>
      </c>
      <c r="R418" s="237">
        <v>100</v>
      </c>
      <c r="S418" s="27"/>
      <c r="T418" s="58"/>
      <c r="U418" s="58"/>
      <c r="V418" s="59"/>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26"/>
      <c r="G419" s="49"/>
      <c r="H419" s="31"/>
      <c r="I419" s="655" t="str">
        <f>General!O20</f>
        <v>bd</v>
      </c>
      <c r="J419" s="237">
        <v>100</v>
      </c>
      <c r="K419" s="237">
        <v>100</v>
      </c>
      <c r="L419" s="237">
        <v>100</v>
      </c>
      <c r="M419" s="237">
        <v>100</v>
      </c>
      <c r="N419" s="237">
        <v>100</v>
      </c>
      <c r="O419" s="237">
        <v>100</v>
      </c>
      <c r="P419" s="237">
        <v>100</v>
      </c>
      <c r="Q419" s="237">
        <v>100</v>
      </c>
      <c r="R419" s="237">
        <v>100</v>
      </c>
      <c r="S419" s="27"/>
      <c r="T419" s="58"/>
      <c r="U419" s="58"/>
      <c r="V419" s="59"/>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26"/>
      <c r="G420" s="49"/>
      <c r="H420" s="31"/>
      <c r="I420" s="655" t="str">
        <f>General!O21</f>
        <v>f</v>
      </c>
      <c r="J420" s="238">
        <v>120</v>
      </c>
      <c r="K420" s="238">
        <v>120</v>
      </c>
      <c r="L420" s="238">
        <v>120</v>
      </c>
      <c r="M420" s="238">
        <v>120</v>
      </c>
      <c r="N420" s="238">
        <v>120</v>
      </c>
      <c r="O420" s="238">
        <v>120</v>
      </c>
      <c r="P420" s="238">
        <v>120</v>
      </c>
      <c r="Q420" s="238">
        <v>120</v>
      </c>
      <c r="R420" s="238">
        <v>120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26"/>
      <c r="G421" s="49"/>
      <c r="H421" s="31"/>
      <c r="I421" s="655" t="str">
        <f>General!O22</f>
        <v>h</v>
      </c>
      <c r="J421" s="238">
        <v>140</v>
      </c>
      <c r="K421" s="238">
        <v>140</v>
      </c>
      <c r="L421" s="238">
        <v>140</v>
      </c>
      <c r="M421" s="238">
        <v>140</v>
      </c>
      <c r="N421" s="238">
        <v>140</v>
      </c>
      <c r="O421" s="238">
        <v>140</v>
      </c>
      <c r="P421" s="238">
        <v>140</v>
      </c>
      <c r="Q421" s="238">
        <v>140</v>
      </c>
      <c r="R421" s="238">
        <v>140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26"/>
      <c r="G422" s="49"/>
      <c r="H422" s="31"/>
      <c r="I422" s="655" t="str">
        <f>General!O23</f>
        <v>i</v>
      </c>
      <c r="J422" s="238">
        <v>90</v>
      </c>
      <c r="K422" s="238">
        <v>90</v>
      </c>
      <c r="L422" s="238">
        <v>90</v>
      </c>
      <c r="M422" s="238">
        <v>90</v>
      </c>
      <c r="N422" s="238">
        <v>90</v>
      </c>
      <c r="O422" s="238">
        <v>90</v>
      </c>
      <c r="P422" s="238">
        <v>90</v>
      </c>
      <c r="Q422" s="238">
        <v>90</v>
      </c>
      <c r="R422" s="238">
        <v>90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36"/>
      <c r="G423" s="49"/>
      <c r="H423" s="31"/>
      <c r="I423" s="655" t="str">
        <f>General!O24</f>
        <v>j</v>
      </c>
      <c r="J423" s="237">
        <v>10</v>
      </c>
      <c r="K423" s="237">
        <v>10</v>
      </c>
      <c r="L423" s="237">
        <v>10</v>
      </c>
      <c r="M423" s="237">
        <v>10</v>
      </c>
      <c r="N423" s="237">
        <v>10</v>
      </c>
      <c r="O423" s="237">
        <v>10</v>
      </c>
      <c r="P423" s="237">
        <v>10</v>
      </c>
      <c r="Q423" s="237">
        <v>10</v>
      </c>
      <c r="R423" s="237">
        <v>10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36"/>
      <c r="G424" s="49"/>
      <c r="H424" s="31"/>
      <c r="I424" s="655" t="str">
        <f>General!O25</f>
        <v>jc</v>
      </c>
      <c r="J424" s="237">
        <v>10</v>
      </c>
      <c r="K424" s="237">
        <v>10</v>
      </c>
      <c r="L424" s="237">
        <v>10</v>
      </c>
      <c r="M424" s="237">
        <v>10</v>
      </c>
      <c r="N424" s="237">
        <v>10</v>
      </c>
      <c r="O424" s="237">
        <v>10</v>
      </c>
      <c r="P424" s="237">
        <v>10</v>
      </c>
      <c r="Q424" s="237">
        <v>10</v>
      </c>
      <c r="R424" s="237">
        <v>10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33"/>
      <c r="G425" s="34"/>
      <c r="H425" s="34"/>
      <c r="I425" s="655" t="str">
        <f>General!O26</f>
        <v>k</v>
      </c>
      <c r="J425" s="238">
        <v>90</v>
      </c>
      <c r="K425" s="238">
        <v>90</v>
      </c>
      <c r="L425" s="238">
        <v>90</v>
      </c>
      <c r="M425" s="238">
        <v>90</v>
      </c>
      <c r="N425" s="238">
        <v>90</v>
      </c>
      <c r="O425" s="238">
        <v>90</v>
      </c>
      <c r="P425" s="238">
        <v>90</v>
      </c>
      <c r="Q425" s="238">
        <v>90</v>
      </c>
      <c r="R425" s="238">
        <v>90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33"/>
      <c r="G426" s="34"/>
      <c r="H426" s="34"/>
      <c r="I426" s="655" t="str">
        <f>General!O27</f>
        <v>l</v>
      </c>
      <c r="J426" s="238">
        <v>120</v>
      </c>
      <c r="K426" s="238">
        <v>120</v>
      </c>
      <c r="L426" s="238">
        <v>120</v>
      </c>
      <c r="M426" s="238">
        <v>120</v>
      </c>
      <c r="N426" s="238">
        <v>120</v>
      </c>
      <c r="O426" s="238">
        <v>120</v>
      </c>
      <c r="P426" s="238">
        <v>120</v>
      </c>
      <c r="Q426" s="238">
        <v>120</v>
      </c>
      <c r="R426" s="238">
        <v>120</v>
      </c>
      <c r="S426" s="27"/>
      <c r="T426" s="58"/>
      <c r="U426" s="58"/>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33"/>
      <c r="G427" s="34"/>
      <c r="H427" s="34"/>
      <c r="I427" s="655" t="str">
        <f>General!O28</f>
        <v>m</v>
      </c>
      <c r="J427" s="237">
        <v>10</v>
      </c>
      <c r="K427" s="237">
        <v>10</v>
      </c>
      <c r="L427" s="237">
        <v>10</v>
      </c>
      <c r="M427" s="237">
        <v>10</v>
      </c>
      <c r="N427" s="237">
        <v>10</v>
      </c>
      <c r="O427" s="237">
        <v>10</v>
      </c>
      <c r="P427" s="237">
        <v>10</v>
      </c>
      <c r="Q427" s="237">
        <v>10</v>
      </c>
      <c r="R427" s="237">
        <v>10</v>
      </c>
      <c r="S427" s="27"/>
      <c r="T427" s="58"/>
      <c r="U427" s="58"/>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33"/>
      <c r="G428" s="34"/>
      <c r="H428" s="34"/>
      <c r="I428" s="655" t="str">
        <f>General!O29</f>
        <v>ms</v>
      </c>
      <c r="J428" s="237">
        <v>120</v>
      </c>
      <c r="K428" s="237">
        <v>120</v>
      </c>
      <c r="L428" s="237">
        <v>120</v>
      </c>
      <c r="M428" s="237">
        <v>120</v>
      </c>
      <c r="N428" s="237">
        <v>120</v>
      </c>
      <c r="O428" s="237">
        <v>120</v>
      </c>
      <c r="P428" s="237">
        <v>120</v>
      </c>
      <c r="Q428" s="237">
        <v>120</v>
      </c>
      <c r="R428" s="237">
        <v>120</v>
      </c>
      <c r="S428" s="27"/>
      <c r="T428" s="58"/>
      <c r="U428" s="58"/>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26"/>
      <c r="G429" s="49"/>
      <c r="H429" s="31"/>
      <c r="I429" s="655" t="str">
        <f>General!O30</f>
        <v>o</v>
      </c>
      <c r="J429" s="237">
        <v>120</v>
      </c>
      <c r="K429" s="237">
        <v>120</v>
      </c>
      <c r="L429" s="237">
        <v>120</v>
      </c>
      <c r="M429" s="237">
        <v>120</v>
      </c>
      <c r="N429" s="237">
        <v>120</v>
      </c>
      <c r="O429" s="237">
        <v>120</v>
      </c>
      <c r="P429" s="237">
        <v>120</v>
      </c>
      <c r="Q429" s="237">
        <v>120</v>
      </c>
      <c r="R429" s="237">
        <v>120</v>
      </c>
      <c r="S429" s="27"/>
      <c r="T429" s="58"/>
      <c r="U429" s="58"/>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26"/>
      <c r="G430" s="49"/>
      <c r="H430" s="31"/>
      <c r="I430" s="655" t="str">
        <f>General!O31</f>
        <v>od</v>
      </c>
      <c r="J430" s="239">
        <v>120</v>
      </c>
      <c r="K430" s="239">
        <v>120</v>
      </c>
      <c r="L430" s="239">
        <v>120</v>
      </c>
      <c r="M430" s="239">
        <v>120</v>
      </c>
      <c r="N430" s="239">
        <v>120</v>
      </c>
      <c r="O430" s="239">
        <v>120</v>
      </c>
      <c r="P430" s="239">
        <v>120</v>
      </c>
      <c r="Q430" s="239">
        <v>120</v>
      </c>
      <c r="R430" s="239">
        <v>120</v>
      </c>
      <c r="S430" s="27"/>
      <c r="T430" s="58"/>
      <c r="U430" s="58"/>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50"/>
      <c r="H431" s="51"/>
      <c r="I431" s="655" t="str">
        <f>General!O32</f>
        <v>of</v>
      </c>
      <c r="J431" s="239">
        <v>100</v>
      </c>
      <c r="K431" s="239">
        <v>100</v>
      </c>
      <c r="L431" s="239">
        <v>100</v>
      </c>
      <c r="M431" s="239">
        <v>100</v>
      </c>
      <c r="N431" s="239">
        <v>100</v>
      </c>
      <c r="O431" s="239">
        <v>100</v>
      </c>
      <c r="P431" s="239">
        <v>100</v>
      </c>
      <c r="Q431" s="239">
        <v>100</v>
      </c>
      <c r="R431" s="239">
        <v>100</v>
      </c>
      <c r="S431" s="26"/>
      <c r="T431" s="60"/>
      <c r="U431" s="60"/>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50"/>
      <c r="H432" s="51"/>
      <c r="I432" s="655" t="str">
        <f>General!O33</f>
        <v>r</v>
      </c>
      <c r="J432" s="239">
        <v>3</v>
      </c>
      <c r="K432" s="239">
        <v>3</v>
      </c>
      <c r="L432" s="239">
        <v>3</v>
      </c>
      <c r="M432" s="239">
        <v>3</v>
      </c>
      <c r="N432" s="239">
        <v>3</v>
      </c>
      <c r="O432" s="239">
        <v>3</v>
      </c>
      <c r="P432" s="239">
        <v>3</v>
      </c>
      <c r="Q432" s="239">
        <v>3</v>
      </c>
      <c r="R432" s="239">
        <v>3</v>
      </c>
      <c r="S432" s="26"/>
      <c r="T432" s="60"/>
      <c r="U432" s="60"/>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50"/>
      <c r="H433" s="51"/>
      <c r="I433" s="655" t="str">
        <f>General!O34</f>
        <v>rd</v>
      </c>
      <c r="J433" s="239">
        <v>3</v>
      </c>
      <c r="K433" s="239">
        <v>3</v>
      </c>
      <c r="L433" s="239">
        <v>3</v>
      </c>
      <c r="M433" s="239">
        <v>3</v>
      </c>
      <c r="N433" s="239">
        <v>3</v>
      </c>
      <c r="O433" s="239">
        <v>3</v>
      </c>
      <c r="P433" s="239">
        <v>3</v>
      </c>
      <c r="Q433" s="239">
        <v>3</v>
      </c>
      <c r="R433" s="239">
        <v>3</v>
      </c>
      <c r="S433" s="26"/>
      <c r="T433" s="60"/>
      <c r="U433" s="60"/>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50"/>
      <c r="H434" s="51"/>
      <c r="I434" s="655" t="str">
        <f>General!O35</f>
        <v>s</v>
      </c>
      <c r="J434" s="237">
        <v>10</v>
      </c>
      <c r="K434" s="237">
        <v>10</v>
      </c>
      <c r="L434" s="237">
        <v>10</v>
      </c>
      <c r="M434" s="237">
        <v>10</v>
      </c>
      <c r="N434" s="237">
        <v>10</v>
      </c>
      <c r="O434" s="237">
        <v>10</v>
      </c>
      <c r="P434" s="237">
        <v>10</v>
      </c>
      <c r="Q434" s="237">
        <v>10</v>
      </c>
      <c r="R434" s="237">
        <v>10</v>
      </c>
      <c r="S434" s="48"/>
      <c r="T434" s="60"/>
      <c r="U434" s="60"/>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50"/>
      <c r="H435" s="51"/>
      <c r="I435" s="655" t="str">
        <f>General!O36</f>
        <v>sp</v>
      </c>
      <c r="J435" s="237">
        <v>10</v>
      </c>
      <c r="K435" s="237">
        <v>10</v>
      </c>
      <c r="L435" s="237">
        <v>10</v>
      </c>
      <c r="M435" s="237">
        <v>10</v>
      </c>
      <c r="N435" s="237">
        <v>10</v>
      </c>
      <c r="O435" s="237">
        <v>10</v>
      </c>
      <c r="P435" s="237">
        <v>10</v>
      </c>
      <c r="Q435" s="237">
        <v>10</v>
      </c>
      <c r="R435" s="237">
        <v>10</v>
      </c>
      <c r="S435" s="48"/>
      <c r="T435" s="60"/>
      <c r="U435" s="60"/>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General!O37</f>
        <v>t</v>
      </c>
      <c r="J436" s="237">
        <v>10</v>
      </c>
      <c r="K436" s="237">
        <v>10</v>
      </c>
      <c r="L436" s="237">
        <v>10</v>
      </c>
      <c r="M436" s="237">
        <v>10</v>
      </c>
      <c r="N436" s="237">
        <v>10</v>
      </c>
      <c r="O436" s="237">
        <v>10</v>
      </c>
      <c r="P436" s="237">
        <v>10</v>
      </c>
      <c r="Q436" s="237">
        <v>10</v>
      </c>
      <c r="R436" s="237">
        <v>10</v>
      </c>
      <c r="S436" s="48"/>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General!O38</f>
        <v>tc</v>
      </c>
      <c r="J437" s="237">
        <v>10</v>
      </c>
      <c r="K437" s="237">
        <v>10</v>
      </c>
      <c r="L437" s="237">
        <v>10</v>
      </c>
      <c r="M437" s="237">
        <v>10</v>
      </c>
      <c r="N437" s="237">
        <v>10</v>
      </c>
      <c r="O437" s="237">
        <v>10</v>
      </c>
      <c r="P437" s="237">
        <v>10</v>
      </c>
      <c r="Q437" s="237">
        <v>10</v>
      </c>
      <c r="R437" s="237">
        <v>10</v>
      </c>
      <c r="S437" s="48"/>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General!O39</f>
        <v>u</v>
      </c>
      <c r="J438" s="237">
        <v>10</v>
      </c>
      <c r="K438" s="237">
        <v>10</v>
      </c>
      <c r="L438" s="237">
        <v>10</v>
      </c>
      <c r="M438" s="237">
        <v>10</v>
      </c>
      <c r="N438" s="237">
        <v>10</v>
      </c>
      <c r="O438" s="237">
        <v>10</v>
      </c>
      <c r="P438" s="237">
        <v>10</v>
      </c>
      <c r="Q438" s="237">
        <v>10</v>
      </c>
      <c r="R438" s="237">
        <v>10</v>
      </c>
      <c r="S438" s="48"/>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General!O40</f>
        <v>uc</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General!O41</f>
        <v>v</v>
      </c>
      <c r="J440" s="239">
        <v>90</v>
      </c>
      <c r="K440" s="239">
        <v>90</v>
      </c>
      <c r="L440" s="239">
        <v>90</v>
      </c>
      <c r="M440" s="239">
        <v>90</v>
      </c>
      <c r="N440" s="239">
        <v>90</v>
      </c>
      <c r="O440" s="239">
        <v>90</v>
      </c>
      <c r="P440" s="239">
        <v>90</v>
      </c>
      <c r="Q440" s="239">
        <v>90</v>
      </c>
      <c r="R440" s="239">
        <v>90</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General!O42</f>
        <v>w</v>
      </c>
      <c r="J441" s="239">
        <v>120</v>
      </c>
      <c r="K441" s="239">
        <v>120</v>
      </c>
      <c r="L441" s="239">
        <v>120</v>
      </c>
      <c r="M441" s="239">
        <v>120</v>
      </c>
      <c r="N441" s="239">
        <v>120</v>
      </c>
      <c r="O441" s="239">
        <v>120</v>
      </c>
      <c r="P441" s="239">
        <v>120</v>
      </c>
      <c r="Q441" s="239">
        <v>120</v>
      </c>
      <c r="R441" s="239">
        <v>120</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655" t="str">
        <f>General!O43</f>
        <v>wd</v>
      </c>
      <c r="J442" s="239">
        <v>120</v>
      </c>
      <c r="K442" s="239">
        <v>120</v>
      </c>
      <c r="L442" s="239">
        <v>120</v>
      </c>
      <c r="M442" s="239">
        <v>120</v>
      </c>
      <c r="N442" s="239">
        <v>120</v>
      </c>
      <c r="O442" s="239">
        <v>120</v>
      </c>
      <c r="P442" s="239">
        <v>120</v>
      </c>
      <c r="Q442" s="239">
        <v>120</v>
      </c>
      <c r="R442" s="239">
        <v>120</v>
      </c>
      <c r="S442" s="48"/>
      <c r="T442" s="60"/>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26"/>
      <c r="G443" s="50"/>
      <c r="H443" s="51"/>
      <c r="I443" s="655" t="str">
        <f>General!O44</f>
        <v>x</v>
      </c>
      <c r="J443" s="237">
        <v>10</v>
      </c>
      <c r="K443" s="237">
        <v>10</v>
      </c>
      <c r="L443" s="237">
        <v>10</v>
      </c>
      <c r="M443" s="237">
        <v>10</v>
      </c>
      <c r="N443" s="237">
        <v>10</v>
      </c>
      <c r="O443" s="237">
        <v>10</v>
      </c>
      <c r="P443" s="237">
        <v>10</v>
      </c>
      <c r="Q443" s="237">
        <v>10</v>
      </c>
      <c r="R443" s="237">
        <v>10</v>
      </c>
      <c r="S443" s="48"/>
      <c r="T443" s="60"/>
      <c r="U443" s="60"/>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26"/>
      <c r="G444" s="50"/>
      <c r="H444" s="51"/>
      <c r="I444" s="655" t="str">
        <f>General!O45</f>
        <v>xc</v>
      </c>
      <c r="J444" s="237">
        <v>10</v>
      </c>
      <c r="K444" s="237">
        <v>10</v>
      </c>
      <c r="L444" s="237">
        <v>10</v>
      </c>
      <c r="M444" s="237">
        <v>10</v>
      </c>
      <c r="N444" s="237">
        <v>10</v>
      </c>
      <c r="O444" s="237">
        <v>10</v>
      </c>
      <c r="P444" s="237">
        <v>10</v>
      </c>
      <c r="Q444" s="237">
        <v>10</v>
      </c>
      <c r="R444" s="237">
        <v>10</v>
      </c>
      <c r="S444" s="48"/>
      <c r="T444" s="60"/>
      <c r="U444" s="60"/>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26"/>
      <c r="G445" s="50"/>
      <c r="H445" s="51"/>
      <c r="I445" s="655" t="str">
        <f>General!O46</f>
        <v>z</v>
      </c>
      <c r="J445" s="239">
        <v>5</v>
      </c>
      <c r="K445" s="239">
        <v>5</v>
      </c>
      <c r="L445" s="239">
        <v>5</v>
      </c>
      <c r="M445" s="239">
        <v>5</v>
      </c>
      <c r="N445" s="239">
        <v>5</v>
      </c>
      <c r="O445" s="239">
        <v>5</v>
      </c>
      <c r="P445" s="239">
        <v>5</v>
      </c>
      <c r="Q445" s="239">
        <v>5</v>
      </c>
      <c r="R445" s="239">
        <v>5</v>
      </c>
      <c r="S445" s="48"/>
      <c r="T445" s="60"/>
      <c r="U445" s="60"/>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50"/>
      <c r="H446" s="51"/>
      <c r="I446" s="655" t="str">
        <f>General!O47</f>
        <v>zd</v>
      </c>
      <c r="J446" s="239">
        <v>5</v>
      </c>
      <c r="K446" s="239">
        <v>5</v>
      </c>
      <c r="L446" s="239">
        <v>5</v>
      </c>
      <c r="M446" s="239">
        <v>5</v>
      </c>
      <c r="N446" s="239">
        <v>5</v>
      </c>
      <c r="O446" s="239">
        <v>5</v>
      </c>
      <c r="P446" s="239">
        <v>5</v>
      </c>
      <c r="Q446" s="239">
        <v>5</v>
      </c>
      <c r="R446" s="239">
        <v>5</v>
      </c>
      <c r="S446" s="48"/>
      <c r="T446" s="60"/>
      <c r="U446" s="60"/>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50"/>
      <c r="H447" s="51"/>
      <c r="I447" s="51"/>
      <c r="J447" s="51"/>
      <c r="K447" s="51"/>
      <c r="L447" s="51"/>
      <c r="M447" s="51"/>
      <c r="N447" s="51"/>
      <c r="O447" s="51"/>
      <c r="P447" s="51"/>
      <c r="Q447" s="51"/>
      <c r="R447" s="51"/>
      <c r="S447" s="51"/>
      <c r="T447" s="51"/>
      <c r="U447" s="60"/>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5.15" customHeight="1" outlineLevel="1" x14ac:dyDescent="0.35">
      <c r="A448" s="6"/>
      <c r="B448" s="7"/>
      <c r="C448" s="17"/>
      <c r="D448" s="17"/>
      <c r="E448" s="17"/>
      <c r="F448" s="36"/>
      <c r="G448" s="37"/>
      <c r="H448" s="37"/>
      <c r="I448" s="37"/>
      <c r="J448" s="38"/>
      <c r="K448" s="38"/>
      <c r="L448" s="38"/>
      <c r="M448" s="38"/>
      <c r="N448" s="38"/>
      <c r="O448" s="38"/>
      <c r="P448" s="38"/>
      <c r="Q448" s="38"/>
      <c r="R448" s="38"/>
      <c r="S448" s="38"/>
      <c r="T448" s="38"/>
      <c r="U448" s="38"/>
      <c r="V448" s="30"/>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25.4" customHeight="1" outlineLevel="1" x14ac:dyDescent="0.35">
      <c r="A449" s="6"/>
      <c r="B449" s="7"/>
      <c r="C449" s="39"/>
      <c r="D449" s="39"/>
      <c r="E449" s="39"/>
      <c r="F449" s="39"/>
      <c r="G449" s="40" t="str">
        <f>G408</f>
        <v>SEEDING RATES</v>
      </c>
      <c r="H449" s="39"/>
      <c r="I449" s="39"/>
      <c r="J449" s="39"/>
      <c r="K449" s="39"/>
      <c r="L449" s="39"/>
      <c r="M449" s="39"/>
      <c r="N449" s="39"/>
      <c r="O449" s="39"/>
      <c r="P449" s="39"/>
      <c r="Q449" s="39"/>
      <c r="R449" s="39"/>
      <c r="S449" s="39"/>
      <c r="T449" s="39"/>
      <c r="U449" s="39"/>
      <c r="V449" s="39"/>
      <c r="W449" s="41" t="s">
        <v>24</v>
      </c>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x14ac:dyDescent="0.35">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row>
    <row r="452" spans="1:68" ht="5.15" customHeight="1" thickBot="1" x14ac:dyDescent="0.4">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row>
    <row r="453" spans="1:68" ht="5.15" customHeight="1" x14ac:dyDescent="0.35">
      <c r="A453" s="6"/>
      <c r="B453" s="7"/>
      <c r="C453" s="9" t="s">
        <v>0</v>
      </c>
      <c r="D453" s="9"/>
      <c r="E453" s="9"/>
      <c r="F453" s="9"/>
      <c r="G453" s="9"/>
      <c r="H453" s="9"/>
      <c r="I453" s="9"/>
      <c r="J453" s="9"/>
      <c r="K453" s="9"/>
      <c r="L453" s="9"/>
      <c r="M453" s="9"/>
      <c r="N453" s="9"/>
      <c r="O453" s="9"/>
      <c r="P453" s="9"/>
      <c r="Q453" s="10"/>
      <c r="R453" s="9"/>
      <c r="S453" s="9"/>
      <c r="T453" s="9"/>
      <c r="U453" s="10"/>
      <c r="V453" s="10"/>
      <c r="W453" s="11"/>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x14ac:dyDescent="0.35">
      <c r="A454" s="6"/>
      <c r="B454" s="7"/>
      <c r="C454" s="12"/>
      <c r="D454" s="12"/>
      <c r="E454" s="12" t="s">
        <v>1</v>
      </c>
      <c r="F454" s="13"/>
      <c r="G454" s="14" t="s">
        <v>40</v>
      </c>
      <c r="H454" s="14"/>
      <c r="I454" s="13"/>
      <c r="J454" s="13"/>
      <c r="K454" s="13"/>
      <c r="L454" s="13"/>
      <c r="M454" s="13"/>
      <c r="N454" s="13"/>
      <c r="O454" s="13"/>
      <c r="P454" s="13"/>
      <c r="Q454" s="13"/>
      <c r="R454" s="13"/>
      <c r="S454" s="13"/>
      <c r="T454" s="13"/>
      <c r="U454" s="13"/>
      <c r="V454" s="13"/>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2"/>
      <c r="D455" s="12"/>
      <c r="E455" s="17"/>
      <c r="F455" s="13"/>
      <c r="G455" s="13" t="s">
        <v>41</v>
      </c>
      <c r="H455" s="13"/>
      <c r="J455" s="13"/>
      <c r="K455" s="13"/>
      <c r="L455" s="13"/>
      <c r="M455" s="13"/>
      <c r="N455" s="52" t="s">
        <v>1176</v>
      </c>
      <c r="O455" s="13"/>
      <c r="P455" s="13"/>
      <c r="Q455" s="13"/>
      <c r="R455" s="13"/>
      <c r="S455" s="13"/>
      <c r="T455" s="13"/>
      <c r="U455" s="13"/>
      <c r="V455" s="13"/>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2"/>
      <c r="E456" s="17"/>
      <c r="F456" s="13"/>
      <c r="G456" s="660">
        <v>2019</v>
      </c>
      <c r="H456" s="45"/>
      <c r="J456" s="13"/>
      <c r="K456" s="13"/>
      <c r="L456" s="13"/>
      <c r="M456" s="13"/>
      <c r="N456" s="13" t="s">
        <v>42</v>
      </c>
      <c r="O456" s="13"/>
      <c r="P456" s="13"/>
      <c r="Q456" s="13"/>
      <c r="R456" s="13"/>
      <c r="S456" s="13"/>
      <c r="T456" s="13"/>
      <c r="U456" s="13"/>
      <c r="V456" s="13"/>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20">
        <v>0</v>
      </c>
      <c r="D457" s="12"/>
      <c r="E457" s="17"/>
      <c r="F457" s="13"/>
      <c r="G457" s="21"/>
      <c r="H457" s="21"/>
      <c r="J457" s="13"/>
      <c r="N457" s="13"/>
      <c r="Q457" s="13"/>
      <c r="U457" s="13"/>
      <c r="V457" s="13"/>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17"/>
      <c r="G458" s="17"/>
      <c r="H458" s="17"/>
      <c r="I458" s="17"/>
      <c r="J458" s="17"/>
      <c r="K458" s="22"/>
      <c r="L458" s="22"/>
      <c r="M458" s="22"/>
      <c r="N458" s="22"/>
      <c r="O458" s="22"/>
      <c r="P458" s="22"/>
      <c r="Q458" s="22"/>
      <c r="R458" s="22"/>
      <c r="S458" s="22"/>
      <c r="T458" s="22"/>
      <c r="U458" s="22"/>
      <c r="V458" s="22"/>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17"/>
      <c r="G459" s="53"/>
      <c r="H459" s="53"/>
      <c r="I459" s="53"/>
      <c r="J459" s="53"/>
      <c r="K459" s="53"/>
      <c r="L459" s="25"/>
      <c r="M459" s="25"/>
      <c r="N459" s="53"/>
      <c r="O459" s="25"/>
      <c r="P459" s="25"/>
      <c r="Q459" s="46"/>
      <c r="R459" s="53"/>
      <c r="S459" s="53"/>
      <c r="T459" s="53"/>
      <c r="U459" s="22"/>
      <c r="V459" s="46"/>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17"/>
      <c r="G460" s="53"/>
      <c r="H460" s="53" t="s">
        <v>46</v>
      </c>
      <c r="I460" s="53" t="s">
        <v>46</v>
      </c>
      <c r="J460" s="53"/>
      <c r="K460" s="53"/>
      <c r="L460" s="25" t="s">
        <v>47</v>
      </c>
      <c r="M460" s="25" t="s">
        <v>48</v>
      </c>
      <c r="N460" s="25"/>
      <c r="O460" s="25" t="s">
        <v>47</v>
      </c>
      <c r="P460" s="25" t="s">
        <v>48</v>
      </c>
      <c r="Q460" s="47"/>
      <c r="R460" s="53"/>
      <c r="S460" s="53"/>
      <c r="T460" s="53"/>
      <c r="U460" s="22"/>
      <c r="V460" s="22"/>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17"/>
      <c r="G461" s="46" t="s">
        <v>384</v>
      </c>
      <c r="H461" s="53" t="s">
        <v>231</v>
      </c>
      <c r="I461" s="53" t="s">
        <v>43</v>
      </c>
      <c r="J461" s="53" t="s">
        <v>232</v>
      </c>
      <c r="K461" s="25" t="s">
        <v>44</v>
      </c>
      <c r="L461" s="25" t="s">
        <v>233</v>
      </c>
      <c r="M461" s="25" t="s">
        <v>234</v>
      </c>
      <c r="N461" s="25" t="s">
        <v>45</v>
      </c>
      <c r="O461" s="25" t="s">
        <v>236</v>
      </c>
      <c r="P461" s="25" t="s">
        <v>237</v>
      </c>
      <c r="Q461" s="160" t="s">
        <v>235</v>
      </c>
      <c r="R461" s="53"/>
      <c r="S461" s="53"/>
      <c r="T461" s="53"/>
      <c r="U461" s="22"/>
      <c r="V461" s="22"/>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661" t="str">
        <f>General!O17</f>
        <v>a</v>
      </c>
      <c r="H462" s="662">
        <v>3000</v>
      </c>
      <c r="I462" s="662">
        <v>27.5</v>
      </c>
      <c r="J462" s="662">
        <v>1</v>
      </c>
      <c r="K462" s="663"/>
      <c r="L462" s="662">
        <v>0</v>
      </c>
      <c r="M462" s="662">
        <v>0</v>
      </c>
      <c r="N462" s="664"/>
      <c r="O462" s="662">
        <v>0</v>
      </c>
      <c r="P462" s="662">
        <v>0</v>
      </c>
      <c r="Q462" s="666">
        <v>1</v>
      </c>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661" t="str">
        <f>General!O18</f>
        <v>a2</v>
      </c>
      <c r="H463" s="662">
        <v>0</v>
      </c>
      <c r="I463" s="662">
        <v>0</v>
      </c>
      <c r="J463" s="662">
        <v>0</v>
      </c>
      <c r="K463" s="663"/>
      <c r="L463" s="662">
        <v>0</v>
      </c>
      <c r="M463" s="662">
        <v>0</v>
      </c>
      <c r="N463" s="664"/>
      <c r="O463" s="662">
        <v>0</v>
      </c>
      <c r="P463" s="662">
        <v>0</v>
      </c>
      <c r="Q463" s="666">
        <v>0</v>
      </c>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661" t="str">
        <f>General!O19</f>
        <v>b</v>
      </c>
      <c r="H464" s="662">
        <v>295</v>
      </c>
      <c r="I464" s="662">
        <v>27.5</v>
      </c>
      <c r="J464" s="662">
        <v>1</v>
      </c>
      <c r="K464" s="663" t="s">
        <v>49</v>
      </c>
      <c r="L464" s="662">
        <v>40</v>
      </c>
      <c r="M464" s="662">
        <v>240</v>
      </c>
      <c r="N464" s="664"/>
      <c r="O464" s="662">
        <v>0</v>
      </c>
      <c r="P464" s="662">
        <v>0</v>
      </c>
      <c r="Q464" s="666">
        <v>1</v>
      </c>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26"/>
      <c r="G465" s="661" t="str">
        <f>General!O20</f>
        <v>bd</v>
      </c>
      <c r="H465" s="662">
        <v>295</v>
      </c>
      <c r="I465" s="662">
        <v>27.5</v>
      </c>
      <c r="J465" s="662">
        <v>1</v>
      </c>
      <c r="K465" s="663" t="s">
        <v>49</v>
      </c>
      <c r="L465" s="662">
        <v>40</v>
      </c>
      <c r="M465" s="662">
        <v>240</v>
      </c>
      <c r="N465" s="664"/>
      <c r="O465" s="662">
        <v>0</v>
      </c>
      <c r="P465" s="662">
        <v>0</v>
      </c>
      <c r="Q465" s="666">
        <v>1</v>
      </c>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26"/>
      <c r="G466" s="661" t="str">
        <f>General!O21</f>
        <v>f</v>
      </c>
      <c r="H466" s="662">
        <v>350</v>
      </c>
      <c r="I466" s="662">
        <v>27.5</v>
      </c>
      <c r="J466" s="662">
        <v>1</v>
      </c>
      <c r="K466" s="664" t="s">
        <v>52</v>
      </c>
      <c r="L466" s="662">
        <v>48</v>
      </c>
      <c r="M466" s="662">
        <v>200</v>
      </c>
      <c r="N466" s="664"/>
      <c r="O466" s="662">
        <v>0</v>
      </c>
      <c r="P466" s="662">
        <v>0</v>
      </c>
      <c r="Q466" s="666">
        <v>1</v>
      </c>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26"/>
      <c r="G467" s="661" t="str">
        <f>General!O22</f>
        <v>h</v>
      </c>
      <c r="H467" s="662">
        <v>235</v>
      </c>
      <c r="I467" s="662">
        <v>27.5</v>
      </c>
      <c r="J467" s="662">
        <v>1</v>
      </c>
      <c r="K467" s="664" t="s">
        <v>50</v>
      </c>
      <c r="L467" s="662">
        <v>27.7</v>
      </c>
      <c r="M467" s="662">
        <v>100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26"/>
      <c r="G468" s="661" t="str">
        <f>General!O23</f>
        <v>i</v>
      </c>
      <c r="H468" s="662">
        <v>350</v>
      </c>
      <c r="I468" s="662">
        <v>27.5</v>
      </c>
      <c r="J468" s="662">
        <v>1</v>
      </c>
      <c r="K468" s="664"/>
      <c r="L468" s="662">
        <v>0</v>
      </c>
      <c r="M468" s="662">
        <v>0</v>
      </c>
      <c r="N468" s="664"/>
      <c r="O468" s="662">
        <v>0</v>
      </c>
      <c r="P468" s="662">
        <v>0</v>
      </c>
      <c r="Q468" s="666">
        <v>1</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36"/>
      <c r="G469" s="661" t="str">
        <f>General!O24</f>
        <v>j</v>
      </c>
      <c r="H469" s="662">
        <v>3000</v>
      </c>
      <c r="I469" s="662">
        <v>27.5</v>
      </c>
      <c r="J469" s="662">
        <v>1</v>
      </c>
      <c r="K469" s="664"/>
      <c r="L469" s="662">
        <v>0</v>
      </c>
      <c r="M469" s="662">
        <v>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36"/>
      <c r="G470" s="661" t="str">
        <f>General!O25</f>
        <v>jc</v>
      </c>
      <c r="H470" s="662">
        <v>3000</v>
      </c>
      <c r="I470" s="662">
        <v>27.5</v>
      </c>
      <c r="J470" s="662">
        <v>1</v>
      </c>
      <c r="K470" s="664"/>
      <c r="L470" s="662">
        <v>0</v>
      </c>
      <c r="M470" s="662">
        <v>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33"/>
      <c r="G471" s="661" t="str">
        <f>General!O26</f>
        <v>k</v>
      </c>
      <c r="H471" s="662">
        <v>350</v>
      </c>
      <c r="I471" s="662">
        <v>27.5</v>
      </c>
      <c r="J471" s="662">
        <v>1</v>
      </c>
      <c r="K471" s="664"/>
      <c r="L471" s="662">
        <v>0</v>
      </c>
      <c r="M471" s="662">
        <v>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33"/>
      <c r="G472" s="661" t="str">
        <f>General!O27</f>
        <v>l</v>
      </c>
      <c r="H472" s="662">
        <v>400</v>
      </c>
      <c r="I472" s="662">
        <v>27.5</v>
      </c>
      <c r="J472" s="662">
        <v>1</v>
      </c>
      <c r="K472" s="664" t="s">
        <v>51</v>
      </c>
      <c r="L472" s="662">
        <v>37</v>
      </c>
      <c r="M472" s="662">
        <v>200</v>
      </c>
      <c r="N472" s="664"/>
      <c r="O472" s="662">
        <v>0</v>
      </c>
      <c r="P472" s="662">
        <v>0</v>
      </c>
      <c r="Q472" s="666">
        <v>1</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33"/>
      <c r="G473" s="661" t="str">
        <f>General!O28</f>
        <v>m</v>
      </c>
      <c r="H473" s="662">
        <v>3000</v>
      </c>
      <c r="I473" s="662">
        <v>27.5</v>
      </c>
      <c r="J473" s="662">
        <v>1</v>
      </c>
      <c r="K473" s="663"/>
      <c r="L473" s="662">
        <v>0</v>
      </c>
      <c r="M473" s="662">
        <v>0</v>
      </c>
      <c r="N473" s="664"/>
      <c r="O473" s="662">
        <v>0</v>
      </c>
      <c r="P473" s="662">
        <v>0</v>
      </c>
      <c r="Q473" s="666">
        <v>1</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3"/>
      <c r="G474" s="661" t="str">
        <f>General!O29</f>
        <v>ms</v>
      </c>
      <c r="H474" s="662">
        <v>235</v>
      </c>
      <c r="I474" s="662">
        <v>27.5</v>
      </c>
      <c r="J474" s="662">
        <v>1</v>
      </c>
      <c r="K474" s="664"/>
      <c r="L474" s="665">
        <v>0</v>
      </c>
      <c r="M474" s="665">
        <v>0</v>
      </c>
      <c r="N474" s="664"/>
      <c r="O474" s="662">
        <v>0</v>
      </c>
      <c r="P474" s="662">
        <v>0</v>
      </c>
      <c r="Q474" s="666">
        <v>0</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3"/>
      <c r="G475" s="661" t="str">
        <f>General!O30</f>
        <v>o</v>
      </c>
      <c r="H475" s="662">
        <v>235</v>
      </c>
      <c r="I475" s="662">
        <v>27.5</v>
      </c>
      <c r="J475" s="662">
        <v>1</v>
      </c>
      <c r="K475" s="664"/>
      <c r="L475" s="665">
        <v>0</v>
      </c>
      <c r="M475" s="665">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General!O31</f>
        <v>od</v>
      </c>
      <c r="H476" s="662">
        <v>235</v>
      </c>
      <c r="I476" s="662">
        <v>27.5</v>
      </c>
      <c r="J476" s="662">
        <v>1</v>
      </c>
      <c r="K476" s="664"/>
      <c r="L476" s="665">
        <v>0</v>
      </c>
      <c r="M476" s="665">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General!O32</f>
        <v>of</v>
      </c>
      <c r="H477" s="662">
        <v>1000</v>
      </c>
      <c r="I477" s="662">
        <v>27.5</v>
      </c>
      <c r="J477" s="662">
        <v>1</v>
      </c>
      <c r="K477" s="664" t="s">
        <v>50</v>
      </c>
      <c r="L477" s="662">
        <v>27.7</v>
      </c>
      <c r="M477" s="662">
        <v>100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General!O33</f>
        <v>r</v>
      </c>
      <c r="H478" s="662">
        <v>26250</v>
      </c>
      <c r="I478" s="662">
        <v>27.5</v>
      </c>
      <c r="J478" s="662">
        <v>1</v>
      </c>
      <c r="K478" s="664" t="s">
        <v>53</v>
      </c>
      <c r="L478" s="662">
        <v>431</v>
      </c>
      <c r="M478" s="662">
        <v>100</v>
      </c>
      <c r="N478" s="664" t="s">
        <v>54</v>
      </c>
      <c r="O478" s="662">
        <v>125</v>
      </c>
      <c r="P478" s="662">
        <v>1000</v>
      </c>
      <c r="Q478" s="666">
        <v>0.5</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General!O34</f>
        <v>rd</v>
      </c>
      <c r="H479" s="662">
        <v>26250</v>
      </c>
      <c r="I479" s="662">
        <v>27.5</v>
      </c>
      <c r="J479" s="662">
        <v>1</v>
      </c>
      <c r="K479" s="664" t="s">
        <v>53</v>
      </c>
      <c r="L479" s="662">
        <v>431</v>
      </c>
      <c r="M479" s="662">
        <v>100</v>
      </c>
      <c r="N479" s="664" t="s">
        <v>54</v>
      </c>
      <c r="O479" s="662">
        <v>125</v>
      </c>
      <c r="P479" s="662">
        <v>1000</v>
      </c>
      <c r="Q479" s="666">
        <v>0.5</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General!O35</f>
        <v>s</v>
      </c>
      <c r="H480" s="662">
        <v>0</v>
      </c>
      <c r="I480" s="662">
        <v>0</v>
      </c>
      <c r="J480" s="662">
        <v>0</v>
      </c>
      <c r="K480" s="664"/>
      <c r="L480" s="662">
        <v>0</v>
      </c>
      <c r="M480" s="662">
        <v>0</v>
      </c>
      <c r="N480" s="664"/>
      <c r="O480" s="662">
        <v>0</v>
      </c>
      <c r="P480" s="662">
        <v>0</v>
      </c>
      <c r="Q480" s="666">
        <v>1</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General!O36</f>
        <v>sp</v>
      </c>
      <c r="H481" s="662">
        <v>0</v>
      </c>
      <c r="I481" s="662">
        <v>0</v>
      </c>
      <c r="J481" s="662">
        <v>0</v>
      </c>
      <c r="K481" s="664"/>
      <c r="L481" s="662">
        <v>0</v>
      </c>
      <c r="M481" s="662">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General!O37</f>
        <v>t</v>
      </c>
      <c r="H482" s="662">
        <v>3000</v>
      </c>
      <c r="I482" s="662">
        <v>27.5</v>
      </c>
      <c r="J482" s="662">
        <v>1</v>
      </c>
      <c r="K482" s="664"/>
      <c r="L482" s="662">
        <v>0</v>
      </c>
      <c r="M482" s="662">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General!O38</f>
        <v>tc</v>
      </c>
      <c r="H483" s="662">
        <v>3000</v>
      </c>
      <c r="I483" s="662">
        <v>27.5</v>
      </c>
      <c r="J483" s="662">
        <v>1</v>
      </c>
      <c r="K483" s="664"/>
      <c r="L483" s="662">
        <v>0</v>
      </c>
      <c r="M483" s="662">
        <v>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General!O39</f>
        <v>u</v>
      </c>
      <c r="H484" s="662">
        <v>3000</v>
      </c>
      <c r="I484" s="662">
        <v>27.5</v>
      </c>
      <c r="J484" s="662">
        <v>1</v>
      </c>
      <c r="K484" s="664"/>
      <c r="L484" s="662">
        <v>0</v>
      </c>
      <c r="M484" s="662">
        <v>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General!O40</f>
        <v>uc</v>
      </c>
      <c r="H485" s="662">
        <v>3000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General!O41</f>
        <v>v</v>
      </c>
      <c r="H486" s="662">
        <v>350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661" t="str">
        <f>General!O42</f>
        <v>w</v>
      </c>
      <c r="H487" s="662">
        <v>295</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General!O43</f>
        <v>wd</v>
      </c>
      <c r="H488" s="662">
        <v>295</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General!O44</f>
        <v>x</v>
      </c>
      <c r="H489" s="662">
        <v>3000</v>
      </c>
      <c r="I489" s="662">
        <v>27.5</v>
      </c>
      <c r="J489" s="662">
        <v>1</v>
      </c>
      <c r="K489" s="664"/>
      <c r="L489" s="662">
        <v>0</v>
      </c>
      <c r="M489" s="662">
        <v>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General!O45</f>
        <v>xc</v>
      </c>
      <c r="H490" s="662">
        <v>3000</v>
      </c>
      <c r="I490" s="662">
        <v>27.5</v>
      </c>
      <c r="J490" s="662">
        <v>1</v>
      </c>
      <c r="K490" s="664"/>
      <c r="L490" s="662">
        <v>0</v>
      </c>
      <c r="M490" s="662">
        <v>0</v>
      </c>
      <c r="N490" s="664"/>
      <c r="O490" s="662">
        <v>0</v>
      </c>
      <c r="P490" s="662">
        <v>0</v>
      </c>
      <c r="Q490" s="666">
        <v>1</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General!O46</f>
        <v>z</v>
      </c>
      <c r="H491" s="662">
        <v>4500</v>
      </c>
      <c r="I491" s="662">
        <v>27.5</v>
      </c>
      <c r="J491" s="662">
        <v>1</v>
      </c>
      <c r="K491" s="664" t="s">
        <v>53</v>
      </c>
      <c r="L491" s="662">
        <v>431</v>
      </c>
      <c r="M491" s="662">
        <v>100</v>
      </c>
      <c r="N491" s="664" t="s">
        <v>54</v>
      </c>
      <c r="O491" s="662">
        <v>125</v>
      </c>
      <c r="P491" s="662">
        <v>1000</v>
      </c>
      <c r="Q491" s="666">
        <v>0.5</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General!O47</f>
        <v>zd</v>
      </c>
      <c r="H492" s="662">
        <v>4500</v>
      </c>
      <c r="I492" s="662">
        <v>27.5</v>
      </c>
      <c r="J492" s="662">
        <v>1</v>
      </c>
      <c r="K492" s="664" t="s">
        <v>53</v>
      </c>
      <c r="L492" s="662">
        <v>431</v>
      </c>
      <c r="M492" s="662">
        <v>100</v>
      </c>
      <c r="N492" s="664" t="s">
        <v>54</v>
      </c>
      <c r="O492" s="662">
        <v>125</v>
      </c>
      <c r="P492" s="662">
        <v>1000</v>
      </c>
      <c r="Q492" s="666">
        <v>0.5</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48"/>
      <c r="H493" s="48"/>
      <c r="I493" s="48"/>
      <c r="J493" s="48"/>
      <c r="K493" s="48"/>
      <c r="L493" s="48"/>
      <c r="M493" s="48"/>
      <c r="N493" s="48"/>
      <c r="O493" s="48"/>
      <c r="P493" s="48"/>
      <c r="Q493" s="48"/>
      <c r="R493" s="48"/>
      <c r="S493" s="48"/>
      <c r="T493" s="4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5.15" customHeight="1" outlineLevel="1" x14ac:dyDescent="0.35">
      <c r="A494" s="6"/>
      <c r="B494" s="7"/>
      <c r="C494" s="17"/>
      <c r="D494" s="17"/>
      <c r="E494" s="17"/>
      <c r="F494" s="36"/>
      <c r="G494" s="37"/>
      <c r="H494" s="37"/>
      <c r="I494" s="37"/>
      <c r="J494" s="37"/>
      <c r="K494" s="38"/>
      <c r="L494" s="38"/>
      <c r="M494" s="38"/>
      <c r="N494" s="38"/>
      <c r="O494" s="38"/>
      <c r="P494" s="38"/>
      <c r="Q494" s="38"/>
      <c r="R494" s="38"/>
      <c r="S494" s="38"/>
      <c r="T494" s="38"/>
      <c r="U494" s="38"/>
      <c r="V494" s="3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25.4" customHeight="1" outlineLevel="1" x14ac:dyDescent="0.35">
      <c r="A495" s="6"/>
      <c r="B495" s="7"/>
      <c r="C495" s="39"/>
      <c r="D495" s="39"/>
      <c r="E495" s="39"/>
      <c r="F495" s="39"/>
      <c r="G495" s="40" t="str">
        <f>G454</f>
        <v>MISC COSTS - SEED GRADING &amp; CLEANING</v>
      </c>
      <c r="H495" s="39"/>
      <c r="I495" s="39"/>
      <c r="J495" s="39"/>
      <c r="K495" s="39"/>
      <c r="L495" s="39"/>
      <c r="M495" s="39"/>
      <c r="N495" s="39"/>
      <c r="O495" s="39"/>
      <c r="P495" s="39"/>
      <c r="Q495" s="39"/>
      <c r="R495" s="39"/>
      <c r="S495" s="39"/>
      <c r="T495" s="39"/>
      <c r="U495" s="39"/>
      <c r="V495" s="39"/>
      <c r="W495" s="41" t="s">
        <v>24</v>
      </c>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x14ac:dyDescent="0.35">
      <c r="A496" s="6"/>
      <c r="B496" s="7"/>
      <c r="C496" s="7"/>
      <c r="D496" s="7"/>
      <c r="E496" s="7"/>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7"/>
      <c r="D497" s="7"/>
      <c r="E497" s="7"/>
      <c r="F497" s="7"/>
      <c r="G497" s="7"/>
      <c r="H497" s="8"/>
      <c r="I497" s="8"/>
      <c r="J497" s="8"/>
      <c r="K497" s="8"/>
      <c r="L497" s="8"/>
      <c r="M497" s="8"/>
      <c r="N497" s="8"/>
      <c r="O497" s="8"/>
      <c r="P497" s="8"/>
      <c r="Q497" s="8"/>
      <c r="R497" s="8"/>
      <c r="S497" s="8"/>
      <c r="T497" s="8"/>
      <c r="U497" s="8"/>
      <c r="V497" s="8"/>
      <c r="W497" s="8"/>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row>
    <row r="498" spans="1:68" ht="5.15" customHeight="1" thickBot="1" x14ac:dyDescent="0.4">
      <c r="A498" s="6"/>
      <c r="B498" s="7"/>
      <c r="C498" s="7"/>
      <c r="D498" s="7"/>
      <c r="E498" s="7"/>
      <c r="F498" s="7"/>
      <c r="G498" s="7"/>
      <c r="H498" s="8"/>
      <c r="I498" s="8"/>
      <c r="J498" s="8"/>
      <c r="K498" s="8"/>
      <c r="L498" s="8"/>
      <c r="M498" s="8"/>
      <c r="N498" s="8"/>
      <c r="O498" s="8"/>
      <c r="P498" s="8"/>
      <c r="Q498" s="8"/>
      <c r="R498" s="8"/>
      <c r="S498" s="8"/>
      <c r="T498" s="8"/>
      <c r="U498" s="8"/>
      <c r="V498" s="8"/>
      <c r="W498" s="8"/>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row>
    <row r="499" spans="1:68" ht="5.15" customHeight="1" x14ac:dyDescent="0.35">
      <c r="A499" s="6"/>
      <c r="B499" s="7"/>
      <c r="C499" s="9" t="s">
        <v>0</v>
      </c>
      <c r="D499" s="9"/>
      <c r="E499" s="9"/>
      <c r="F499" s="9"/>
      <c r="G499" s="9"/>
      <c r="H499" s="9"/>
      <c r="I499" s="9"/>
      <c r="J499" s="9"/>
      <c r="K499" s="10"/>
      <c r="L499" s="10"/>
      <c r="M499" s="10"/>
      <c r="N499" s="10"/>
      <c r="O499" s="10"/>
      <c r="P499" s="10"/>
      <c r="Q499" s="10"/>
      <c r="R499" s="10"/>
      <c r="S499" s="10"/>
      <c r="T499" s="10"/>
      <c r="U499" s="10"/>
      <c r="V499" s="10"/>
      <c r="W499" s="11"/>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x14ac:dyDescent="0.35">
      <c r="A500" s="6"/>
      <c r="B500" s="7"/>
      <c r="C500" s="12"/>
      <c r="D500" s="12"/>
      <c r="E500" s="12" t="s">
        <v>1</v>
      </c>
      <c r="F500" s="13"/>
      <c r="G500" s="14" t="s">
        <v>55</v>
      </c>
      <c r="H500" s="13"/>
      <c r="I500" s="13"/>
      <c r="J500" s="13"/>
      <c r="K500" s="13"/>
      <c r="L500" s="13"/>
      <c r="M500" s="13"/>
      <c r="N500" s="13"/>
      <c r="O500" s="13"/>
      <c r="P500" s="13"/>
      <c r="Q500" s="13"/>
      <c r="R500" s="13"/>
      <c r="S500" s="15"/>
      <c r="T500" s="13"/>
      <c r="U500" s="15"/>
      <c r="V500" s="15"/>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2"/>
      <c r="D501" s="12"/>
      <c r="E501" s="17"/>
      <c r="F501" s="13"/>
      <c r="G501" s="18"/>
      <c r="I501" s="13"/>
      <c r="J501" s="13"/>
      <c r="K501" s="13"/>
      <c r="L501" s="13"/>
      <c r="M501" s="13"/>
      <c r="N501" s="13"/>
      <c r="O501" s="13"/>
      <c r="P501" s="13"/>
      <c r="Q501" s="13"/>
      <c r="R501" s="13"/>
      <c r="S501" s="15"/>
      <c r="T501" s="19"/>
      <c r="U501" s="15"/>
      <c r="V501" s="15"/>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2"/>
      <c r="E502" s="17"/>
      <c r="F502" s="13"/>
      <c r="H502" s="13" t="s">
        <v>27</v>
      </c>
      <c r="I502" s="13"/>
      <c r="J502" s="13"/>
      <c r="K502" s="13"/>
      <c r="L502" s="13"/>
      <c r="M502" s="13"/>
      <c r="N502" s="13"/>
      <c r="O502" s="13"/>
      <c r="P502" s="13"/>
      <c r="Q502" s="13"/>
      <c r="R502" s="13"/>
      <c r="S502" s="15"/>
      <c r="T502" s="19"/>
      <c r="U502" s="15"/>
      <c r="V502" s="15"/>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20">
        <v>0</v>
      </c>
      <c r="D503" s="12"/>
      <c r="E503" s="17"/>
      <c r="F503" s="13"/>
      <c r="G503" s="21"/>
      <c r="H503" s="13"/>
      <c r="I503" s="13"/>
      <c r="J503" s="13"/>
      <c r="K503" s="13"/>
      <c r="L503" s="13"/>
      <c r="M503" s="13"/>
      <c r="N503" s="13"/>
      <c r="O503" s="13"/>
      <c r="P503" s="13"/>
      <c r="Q503" s="13"/>
      <c r="R503" s="13"/>
      <c r="S503" s="15"/>
      <c r="T503" s="19"/>
      <c r="U503" s="15"/>
      <c r="V503" s="15"/>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17"/>
      <c r="G504" s="17"/>
      <c r="H504" s="17"/>
      <c r="I504" s="17"/>
      <c r="J504" s="22"/>
      <c r="K504" s="22"/>
      <c r="L504" s="22"/>
      <c r="M504" s="22"/>
      <c r="N504" s="22"/>
      <c r="O504" s="22"/>
      <c r="P504" s="22"/>
      <c r="Q504" s="22"/>
      <c r="R504" s="22"/>
      <c r="S504" s="22"/>
      <c r="T504" s="22"/>
      <c r="U504" s="22"/>
      <c r="V504" s="22"/>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17"/>
      <c r="G505" s="17"/>
      <c r="H505" s="17"/>
      <c r="I505" s="17"/>
      <c r="J505" s="17"/>
      <c r="K505" s="17"/>
      <c r="L505" s="22"/>
      <c r="M505" s="22"/>
      <c r="N505" s="22"/>
      <c r="O505" s="22"/>
      <c r="P505" s="22"/>
      <c r="Q505" s="22"/>
      <c r="R505" s="22"/>
      <c r="S505" s="22"/>
      <c r="T505" s="22"/>
      <c r="U505" s="22"/>
      <c r="V505" s="22"/>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17"/>
      <c r="G506" s="13" t="s">
        <v>2</v>
      </c>
      <c r="H506" s="17"/>
      <c r="I506" s="23" t="s">
        <v>28</v>
      </c>
      <c r="J506" s="23" t="s">
        <v>29</v>
      </c>
      <c r="K506" s="23" t="s">
        <v>30</v>
      </c>
      <c r="L506" s="23" t="s">
        <v>31</v>
      </c>
      <c r="M506" s="23" t="s">
        <v>32</v>
      </c>
      <c r="N506" s="23"/>
      <c r="O506" s="23"/>
      <c r="P506" s="24"/>
      <c r="Q506" s="24"/>
      <c r="R506" s="24"/>
      <c r="S506" s="22"/>
      <c r="T506" s="22"/>
      <c r="U506" s="22"/>
      <c r="V506" s="22"/>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17"/>
      <c r="G507" s="17"/>
      <c r="H507" s="17"/>
      <c r="I507" s="23"/>
      <c r="J507" s="23"/>
      <c r="K507" s="23"/>
      <c r="L507" s="23"/>
      <c r="M507" s="23"/>
      <c r="N507" s="23"/>
      <c r="O507" s="23"/>
      <c r="P507" s="24"/>
      <c r="Q507" s="24"/>
      <c r="R507" s="24"/>
      <c r="S507" s="22"/>
      <c r="T507" s="22"/>
      <c r="U507" s="22"/>
      <c r="V507" s="22"/>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5.15" customHeight="1" outlineLevel="1" x14ac:dyDescent="0.35">
      <c r="A508" s="6"/>
      <c r="B508" s="7"/>
      <c r="C508" s="17"/>
      <c r="D508" s="17"/>
      <c r="E508" s="17"/>
      <c r="F508" s="17"/>
      <c r="G508" s="17"/>
      <c r="H508" s="17"/>
      <c r="I508" s="23"/>
      <c r="J508" s="23"/>
      <c r="K508" s="23"/>
      <c r="L508" s="23"/>
      <c r="M508" s="23"/>
      <c r="N508" s="23"/>
      <c r="O508" s="23"/>
      <c r="P508" s="24"/>
      <c r="Q508" s="24"/>
      <c r="R508" s="24"/>
      <c r="S508" s="22"/>
      <c r="T508" s="22"/>
      <c r="U508" s="22"/>
      <c r="V508" s="22"/>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26"/>
      <c r="G509" s="27"/>
      <c r="H509" s="27"/>
      <c r="I509" s="28"/>
      <c r="J509" s="28"/>
      <c r="K509" s="28"/>
      <c r="L509" s="28"/>
      <c r="M509" s="28"/>
      <c r="N509" s="28"/>
      <c r="O509" s="28"/>
      <c r="P509" s="29"/>
      <c r="Q509" s="29"/>
      <c r="R509" s="29"/>
      <c r="S509" s="29"/>
      <c r="T509" s="29"/>
      <c r="U509" s="29"/>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4.5" outlineLevel="1" x14ac:dyDescent="0.35">
      <c r="A510" s="6"/>
      <c r="B510" s="7"/>
      <c r="C510" s="17"/>
      <c r="D510" s="17"/>
      <c r="E510" s="17"/>
      <c r="F510" s="26"/>
      <c r="G510" s="27" t="s">
        <v>3</v>
      </c>
      <c r="H510" s="27" t="s">
        <v>4</v>
      </c>
      <c r="I510" s="240"/>
      <c r="J510" s="240"/>
      <c r="K510" s="240"/>
      <c r="L510" s="240"/>
      <c r="M510" s="240"/>
      <c r="N510" s="233"/>
      <c r="O510" s="233"/>
      <c r="P510" s="241"/>
      <c r="Q510" s="241"/>
      <c r="R510" s="241"/>
      <c r="S510" s="241"/>
      <c r="T510" s="241"/>
      <c r="U510" s="241"/>
      <c r="V510" s="4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4.5" outlineLevel="1" x14ac:dyDescent="0.35">
      <c r="A511" s="6"/>
      <c r="B511" s="7"/>
      <c r="C511" s="17"/>
      <c r="D511" s="17"/>
      <c r="E511" s="17"/>
      <c r="F511" s="26"/>
      <c r="G511" s="27" t="s">
        <v>5</v>
      </c>
      <c r="H511" s="27" t="s">
        <v>6</v>
      </c>
      <c r="I511" s="240"/>
      <c r="J511" s="240"/>
      <c r="K511" s="240"/>
      <c r="L511" s="240"/>
      <c r="M511" s="240"/>
      <c r="N511" s="233"/>
      <c r="O511" s="233"/>
      <c r="P511" s="241"/>
      <c r="Q511" s="241"/>
      <c r="R511" s="241"/>
      <c r="S511" s="241"/>
      <c r="T511" s="241"/>
      <c r="U511" s="241"/>
      <c r="V511" s="4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26"/>
      <c r="G512" s="31" t="s">
        <v>7</v>
      </c>
      <c r="H512" s="31" t="s">
        <v>8</v>
      </c>
      <c r="I512" s="240"/>
      <c r="J512" s="240"/>
      <c r="K512" s="240"/>
      <c r="L512" s="240"/>
      <c r="M512" s="240"/>
      <c r="N512" s="233"/>
      <c r="O512" s="233"/>
      <c r="P512" s="205"/>
      <c r="Q512" s="205"/>
      <c r="R512" s="205"/>
      <c r="S512" s="205"/>
      <c r="T512" s="205"/>
      <c r="U512" s="205"/>
      <c r="V512" s="4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33"/>
      <c r="G513" s="34" t="s">
        <v>9</v>
      </c>
      <c r="H513" s="34" t="s">
        <v>10</v>
      </c>
      <c r="I513" s="240"/>
      <c r="J513" s="240"/>
      <c r="K513" s="240"/>
      <c r="L513" s="240"/>
      <c r="M513" s="240"/>
      <c r="N513" s="233"/>
      <c r="O513" s="233"/>
      <c r="P513" s="205"/>
      <c r="Q513" s="205"/>
      <c r="R513" s="205"/>
      <c r="S513" s="205"/>
      <c r="T513" s="205"/>
      <c r="U513" s="205"/>
      <c r="V513" s="4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7"/>
      <c r="D514" s="17"/>
      <c r="E514" s="17"/>
      <c r="F514" s="33"/>
      <c r="G514" s="34" t="s">
        <v>11</v>
      </c>
      <c r="H514" s="34" t="s">
        <v>12</v>
      </c>
      <c r="I514" s="240"/>
      <c r="J514" s="240"/>
      <c r="K514" s="240"/>
      <c r="L514" s="240"/>
      <c r="M514" s="240"/>
      <c r="N514" s="233"/>
      <c r="O514" s="233"/>
      <c r="P514" s="205"/>
      <c r="Q514" s="205"/>
      <c r="R514" s="205"/>
      <c r="S514" s="205"/>
      <c r="T514" s="205"/>
      <c r="U514" s="205"/>
      <c r="V514" s="4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7"/>
      <c r="D515" s="17"/>
      <c r="E515" s="17"/>
      <c r="F515" s="33"/>
      <c r="G515" s="34" t="s">
        <v>13</v>
      </c>
      <c r="H515" s="34" t="s">
        <v>14</v>
      </c>
      <c r="I515" s="240"/>
      <c r="J515" s="240"/>
      <c r="K515" s="240"/>
      <c r="L515" s="240"/>
      <c r="M515" s="240"/>
      <c r="N515" s="233"/>
      <c r="O515" s="233"/>
      <c r="P515" s="205"/>
      <c r="Q515" s="205"/>
      <c r="R515" s="205"/>
      <c r="S515" s="205"/>
      <c r="T515" s="205"/>
      <c r="U515" s="205"/>
      <c r="V515" s="42"/>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7"/>
      <c r="E516" s="17"/>
      <c r="F516" s="33"/>
      <c r="G516" s="34" t="s">
        <v>15</v>
      </c>
      <c r="H516" s="34" t="s">
        <v>16</v>
      </c>
      <c r="I516" s="240"/>
      <c r="J516" s="240"/>
      <c r="K516" s="240"/>
      <c r="L516" s="240"/>
      <c r="M516" s="240"/>
      <c r="N516" s="233"/>
      <c r="O516" s="233"/>
      <c r="P516" s="205"/>
      <c r="Q516" s="205"/>
      <c r="R516" s="205"/>
      <c r="S516" s="205"/>
      <c r="T516" s="205"/>
      <c r="U516" s="205"/>
      <c r="V516" s="42"/>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7"/>
      <c r="E517" s="17"/>
      <c r="F517" s="33"/>
      <c r="G517" s="34" t="s">
        <v>19</v>
      </c>
      <c r="H517" s="34" t="s">
        <v>20</v>
      </c>
      <c r="I517" s="240"/>
      <c r="J517" s="240"/>
      <c r="K517" s="240"/>
      <c r="L517" s="240"/>
      <c r="M517" s="240"/>
      <c r="N517" s="233"/>
      <c r="O517" s="233"/>
      <c r="P517" s="205"/>
      <c r="Q517" s="205"/>
      <c r="R517" s="205"/>
      <c r="S517" s="205"/>
      <c r="T517" s="205"/>
      <c r="U517" s="205"/>
      <c r="V517" s="42"/>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33"/>
      <c r="G518" s="34" t="s">
        <v>17</v>
      </c>
      <c r="H518" s="34" t="s">
        <v>18</v>
      </c>
      <c r="I518" s="240"/>
      <c r="J518" s="240"/>
      <c r="K518" s="240"/>
      <c r="L518" s="240"/>
      <c r="M518" s="240"/>
      <c r="N518" s="233"/>
      <c r="O518" s="233"/>
      <c r="P518" s="205"/>
      <c r="Q518" s="205"/>
      <c r="R518" s="205"/>
      <c r="S518" s="205"/>
      <c r="T518" s="205"/>
      <c r="U518" s="205"/>
      <c r="V518" s="4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33"/>
      <c r="G519" s="34" t="s">
        <v>22</v>
      </c>
      <c r="H519" s="34" t="s">
        <v>21</v>
      </c>
      <c r="I519" s="240"/>
      <c r="J519" s="240"/>
      <c r="K519" s="240"/>
      <c r="L519" s="240"/>
      <c r="M519" s="240"/>
      <c r="N519" s="233"/>
      <c r="O519" s="233"/>
      <c r="P519" s="205"/>
      <c r="Q519" s="205"/>
      <c r="R519" s="205"/>
      <c r="S519" s="205"/>
      <c r="T519" s="205"/>
      <c r="U519" s="205"/>
      <c r="V519" s="4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33"/>
      <c r="G520" s="34" t="s">
        <v>22</v>
      </c>
      <c r="H520" s="34" t="s">
        <v>23</v>
      </c>
      <c r="I520" s="240"/>
      <c r="J520" s="240"/>
      <c r="K520" s="240"/>
      <c r="L520" s="240"/>
      <c r="M520" s="240"/>
      <c r="N520" s="233"/>
      <c r="O520" s="233"/>
      <c r="P520" s="205"/>
      <c r="Q520" s="205"/>
      <c r="R520" s="205"/>
      <c r="S520" s="205"/>
      <c r="T520" s="205"/>
      <c r="U520" s="205"/>
      <c r="V520" s="4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5.15" customHeight="1" outlineLevel="1" x14ac:dyDescent="0.35">
      <c r="A521" s="6"/>
      <c r="B521" s="7"/>
      <c r="C521" s="17"/>
      <c r="D521" s="17"/>
      <c r="E521" s="17"/>
      <c r="F521" s="36"/>
      <c r="G521" s="37"/>
      <c r="H521" s="37"/>
      <c r="I521" s="37"/>
      <c r="J521" s="38"/>
      <c r="K521" s="38"/>
      <c r="L521" s="38"/>
      <c r="M521" s="38"/>
      <c r="N521" s="38"/>
      <c r="O521" s="38"/>
      <c r="P521" s="38"/>
      <c r="Q521" s="38"/>
      <c r="R521" s="38"/>
      <c r="S521" s="38"/>
      <c r="T521" s="38"/>
      <c r="U521" s="38"/>
      <c r="V521" s="30"/>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25.4" customHeight="1" outlineLevel="1" x14ac:dyDescent="0.35">
      <c r="A522" s="6"/>
      <c r="B522" s="7"/>
      <c r="C522" s="39"/>
      <c r="D522" s="39"/>
      <c r="E522" s="39"/>
      <c r="F522" s="39"/>
      <c r="G522" s="40" t="str">
        <f>G500</f>
        <v>Deepflow</v>
      </c>
      <c r="H522" s="39"/>
      <c r="I522" s="39"/>
      <c r="J522" s="39"/>
      <c r="K522" s="39"/>
      <c r="L522" s="39"/>
      <c r="M522" s="39"/>
      <c r="N522" s="39"/>
      <c r="O522" s="39"/>
      <c r="P522" s="39"/>
      <c r="Q522" s="39"/>
      <c r="R522" s="39"/>
      <c r="S522" s="39"/>
      <c r="T522" s="39"/>
      <c r="U522" s="39"/>
      <c r="V522" s="39"/>
      <c r="W522" s="41" t="s">
        <v>24</v>
      </c>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7"/>
      <c r="D523" s="7"/>
      <c r="E523" s="7"/>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x14ac:dyDescent="0.35">
      <c r="A524" s="6"/>
      <c r="B524" s="7"/>
      <c r="C524" s="7"/>
      <c r="D524" s="7"/>
      <c r="E524" s="7"/>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x14ac:dyDescent="0.3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x14ac:dyDescent="0.35">
      <c r="A526" s="6"/>
      <c r="B526" s="7"/>
      <c r="C526" s="7"/>
      <c r="D526" s="7"/>
      <c r="E526" s="7"/>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x14ac:dyDescent="0.35">
      <c r="A527" s="6"/>
      <c r="B527" s="7"/>
      <c r="C527" s="7"/>
      <c r="D527" s="7"/>
      <c r="E527" s="7"/>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x14ac:dyDescent="0.35">
      <c r="A528" s="6"/>
      <c r="B528" s="7"/>
      <c r="C528" s="7"/>
      <c r="D528" s="7"/>
      <c r="E528" s="7"/>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sheetData>
  <mergeCells count="2">
    <mergeCell ref="H413:H415"/>
    <mergeCell ref="J414:Q4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7"/>
  <sheetViews>
    <sheetView topLeftCell="A41" workbookViewId="0">
      <selection activeCell="G58" sqref="G58"/>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1195</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1196</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1193</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1197</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1198</v>
      </c>
      <c r="I27" s="13"/>
      <c r="J27" s="13"/>
      <c r="K27" s="13"/>
      <c r="L27" s="13"/>
      <c r="M27" s="13" t="s">
        <v>1199</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ms</v>
      </c>
      <c r="M35" s="866"/>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o</v>
      </c>
      <c r="M36" s="86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od</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of</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r</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rd</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v</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w</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wd</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z</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zd</v>
      </c>
      <c r="M45" s="866">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51" t="s">
        <v>1192</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4" t="s">
        <v>1189</v>
      </c>
      <c r="I57" s="865" t="s">
        <v>1190</v>
      </c>
      <c r="J57" s="865" t="s">
        <v>1191</v>
      </c>
      <c r="W57" s="16"/>
      <c r="X57" s="8"/>
      <c r="Y57" s="8"/>
      <c r="Z57" s="8"/>
    </row>
    <row r="58" spans="1:36" ht="12" customHeight="1" outlineLevel="1" x14ac:dyDescent="0.35">
      <c r="A58" s="6"/>
      <c r="B58" s="7"/>
      <c r="C58" s="17"/>
      <c r="D58" s="17"/>
      <c r="E58" s="17"/>
      <c r="F58" s="26"/>
      <c r="G58" s="661" t="str">
        <f>General!O17</f>
        <v>a</v>
      </c>
      <c r="H58" s="241">
        <v>0</v>
      </c>
      <c r="I58" s="241">
        <v>0</v>
      </c>
      <c r="J58" s="241">
        <v>250</v>
      </c>
      <c r="W58" s="16"/>
      <c r="X58" s="8"/>
      <c r="Y58" s="8"/>
      <c r="Z58" s="8"/>
    </row>
    <row r="59" spans="1:36" ht="12" customHeight="1" outlineLevel="1" x14ac:dyDescent="0.35">
      <c r="A59" s="6"/>
      <c r="B59" s="7"/>
      <c r="C59" s="17"/>
      <c r="D59" s="17"/>
      <c r="E59" s="17"/>
      <c r="F59" s="26"/>
      <c r="G59" s="661" t="str">
        <f>General!O18</f>
        <v>a2</v>
      </c>
      <c r="H59" s="241">
        <v>0</v>
      </c>
      <c r="I59" s="241">
        <v>0</v>
      </c>
      <c r="J59" s="241">
        <v>250</v>
      </c>
      <c r="W59" s="16"/>
      <c r="X59" s="8"/>
      <c r="Y59" s="8"/>
      <c r="Z59" s="8"/>
    </row>
    <row r="60" spans="1:36" ht="12" customHeight="1" outlineLevel="1" x14ac:dyDescent="0.35">
      <c r="A60" s="6"/>
      <c r="B60" s="7"/>
      <c r="C60" s="17"/>
      <c r="D60" s="17"/>
      <c r="E60" s="17"/>
      <c r="F60" s="26"/>
      <c r="G60" s="661" t="str">
        <f>General!O19</f>
        <v>b</v>
      </c>
      <c r="H60" s="241">
        <v>0</v>
      </c>
      <c r="I60" s="241">
        <v>0</v>
      </c>
      <c r="J60" s="241">
        <v>250</v>
      </c>
      <c r="W60" s="16"/>
      <c r="X60" s="8"/>
      <c r="Y60" s="8"/>
      <c r="Z60" s="8"/>
    </row>
    <row r="61" spans="1:36" ht="12" customHeight="1" outlineLevel="1" x14ac:dyDescent="0.35">
      <c r="A61" s="6"/>
      <c r="B61" s="7"/>
      <c r="C61" s="17"/>
      <c r="D61" s="17"/>
      <c r="E61" s="17"/>
      <c r="F61" s="26"/>
      <c r="G61" s="661" t="str">
        <f>General!O20</f>
        <v>bd</v>
      </c>
      <c r="H61" s="241">
        <v>0</v>
      </c>
      <c r="I61" s="241">
        <v>0</v>
      </c>
      <c r="J61" s="241">
        <v>250</v>
      </c>
      <c r="W61" s="16"/>
      <c r="X61" s="8"/>
      <c r="Y61" s="8"/>
      <c r="Z61" s="8"/>
    </row>
    <row r="62" spans="1:36" ht="12" customHeight="1" outlineLevel="1" x14ac:dyDescent="0.35">
      <c r="A62" s="6"/>
      <c r="B62" s="7"/>
      <c r="C62" s="17"/>
      <c r="D62" s="17"/>
      <c r="E62" s="17"/>
      <c r="F62" s="26"/>
      <c r="G62" s="661" t="str">
        <f>General!O21</f>
        <v>f</v>
      </c>
      <c r="H62" s="241">
        <v>0</v>
      </c>
      <c r="I62" s="241">
        <v>0</v>
      </c>
      <c r="J62" s="241">
        <v>250</v>
      </c>
      <c r="W62" s="16"/>
      <c r="X62" s="8"/>
      <c r="Y62" s="8"/>
      <c r="Z62" s="8"/>
    </row>
    <row r="63" spans="1:36" ht="12" customHeight="1" outlineLevel="1" x14ac:dyDescent="0.35">
      <c r="A63" s="6"/>
      <c r="B63" s="7"/>
      <c r="C63" s="17"/>
      <c r="D63" s="17"/>
      <c r="E63" s="17"/>
      <c r="F63" s="26"/>
      <c r="G63" s="661" t="str">
        <f>General!O22</f>
        <v>h</v>
      </c>
      <c r="H63" s="241">
        <v>0</v>
      </c>
      <c r="I63" s="241">
        <v>0</v>
      </c>
      <c r="J63" s="241">
        <v>250</v>
      </c>
      <c r="W63" s="16"/>
      <c r="X63" s="8"/>
      <c r="Y63" s="8"/>
      <c r="Z63" s="8"/>
    </row>
    <row r="64" spans="1:36" ht="12" customHeight="1" outlineLevel="1" x14ac:dyDescent="0.35">
      <c r="A64" s="6"/>
      <c r="B64" s="7"/>
      <c r="C64" s="17"/>
      <c r="D64" s="17"/>
      <c r="E64" s="17"/>
      <c r="F64" s="26"/>
      <c r="G64" s="661" t="str">
        <f>General!O23</f>
        <v>i</v>
      </c>
      <c r="H64" s="241">
        <v>0</v>
      </c>
      <c r="I64" s="241">
        <v>0</v>
      </c>
      <c r="J64" s="241">
        <v>250</v>
      </c>
      <c r="W64" s="16"/>
      <c r="X64" s="8"/>
      <c r="Y64" s="8"/>
      <c r="Z64" s="8"/>
    </row>
    <row r="65" spans="1:26" ht="12" customHeight="1" outlineLevel="1" x14ac:dyDescent="0.35">
      <c r="A65" s="6"/>
      <c r="B65" s="7"/>
      <c r="C65" s="17"/>
      <c r="D65" s="17"/>
      <c r="E65" s="17"/>
      <c r="F65" s="26"/>
      <c r="G65" s="661" t="str">
        <f>General!O24</f>
        <v>j</v>
      </c>
      <c r="H65" s="241">
        <v>0</v>
      </c>
      <c r="I65" s="241">
        <v>0</v>
      </c>
      <c r="J65" s="241">
        <v>250</v>
      </c>
      <c r="W65" s="16"/>
      <c r="X65" s="8"/>
      <c r="Y65" s="8"/>
      <c r="Z65" s="8"/>
    </row>
    <row r="66" spans="1:26" ht="12" customHeight="1" outlineLevel="1" x14ac:dyDescent="0.35">
      <c r="A66" s="6"/>
      <c r="B66" s="7"/>
      <c r="C66" s="17"/>
      <c r="D66" s="17"/>
      <c r="E66" s="17"/>
      <c r="F66" s="26"/>
      <c r="G66" s="661" t="str">
        <f>General!O25</f>
        <v>jc</v>
      </c>
      <c r="H66" s="241">
        <v>0</v>
      </c>
      <c r="I66" s="241">
        <v>0</v>
      </c>
      <c r="J66" s="241">
        <v>250</v>
      </c>
      <c r="W66" s="16"/>
      <c r="X66" s="8"/>
      <c r="Y66" s="8"/>
      <c r="Z66" s="8"/>
    </row>
    <row r="67" spans="1:26" ht="12" customHeight="1" outlineLevel="1" x14ac:dyDescent="0.35">
      <c r="A67" s="6"/>
      <c r="B67" s="7"/>
      <c r="C67" s="17"/>
      <c r="D67" s="17"/>
      <c r="E67" s="17"/>
      <c r="F67" s="26"/>
      <c r="G67" s="661" t="str">
        <f>General!O26</f>
        <v>k</v>
      </c>
      <c r="H67" s="241">
        <v>0</v>
      </c>
      <c r="I67" s="241">
        <v>0</v>
      </c>
      <c r="J67" s="241">
        <v>250</v>
      </c>
      <c r="W67" s="16"/>
      <c r="X67" s="8"/>
      <c r="Y67" s="8"/>
      <c r="Z67" s="8"/>
    </row>
    <row r="68" spans="1:26" ht="12" customHeight="1" outlineLevel="1" x14ac:dyDescent="0.35">
      <c r="A68" s="6"/>
      <c r="B68" s="7"/>
      <c r="C68" s="17"/>
      <c r="D68" s="17"/>
      <c r="E68" s="17"/>
      <c r="F68" s="26"/>
      <c r="G68" s="661" t="str">
        <f>General!O27</f>
        <v>l</v>
      </c>
      <c r="H68" s="241">
        <v>0</v>
      </c>
      <c r="I68" s="241">
        <v>0</v>
      </c>
      <c r="J68" s="241">
        <v>250</v>
      </c>
      <c r="W68" s="16"/>
      <c r="X68" s="8"/>
      <c r="Y68" s="8"/>
      <c r="Z68" s="8"/>
    </row>
    <row r="69" spans="1:26" ht="12" customHeight="1" outlineLevel="1" x14ac:dyDescent="0.35">
      <c r="A69" s="6"/>
      <c r="B69" s="7"/>
      <c r="C69" s="17"/>
      <c r="D69" s="17"/>
      <c r="E69" s="17"/>
      <c r="F69" s="26"/>
      <c r="G69" s="661" t="str">
        <f>General!O28</f>
        <v>m</v>
      </c>
      <c r="H69" s="241">
        <v>0</v>
      </c>
      <c r="I69" s="241">
        <v>0</v>
      </c>
      <c r="J69" s="241">
        <v>250</v>
      </c>
      <c r="W69" s="16"/>
      <c r="X69" s="8"/>
      <c r="Y69" s="8"/>
      <c r="Z69" s="8"/>
    </row>
    <row r="70" spans="1:26" ht="12" customHeight="1" outlineLevel="1" x14ac:dyDescent="0.35">
      <c r="A70" s="6"/>
      <c r="B70" s="7"/>
      <c r="C70" s="17"/>
      <c r="D70" s="17"/>
      <c r="E70" s="17"/>
      <c r="F70" s="26"/>
      <c r="G70" s="661" t="str">
        <f>General!O29</f>
        <v>ms</v>
      </c>
      <c r="H70" s="241">
        <v>0</v>
      </c>
      <c r="I70" s="241">
        <v>0</v>
      </c>
      <c r="J70" s="241">
        <v>250</v>
      </c>
      <c r="W70" s="16"/>
      <c r="X70" s="8"/>
      <c r="Y70" s="8"/>
      <c r="Z70" s="8"/>
    </row>
    <row r="71" spans="1:26" ht="12" customHeight="1" outlineLevel="1" x14ac:dyDescent="0.35">
      <c r="A71" s="6"/>
      <c r="B71" s="7"/>
      <c r="C71" s="17"/>
      <c r="D71" s="17"/>
      <c r="E71" s="17"/>
      <c r="F71" s="26"/>
      <c r="G71" s="661" t="str">
        <f>General!O30</f>
        <v>o</v>
      </c>
      <c r="H71" s="241">
        <v>0</v>
      </c>
      <c r="I71" s="241">
        <v>0</v>
      </c>
      <c r="J71" s="241">
        <v>250</v>
      </c>
      <c r="W71" s="16"/>
      <c r="X71" s="8"/>
      <c r="Y71" s="8"/>
      <c r="Z71" s="8"/>
    </row>
    <row r="72" spans="1:26" ht="12" customHeight="1" outlineLevel="1" x14ac:dyDescent="0.35">
      <c r="A72" s="6"/>
      <c r="B72" s="7"/>
      <c r="C72" s="17"/>
      <c r="D72" s="17"/>
      <c r="E72" s="17"/>
      <c r="F72" s="26"/>
      <c r="G72" s="661" t="str">
        <f>General!O31</f>
        <v>od</v>
      </c>
      <c r="H72" s="241">
        <v>0</v>
      </c>
      <c r="I72" s="241">
        <v>0</v>
      </c>
      <c r="J72" s="241">
        <v>250</v>
      </c>
      <c r="W72" s="16"/>
      <c r="X72" s="8"/>
      <c r="Y72" s="8"/>
      <c r="Z72" s="8"/>
    </row>
    <row r="73" spans="1:26" ht="12" customHeight="1" outlineLevel="1" x14ac:dyDescent="0.35">
      <c r="A73" s="6"/>
      <c r="B73" s="7"/>
      <c r="C73" s="17"/>
      <c r="D73" s="17"/>
      <c r="E73" s="17"/>
      <c r="F73" s="26"/>
      <c r="G73" s="661" t="str">
        <f>General!O32</f>
        <v>of</v>
      </c>
      <c r="H73" s="241">
        <v>0</v>
      </c>
      <c r="I73" s="241">
        <v>0</v>
      </c>
      <c r="J73" s="241">
        <v>250</v>
      </c>
      <c r="W73" s="16"/>
      <c r="X73" s="8"/>
      <c r="Y73" s="8"/>
      <c r="Z73" s="8"/>
    </row>
    <row r="74" spans="1:26" ht="12" customHeight="1" outlineLevel="1" x14ac:dyDescent="0.35">
      <c r="A74" s="6"/>
      <c r="B74" s="7"/>
      <c r="C74" s="17"/>
      <c r="D74" s="17"/>
      <c r="E74" s="17"/>
      <c r="F74" s="26"/>
      <c r="G74" s="661" t="str">
        <f>General!O33</f>
        <v>r</v>
      </c>
      <c r="H74" s="241">
        <v>0</v>
      </c>
      <c r="I74" s="241">
        <v>0</v>
      </c>
      <c r="J74" s="241">
        <v>250</v>
      </c>
      <c r="W74" s="16"/>
      <c r="X74" s="8"/>
      <c r="Y74" s="8"/>
      <c r="Z74" s="8"/>
    </row>
    <row r="75" spans="1:26" ht="12" customHeight="1" outlineLevel="1" x14ac:dyDescent="0.35">
      <c r="A75" s="6"/>
      <c r="B75" s="7"/>
      <c r="C75" s="17"/>
      <c r="D75" s="17"/>
      <c r="E75" s="17"/>
      <c r="F75" s="26"/>
      <c r="G75" s="661" t="str">
        <f>General!O34</f>
        <v>rd</v>
      </c>
      <c r="H75" s="241">
        <v>0</v>
      </c>
      <c r="I75" s="241">
        <v>0</v>
      </c>
      <c r="J75" s="241">
        <v>250</v>
      </c>
      <c r="W75" s="16"/>
      <c r="X75" s="8"/>
      <c r="Y75" s="8"/>
      <c r="Z75" s="8"/>
    </row>
    <row r="76" spans="1:26" ht="12" customHeight="1" outlineLevel="1" x14ac:dyDescent="0.35">
      <c r="A76" s="6"/>
      <c r="B76" s="7"/>
      <c r="C76" s="17"/>
      <c r="D76" s="17"/>
      <c r="E76" s="17"/>
      <c r="F76" s="26"/>
      <c r="G76" s="661" t="str">
        <f>General!O35</f>
        <v>s</v>
      </c>
      <c r="H76" s="241">
        <v>0</v>
      </c>
      <c r="I76" s="241">
        <v>0</v>
      </c>
      <c r="J76" s="241">
        <v>250</v>
      </c>
      <c r="W76" s="16"/>
      <c r="X76" s="8"/>
      <c r="Y76" s="8"/>
      <c r="Z76" s="8"/>
    </row>
    <row r="77" spans="1:26" ht="12" customHeight="1" outlineLevel="1" x14ac:dyDescent="0.35">
      <c r="A77" s="6"/>
      <c r="B77" s="7"/>
      <c r="C77" s="17"/>
      <c r="D77" s="17"/>
      <c r="E77" s="17"/>
      <c r="F77" s="26"/>
      <c r="G77" s="661" t="str">
        <f>General!O36</f>
        <v>sp</v>
      </c>
      <c r="H77" s="241">
        <v>0</v>
      </c>
      <c r="I77" s="241">
        <v>0</v>
      </c>
      <c r="J77" s="241">
        <v>250</v>
      </c>
      <c r="W77" s="16"/>
      <c r="X77" s="8"/>
      <c r="Y77" s="8"/>
      <c r="Z77" s="8"/>
    </row>
    <row r="78" spans="1:26" ht="12" customHeight="1" outlineLevel="1" x14ac:dyDescent="0.35">
      <c r="A78" s="6"/>
      <c r="B78" s="7"/>
      <c r="C78" s="17"/>
      <c r="D78" s="17"/>
      <c r="E78" s="17"/>
      <c r="F78" s="26"/>
      <c r="G78" s="661" t="str">
        <f>General!O37</f>
        <v>t</v>
      </c>
      <c r="H78" s="241">
        <v>0</v>
      </c>
      <c r="I78" s="241">
        <v>0</v>
      </c>
      <c r="J78" s="241">
        <v>250</v>
      </c>
      <c r="W78" s="16"/>
      <c r="X78" s="8"/>
      <c r="Y78" s="8"/>
      <c r="Z78" s="8"/>
    </row>
    <row r="79" spans="1:26" ht="12" customHeight="1" outlineLevel="1" x14ac:dyDescent="0.35">
      <c r="A79" s="6"/>
      <c r="B79" s="7"/>
      <c r="C79" s="17"/>
      <c r="D79" s="17"/>
      <c r="E79" s="17"/>
      <c r="F79" s="26"/>
      <c r="G79" s="661" t="str">
        <f>General!O38</f>
        <v>tc</v>
      </c>
      <c r="H79" s="241">
        <v>0</v>
      </c>
      <c r="I79" s="241">
        <v>0</v>
      </c>
      <c r="J79" s="241">
        <v>250</v>
      </c>
      <c r="W79" s="16"/>
      <c r="X79" s="8"/>
      <c r="Y79" s="8"/>
      <c r="Z79" s="8"/>
    </row>
    <row r="80" spans="1:26" ht="12" customHeight="1" outlineLevel="1" x14ac:dyDescent="0.35">
      <c r="A80" s="6"/>
      <c r="B80" s="7"/>
      <c r="C80" s="17"/>
      <c r="D80" s="17"/>
      <c r="E80" s="17"/>
      <c r="F80" s="26"/>
      <c r="G80" s="661" t="str">
        <f>General!O39</f>
        <v>u</v>
      </c>
      <c r="H80" s="241">
        <v>0</v>
      </c>
      <c r="I80" s="241">
        <v>0</v>
      </c>
      <c r="J80" s="241">
        <v>250</v>
      </c>
      <c r="W80" s="16"/>
      <c r="X80" s="8"/>
      <c r="Y80" s="8"/>
      <c r="Z80" s="8"/>
    </row>
    <row r="81" spans="1:26" ht="12" customHeight="1" outlineLevel="1" x14ac:dyDescent="0.35">
      <c r="A81" s="6"/>
      <c r="B81" s="7"/>
      <c r="C81" s="17"/>
      <c r="D81" s="17"/>
      <c r="E81" s="17"/>
      <c r="F81" s="26"/>
      <c r="G81" s="661" t="str">
        <f>General!O40</f>
        <v>uc</v>
      </c>
      <c r="H81" s="241">
        <v>0</v>
      </c>
      <c r="I81" s="241">
        <v>0</v>
      </c>
      <c r="J81" s="241">
        <v>250</v>
      </c>
      <c r="W81" s="16"/>
      <c r="X81" s="8"/>
      <c r="Y81" s="8"/>
      <c r="Z81" s="8"/>
    </row>
    <row r="82" spans="1:26" ht="12" customHeight="1" outlineLevel="1" x14ac:dyDescent="0.35">
      <c r="A82" s="6"/>
      <c r="B82" s="7"/>
      <c r="C82" s="17"/>
      <c r="D82" s="17"/>
      <c r="E82" s="17"/>
      <c r="F82" s="26"/>
      <c r="G82" s="661" t="str">
        <f>General!O41</f>
        <v>v</v>
      </c>
      <c r="H82" s="241">
        <v>0</v>
      </c>
      <c r="I82" s="241">
        <v>0</v>
      </c>
      <c r="J82" s="241">
        <v>250</v>
      </c>
      <c r="W82" s="16"/>
      <c r="X82" s="8"/>
      <c r="Y82" s="8"/>
      <c r="Z82" s="8"/>
    </row>
    <row r="83" spans="1:26" ht="12" customHeight="1" outlineLevel="1" x14ac:dyDescent="0.35">
      <c r="A83" s="6"/>
      <c r="B83" s="7"/>
      <c r="C83" s="17"/>
      <c r="D83" s="17"/>
      <c r="E83" s="17"/>
      <c r="F83" s="26"/>
      <c r="G83" s="661" t="str">
        <f>General!O42</f>
        <v>w</v>
      </c>
      <c r="H83" s="241">
        <v>0</v>
      </c>
      <c r="I83" s="241">
        <v>0</v>
      </c>
      <c r="J83" s="241">
        <v>250</v>
      </c>
      <c r="W83" s="16"/>
      <c r="X83" s="8"/>
      <c r="Y83" s="8"/>
      <c r="Z83" s="8"/>
    </row>
    <row r="84" spans="1:26" ht="12" customHeight="1" outlineLevel="1" x14ac:dyDescent="0.35">
      <c r="A84" s="6"/>
      <c r="B84" s="7"/>
      <c r="C84" s="17"/>
      <c r="D84" s="17"/>
      <c r="E84" s="17"/>
      <c r="F84" s="26"/>
      <c r="G84" s="661" t="str">
        <f>General!O43</f>
        <v>wd</v>
      </c>
      <c r="H84" s="241">
        <v>0</v>
      </c>
      <c r="I84" s="241">
        <v>0</v>
      </c>
      <c r="J84" s="241">
        <v>250</v>
      </c>
      <c r="W84" s="16"/>
      <c r="X84" s="8"/>
      <c r="Y84" s="8"/>
      <c r="Z84" s="8"/>
    </row>
    <row r="85" spans="1:26" ht="12" customHeight="1" outlineLevel="1" x14ac:dyDescent="0.35">
      <c r="A85" s="6"/>
      <c r="B85" s="7"/>
      <c r="C85" s="17"/>
      <c r="D85" s="17"/>
      <c r="E85" s="17"/>
      <c r="F85" s="26"/>
      <c r="G85" s="661" t="str">
        <f>General!O44</f>
        <v>x</v>
      </c>
      <c r="H85" s="241">
        <v>0</v>
      </c>
      <c r="I85" s="241">
        <v>0</v>
      </c>
      <c r="J85" s="241">
        <v>250</v>
      </c>
      <c r="W85" s="16"/>
      <c r="X85" s="8"/>
      <c r="Y85" s="8"/>
      <c r="Z85" s="8"/>
    </row>
    <row r="86" spans="1:26" ht="12" customHeight="1" outlineLevel="1" x14ac:dyDescent="0.35">
      <c r="A86" s="6"/>
      <c r="B86" s="7"/>
      <c r="C86" s="17"/>
      <c r="D86" s="17"/>
      <c r="E86" s="17"/>
      <c r="F86" s="26"/>
      <c r="G86" s="661" t="str">
        <f>General!O45</f>
        <v>xc</v>
      </c>
      <c r="H86" s="241">
        <v>0</v>
      </c>
      <c r="I86" s="241">
        <v>0</v>
      </c>
      <c r="J86" s="241">
        <v>250</v>
      </c>
      <c r="W86" s="16"/>
      <c r="X86" s="8"/>
      <c r="Y86" s="8"/>
      <c r="Z86" s="8"/>
    </row>
    <row r="87" spans="1:26" ht="12" customHeight="1" outlineLevel="1" x14ac:dyDescent="0.35">
      <c r="A87" s="6"/>
      <c r="B87" s="7"/>
      <c r="C87" s="17"/>
      <c r="D87" s="17"/>
      <c r="E87" s="17"/>
      <c r="F87" s="26"/>
      <c r="G87" s="661" t="str">
        <f>General!O46</f>
        <v>z</v>
      </c>
      <c r="H87" s="241">
        <v>0</v>
      </c>
      <c r="I87" s="241">
        <v>0</v>
      </c>
      <c r="J87" s="241">
        <v>250</v>
      </c>
      <c r="W87" s="16"/>
      <c r="X87" s="8"/>
      <c r="Y87" s="8"/>
      <c r="Z87" s="8"/>
    </row>
    <row r="88" spans="1:26" ht="12" customHeight="1" outlineLevel="1" x14ac:dyDescent="0.35">
      <c r="A88" s="6"/>
      <c r="B88" s="7"/>
      <c r="C88" s="17"/>
      <c r="D88" s="17"/>
      <c r="E88" s="17"/>
      <c r="F88" s="26"/>
      <c r="G88" s="661" t="str">
        <f>General!O47</f>
        <v>zd</v>
      </c>
      <c r="H88" s="241">
        <v>0</v>
      </c>
      <c r="I88" s="241">
        <v>0</v>
      </c>
      <c r="J88" s="241">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50"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6"/>
  <sheetViews>
    <sheetView topLeftCell="A171" workbookViewId="0">
      <selection activeCell="K198" sqref="K198:T207"/>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912</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1202</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868</v>
      </c>
      <c r="N20" s="25" t="s">
        <v>869</v>
      </c>
      <c r="O20" s="25" t="s">
        <v>870</v>
      </c>
      <c r="P20" s="25" t="s">
        <v>1108</v>
      </c>
      <c r="Q20" s="24"/>
      <c r="R20" s="24"/>
      <c r="S20" s="22"/>
      <c r="T20" s="22"/>
      <c r="U20" s="22"/>
      <c r="V20" s="22"/>
      <c r="W20" s="16"/>
      <c r="X20" s="8"/>
    </row>
    <row r="21" spans="1:24" outlineLevel="1" x14ac:dyDescent="0.35">
      <c r="A21" s="6"/>
      <c r="B21" s="7"/>
      <c r="C21" s="17"/>
      <c r="D21" s="17"/>
      <c r="E21" s="17"/>
      <c r="F21" s="26"/>
      <c r="G21" s="654" t="str">
        <f>[3]General!G17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[3]General!G18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[3]General!G19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[3]General!G20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[3]General!G21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[3]General!G22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[3]General!G23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[3]General!G24</f>
        <v>ms</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[3]General!G25</f>
        <v>o</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[3]General!G26</f>
        <v>od</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[3]General!G27</f>
        <v>of</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[3]General!G28</f>
        <v>r</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[3]General!G29</f>
        <v>rd</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[3]General!G30</f>
        <v>v</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[3]General!G31</f>
        <v>w</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[3]General!G32</f>
        <v>wd</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[3]General!G33</f>
        <v>z</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[3]General!G34</f>
        <v>zd</v>
      </c>
      <c r="H38" s="868">
        <v>1</v>
      </c>
      <c r="I38" s="235">
        <v>1</v>
      </c>
      <c r="J38" s="235">
        <v>1</v>
      </c>
      <c r="K38" s="235">
        <v>1</v>
      </c>
      <c r="L38" s="235">
        <v>1</v>
      </c>
      <c r="M38" s="235">
        <v>1</v>
      </c>
      <c r="N38" s="235">
        <v>1</v>
      </c>
      <c r="O38" s="235">
        <v>1</v>
      </c>
      <c r="P38" s="235">
        <v>1</v>
      </c>
      <c r="Q38" s="603"/>
      <c r="R38" s="603"/>
      <c r="S38" s="603"/>
      <c r="T38" s="603"/>
      <c r="U38" s="603"/>
      <c r="W38" s="16"/>
      <c r="X38" s="8"/>
    </row>
    <row r="39" spans="1:24" ht="12" customHeight="1" outlineLevel="1" x14ac:dyDescent="0.35">
      <c r="A39" s="6"/>
      <c r="B39" s="7"/>
      <c r="C39" s="17"/>
      <c r="D39" s="17"/>
      <c r="E39" s="17"/>
      <c r="F39" s="33"/>
      <c r="G39" s="26"/>
      <c r="H39" s="26"/>
      <c r="I39" s="26"/>
      <c r="J39" s="26"/>
      <c r="K39" s="26"/>
      <c r="L39" s="26"/>
      <c r="M39" s="26"/>
      <c r="N39" s="26"/>
      <c r="O39" s="26"/>
      <c r="P39" s="26"/>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37"/>
      <c r="H41" s="27"/>
      <c r="I41" s="603"/>
      <c r="J41" s="603"/>
      <c r="K41" s="603"/>
      <c r="L41" s="603"/>
      <c r="M41" s="603"/>
      <c r="N41" s="603"/>
      <c r="O41" s="603"/>
      <c r="P41" s="603"/>
      <c r="Q41" s="603"/>
      <c r="R41" s="603"/>
      <c r="S41" s="603"/>
      <c r="T41" s="603"/>
      <c r="U41" s="603"/>
      <c r="W41" s="16"/>
      <c r="X41" s="8"/>
    </row>
    <row r="42" spans="1:24" ht="5.15" customHeight="1" outlineLevel="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outlineLevel="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4.5" customHeight="1" thickBot="1" x14ac:dyDescent="0.4">
      <c r="A45" s="169"/>
      <c r="B45" s="7"/>
      <c r="C45" s="7"/>
      <c r="D45" s="7"/>
      <c r="E45" s="7"/>
      <c r="F45" s="8"/>
      <c r="G45" s="8"/>
      <c r="H45" s="8"/>
      <c r="I45" s="8"/>
      <c r="J45" s="8"/>
      <c r="K45" s="8"/>
      <c r="L45" s="8"/>
      <c r="M45" s="8"/>
      <c r="N45" s="8"/>
      <c r="O45" s="8"/>
      <c r="P45" s="8"/>
      <c r="Q45" s="8"/>
      <c r="R45" s="8"/>
      <c r="S45" s="8"/>
      <c r="T45" s="8"/>
      <c r="U45" s="8"/>
      <c r="V45" s="8"/>
      <c r="W45" s="8"/>
      <c r="X45" s="8"/>
    </row>
    <row r="46" spans="1:24" ht="4.5" customHeight="1" x14ac:dyDescent="0.35">
      <c r="A46" s="169"/>
      <c r="B46" s="7"/>
      <c r="C46" s="9" t="s">
        <v>0</v>
      </c>
      <c r="D46" s="9">
        <f>SUM(F72:V110)</f>
        <v>2884.7999999999984</v>
      </c>
      <c r="E46" s="9"/>
      <c r="F46" s="9"/>
      <c r="G46" s="9"/>
      <c r="H46" s="9"/>
      <c r="I46" s="9"/>
      <c r="J46" s="9"/>
      <c r="K46" s="10"/>
      <c r="L46" s="10"/>
      <c r="M46" s="10"/>
      <c r="N46" s="10"/>
      <c r="O46" s="10"/>
      <c r="P46" s="10"/>
      <c r="Q46" s="10"/>
      <c r="R46" s="10"/>
      <c r="S46" s="10"/>
      <c r="T46" s="10"/>
      <c r="U46" s="10"/>
      <c r="V46" s="10"/>
      <c r="W46" s="11"/>
      <c r="X46" s="8"/>
    </row>
    <row r="47" spans="1:24" x14ac:dyDescent="0.35">
      <c r="A47" s="169"/>
      <c r="B47" s="7"/>
      <c r="C47" s="12"/>
      <c r="D47" s="12">
        <v>80</v>
      </c>
      <c r="E47" s="12" t="s">
        <v>1</v>
      </c>
      <c r="F47" s="13"/>
      <c r="G47" s="14" t="s">
        <v>922</v>
      </c>
      <c r="H47" s="13"/>
      <c r="I47" s="13"/>
      <c r="J47" s="13"/>
      <c r="K47" s="13"/>
      <c r="L47" s="13"/>
      <c r="M47" s="13"/>
      <c r="N47" s="13"/>
      <c r="O47" s="13"/>
      <c r="P47" s="13"/>
      <c r="Q47" s="13"/>
      <c r="R47" s="13"/>
      <c r="S47" s="15"/>
      <c r="T47" s="75"/>
      <c r="U47" s="109"/>
      <c r="V47" s="109"/>
      <c r="W47" s="16"/>
      <c r="X47" s="8"/>
    </row>
    <row r="48" spans="1:24" outlineLevel="1" x14ac:dyDescent="0.35">
      <c r="A48" s="169"/>
      <c r="B48" s="7"/>
      <c r="C48" s="12"/>
      <c r="D48" s="12" t="b">
        <f>OR(ISNA(VLOOKUP(G47,Index_Table_Names,1,FALSE)),G47="")</f>
        <v>0</v>
      </c>
      <c r="E48" s="17"/>
      <c r="F48" s="13"/>
      <c r="G48" s="13"/>
      <c r="H48" s="75"/>
      <c r="I48" s="13"/>
      <c r="J48" s="13"/>
      <c r="K48" s="13"/>
      <c r="L48" s="13"/>
      <c r="M48" s="13"/>
      <c r="N48" s="13"/>
      <c r="O48" s="13"/>
      <c r="P48" s="13"/>
      <c r="Q48" s="13"/>
      <c r="R48" s="13"/>
      <c r="S48" s="15"/>
      <c r="T48" s="110"/>
      <c r="U48" s="109"/>
      <c r="V48" s="109"/>
      <c r="W48" s="16"/>
      <c r="X48" s="8"/>
    </row>
    <row r="49" spans="1:24" outlineLevel="1" x14ac:dyDescent="0.35">
      <c r="A49" s="169"/>
      <c r="B49" s="7"/>
      <c r="C49" s="17"/>
      <c r="D49" s="12" t="b">
        <f>(D47&lt;&gt;D46)</f>
        <v>1</v>
      </c>
      <c r="E49" s="17"/>
      <c r="F49" s="13"/>
      <c r="G49" s="45"/>
      <c r="H49" s="13" t="s">
        <v>1038</v>
      </c>
      <c r="J49" s="13"/>
      <c r="K49" s="248">
        <v>10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t="s">
        <v>926</v>
      </c>
      <c r="J50" s="75"/>
      <c r="K50" s="248">
        <v>100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c r="J51" s="75"/>
      <c r="K51" s="75"/>
      <c r="L51" s="13"/>
      <c r="M51" s="13"/>
      <c r="N51" s="13"/>
      <c r="O51" s="13"/>
      <c r="P51" s="13"/>
      <c r="Q51" s="13"/>
      <c r="R51" s="13"/>
      <c r="S51" s="15"/>
      <c r="T51" s="110"/>
      <c r="U51" s="109"/>
      <c r="V51" s="109"/>
      <c r="W51" s="16"/>
      <c r="X51" s="8"/>
    </row>
    <row r="52" spans="1:24" x14ac:dyDescent="0.35">
      <c r="A52" s="169"/>
      <c r="B52" s="7"/>
      <c r="C52" s="17"/>
      <c r="D52" s="17"/>
      <c r="E52" s="17"/>
      <c r="F52" s="17"/>
      <c r="G52" s="612" t="s">
        <v>920</v>
      </c>
      <c r="H52" s="17"/>
      <c r="I52" s="17"/>
      <c r="J52" s="22"/>
      <c r="K52" s="22"/>
      <c r="L52" s="22"/>
      <c r="M52" s="22"/>
      <c r="N52" s="22"/>
      <c r="O52" s="22"/>
      <c r="P52" s="22"/>
      <c r="Q52" s="22"/>
      <c r="R52" s="22"/>
      <c r="S52" s="22"/>
      <c r="T52" s="22"/>
      <c r="U52" s="22"/>
      <c r="V52" s="22"/>
      <c r="W52" s="16"/>
      <c r="X52" s="8"/>
    </row>
    <row r="53" spans="1:24" outlineLevel="1" x14ac:dyDescent="0.35">
      <c r="A53" s="169"/>
      <c r="B53" s="7"/>
      <c r="C53" s="12"/>
      <c r="D53" s="12">
        <v>80</v>
      </c>
      <c r="E53" s="12" t="s">
        <v>1</v>
      </c>
      <c r="F53" s="13"/>
      <c r="G53" s="14"/>
      <c r="H53" s="13"/>
      <c r="I53" s="13"/>
      <c r="J53" s="13" t="s">
        <v>921</v>
      </c>
      <c r="K53" s="615">
        <v>1</v>
      </c>
      <c r="L53" s="109"/>
      <c r="M53" s="109"/>
      <c r="N53" s="109"/>
      <c r="O53" s="109"/>
      <c r="P53" s="109"/>
      <c r="Q53" s="109"/>
      <c r="R53" s="109"/>
      <c r="S53" s="109"/>
      <c r="T53" s="109"/>
      <c r="U53" s="109"/>
      <c r="V53" s="109"/>
      <c r="W53" s="16"/>
      <c r="X53" s="8"/>
    </row>
    <row r="54" spans="1:24" outlineLevel="1" x14ac:dyDescent="0.35">
      <c r="A54" s="169"/>
      <c r="B54" s="7"/>
      <c r="C54" s="12"/>
      <c r="D54" s="12" t="b">
        <f>OR(ISNA(VLOOKUP(G53,Index_Table_Names,1,FALSE)),G53="")</f>
        <v>1</v>
      </c>
      <c r="E54" s="17"/>
      <c r="F54" s="13"/>
      <c r="G54" s="13"/>
      <c r="H54" s="75"/>
      <c r="I54" s="13"/>
      <c r="J54" s="13"/>
      <c r="K54" s="13"/>
      <c r="L54" s="13"/>
      <c r="M54" s="13"/>
      <c r="N54" s="13"/>
      <c r="O54" s="13"/>
      <c r="P54" s="13"/>
      <c r="Q54" s="13"/>
      <c r="R54" s="13"/>
      <c r="S54" s="15"/>
      <c r="T54" s="110"/>
      <c r="U54" s="109"/>
      <c r="V54" s="109"/>
      <c r="W54" s="16"/>
      <c r="X54" s="8"/>
    </row>
    <row r="55" spans="1:24" outlineLevel="1" x14ac:dyDescent="0.35">
      <c r="A55" s="169"/>
      <c r="B55" s="7"/>
      <c r="C55" s="17"/>
      <c r="D55" s="12" t="e">
        <f>(D53&lt;&gt;#REF!)</f>
        <v>#REF!</v>
      </c>
      <c r="E55" s="17"/>
      <c r="F55" s="13"/>
      <c r="G55" s="45"/>
      <c r="H55" s="75"/>
      <c r="I55" s="13"/>
      <c r="J55" s="13"/>
      <c r="K55" s="13"/>
      <c r="L55" s="13"/>
      <c r="M55" s="13"/>
      <c r="N55" s="13"/>
      <c r="O55" s="13"/>
      <c r="P55" s="13"/>
      <c r="Q55" s="13"/>
      <c r="R55" s="13"/>
      <c r="S55" s="15"/>
      <c r="T55" s="110"/>
      <c r="U55" s="109"/>
      <c r="V55" s="109"/>
      <c r="W55" s="16"/>
      <c r="X55" s="8"/>
    </row>
    <row r="56" spans="1:24" x14ac:dyDescent="0.35">
      <c r="A56" s="169"/>
      <c r="B56" s="7"/>
      <c r="C56" s="17"/>
      <c r="D56" s="17"/>
      <c r="E56" s="17"/>
      <c r="F56" s="17"/>
      <c r="G56" s="612" t="s">
        <v>913</v>
      </c>
      <c r="H56" s="17"/>
      <c r="I56" s="17"/>
      <c r="J56" s="22"/>
      <c r="K56" s="23" t="s">
        <v>370</v>
      </c>
      <c r="L56" s="23" t="s">
        <v>131</v>
      </c>
      <c r="M56" s="23" t="s">
        <v>132</v>
      </c>
      <c r="N56" s="23" t="s">
        <v>133</v>
      </c>
      <c r="O56" s="23" t="s">
        <v>134</v>
      </c>
      <c r="P56" s="23" t="s">
        <v>135</v>
      </c>
      <c r="Q56" s="23" t="s">
        <v>136</v>
      </c>
      <c r="R56" s="23" t="s">
        <v>137</v>
      </c>
      <c r="S56" s="23" t="s">
        <v>138</v>
      </c>
      <c r="T56" s="23" t="s">
        <v>139</v>
      </c>
      <c r="U56" s="22"/>
      <c r="V56" s="22"/>
      <c r="W56" s="16"/>
      <c r="X56" s="8"/>
    </row>
    <row r="57" spans="1:24" outlineLevel="1" x14ac:dyDescent="0.35">
      <c r="A57" s="169"/>
      <c r="B57" s="7"/>
      <c r="C57" s="12"/>
      <c r="D57" s="12">
        <v>80</v>
      </c>
      <c r="E57" s="12" t="s">
        <v>1</v>
      </c>
      <c r="F57" s="13"/>
      <c r="G57" s="14"/>
      <c r="H57" s="13"/>
      <c r="I57" s="13"/>
      <c r="J57" s="13" t="s">
        <v>806</v>
      </c>
      <c r="K57" s="244">
        <v>0.25</v>
      </c>
      <c r="L57" s="244">
        <v>0.25</v>
      </c>
      <c r="M57" s="244">
        <v>0.25</v>
      </c>
      <c r="N57" s="244">
        <v>0</v>
      </c>
      <c r="O57" s="244">
        <v>0</v>
      </c>
      <c r="P57" s="244">
        <v>0</v>
      </c>
      <c r="Q57" s="244">
        <v>0</v>
      </c>
      <c r="R57" s="244">
        <v>0</v>
      </c>
      <c r="S57" s="244">
        <v>0</v>
      </c>
      <c r="T57" s="244">
        <v>0</v>
      </c>
      <c r="U57" s="109"/>
      <c r="V57" s="109"/>
      <c r="W57" s="16"/>
      <c r="X57" s="8"/>
    </row>
    <row r="58" spans="1:24" outlineLevel="1" x14ac:dyDescent="0.35">
      <c r="A58" s="169"/>
      <c r="B58" s="7"/>
      <c r="C58" s="12"/>
      <c r="D58" s="12"/>
      <c r="E58" s="12"/>
      <c r="F58" s="13"/>
      <c r="G58" s="14"/>
      <c r="H58" s="13"/>
      <c r="I58" s="13"/>
      <c r="J58" s="13" t="s">
        <v>385</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779</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780</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781</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782</v>
      </c>
      <c r="K62" s="244">
        <v>0</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783</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784</v>
      </c>
      <c r="K64" s="244">
        <v>0</v>
      </c>
      <c r="L64" s="244">
        <v>0</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785</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786</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t="b">
        <f>OR(ISNA(VLOOKUP(G57,Index_Table_Names,1,FALSE)),G57="")</f>
        <v>1</v>
      </c>
      <c r="E67" s="17"/>
      <c r="F67" s="13"/>
      <c r="G67" s="13"/>
      <c r="H67" s="75"/>
      <c r="I67" s="13"/>
      <c r="J67" s="13"/>
      <c r="K67" s="13" t="s">
        <v>917</v>
      </c>
      <c r="L67" s="13"/>
      <c r="M67" s="13"/>
      <c r="N67" s="13"/>
      <c r="O67" s="13"/>
      <c r="P67" s="13"/>
      <c r="Q67" s="13"/>
      <c r="R67" s="13"/>
      <c r="S67" s="15"/>
      <c r="T67" s="110"/>
      <c r="U67" s="109"/>
      <c r="V67" s="109"/>
      <c r="W67" s="16"/>
      <c r="X67" s="8"/>
    </row>
    <row r="68" spans="1:24" outlineLevel="1" x14ac:dyDescent="0.35">
      <c r="A68" s="169"/>
      <c r="B68" s="7"/>
      <c r="C68" s="17"/>
      <c r="D68" s="12" t="e">
        <f>(D57&lt;&gt;#REF!)</f>
        <v>#REF!</v>
      </c>
      <c r="E68" s="17"/>
      <c r="F68" s="13"/>
      <c r="G68" s="45"/>
      <c r="H68" s="75"/>
      <c r="I68" s="13"/>
      <c r="J68" s="13"/>
      <c r="K68" s="13"/>
      <c r="L68" s="13"/>
      <c r="M68" s="13"/>
      <c r="N68" s="13"/>
      <c r="O68" s="13"/>
      <c r="P68" s="13"/>
      <c r="Q68" s="13"/>
      <c r="R68" s="13"/>
      <c r="S68" s="15"/>
      <c r="T68" s="110"/>
      <c r="U68" s="109"/>
      <c r="V68" s="109"/>
      <c r="W68" s="16"/>
      <c r="X68" s="8"/>
    </row>
    <row r="69" spans="1:24" outlineLevel="1" x14ac:dyDescent="0.35">
      <c r="A69" s="169"/>
      <c r="B69" s="7"/>
      <c r="C69" s="17"/>
      <c r="D69" s="12"/>
      <c r="E69" s="17"/>
      <c r="F69" s="13"/>
      <c r="G69" s="21"/>
      <c r="H69" s="75"/>
      <c r="I69" s="13"/>
      <c r="J69" s="75"/>
      <c r="K69" s="13"/>
      <c r="L69" s="13"/>
      <c r="M69" s="13"/>
      <c r="N69" s="13"/>
      <c r="O69" s="13"/>
      <c r="P69" s="13"/>
      <c r="Q69" s="13"/>
      <c r="R69" s="13"/>
      <c r="S69" s="15"/>
      <c r="T69" s="110"/>
      <c r="U69" s="109"/>
      <c r="V69" s="109"/>
      <c r="W69" s="16"/>
      <c r="X69" s="8"/>
    </row>
    <row r="70" spans="1:24" x14ac:dyDescent="0.35">
      <c r="A70" s="169"/>
      <c r="B70" s="7"/>
      <c r="C70" s="17"/>
      <c r="D70" s="17"/>
      <c r="E70" s="17"/>
      <c r="F70" s="17"/>
      <c r="G70" s="143" t="s">
        <v>914</v>
      </c>
      <c r="H70" s="17"/>
      <c r="I70" s="17"/>
      <c r="J70" s="23" t="s">
        <v>741</v>
      </c>
      <c r="K70" s="23" t="s">
        <v>370</v>
      </c>
      <c r="L70" s="23" t="s">
        <v>131</v>
      </c>
      <c r="M70" s="23" t="s">
        <v>132</v>
      </c>
      <c r="N70" s="23" t="s">
        <v>133</v>
      </c>
      <c r="O70" s="23" t="s">
        <v>134</v>
      </c>
      <c r="P70" s="23" t="s">
        <v>135</v>
      </c>
      <c r="Q70" s="23" t="s">
        <v>136</v>
      </c>
      <c r="R70" s="23" t="s">
        <v>137</v>
      </c>
      <c r="S70" s="23" t="s">
        <v>138</v>
      </c>
      <c r="T70" s="23" t="s">
        <v>139</v>
      </c>
      <c r="U70" s="23"/>
      <c r="V70" s="22"/>
      <c r="W70" s="16"/>
      <c r="X70" s="8"/>
    </row>
    <row r="71" spans="1:24" outlineLevel="1" x14ac:dyDescent="0.35">
      <c r="A71" s="169"/>
      <c r="B71" s="7"/>
      <c r="C71" s="17"/>
      <c r="D71" s="17"/>
      <c r="E71" s="17"/>
      <c r="F71" s="17"/>
      <c r="G71" s="22"/>
      <c r="H71" s="17"/>
      <c r="I71" s="17"/>
      <c r="J71" s="23"/>
      <c r="K71" s="23" t="s">
        <v>916</v>
      </c>
      <c r="L71" s="23" t="s">
        <v>916</v>
      </c>
      <c r="M71" s="23" t="s">
        <v>916</v>
      </c>
      <c r="N71" s="23" t="s">
        <v>916</v>
      </c>
      <c r="O71" s="23" t="s">
        <v>916</v>
      </c>
      <c r="P71" s="23" t="s">
        <v>916</v>
      </c>
      <c r="Q71" s="23" t="s">
        <v>916</v>
      </c>
      <c r="R71" s="23" t="s">
        <v>916</v>
      </c>
      <c r="S71" s="23" t="s">
        <v>916</v>
      </c>
      <c r="T71" s="23" t="s">
        <v>916</v>
      </c>
      <c r="U71" s="23"/>
      <c r="V71" s="22"/>
      <c r="W71" s="16"/>
      <c r="X71" s="8"/>
    </row>
    <row r="72" spans="1:24" outlineLevel="1" x14ac:dyDescent="0.35">
      <c r="A72" s="169"/>
      <c r="B72" s="7"/>
      <c r="C72" s="17"/>
      <c r="D72" s="17"/>
      <c r="E72" s="17"/>
      <c r="F72" s="26"/>
      <c r="G72" s="655" t="str">
        <f t="shared" ref="G72:G89" si="0">G21</f>
        <v>b</v>
      </c>
      <c r="H72" s="244">
        <v>1</v>
      </c>
      <c r="J72" s="13" t="s">
        <v>806</v>
      </c>
      <c r="K72" s="611">
        <v>8</v>
      </c>
      <c r="L72" s="611">
        <v>25</v>
      </c>
      <c r="M72" s="611">
        <v>30</v>
      </c>
      <c r="N72" s="611">
        <v>30</v>
      </c>
      <c r="O72" s="611">
        <v>30</v>
      </c>
      <c r="P72" s="611">
        <v>30</v>
      </c>
      <c r="Q72" s="611">
        <v>30</v>
      </c>
      <c r="R72" s="611">
        <v>30</v>
      </c>
      <c r="S72" s="611">
        <v>30</v>
      </c>
      <c r="T72" s="611">
        <v>30</v>
      </c>
      <c r="U72" s="28"/>
      <c r="V72" s="30"/>
      <c r="W72" s="16"/>
      <c r="X72" s="8"/>
    </row>
    <row r="73" spans="1:24" outlineLevel="1" x14ac:dyDescent="0.35">
      <c r="A73" s="169"/>
      <c r="B73" s="7"/>
      <c r="C73" s="17"/>
      <c r="D73" s="17"/>
      <c r="E73" s="17"/>
      <c r="F73" s="26"/>
      <c r="G73" s="655" t="str">
        <f t="shared" si="0"/>
        <v>bd</v>
      </c>
      <c r="H73" s="244">
        <v>1</v>
      </c>
      <c r="J73" s="13" t="s">
        <v>385</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f</v>
      </c>
      <c r="H74" s="244">
        <v>1</v>
      </c>
      <c r="J74" s="13" t="s">
        <v>779</v>
      </c>
      <c r="K74" s="611">
        <v>8</v>
      </c>
      <c r="L74" s="611">
        <v>25</v>
      </c>
      <c r="M74" s="611">
        <v>30</v>
      </c>
      <c r="N74" s="611">
        <v>30</v>
      </c>
      <c r="O74" s="611">
        <v>30</v>
      </c>
      <c r="P74" s="611">
        <v>30</v>
      </c>
      <c r="Q74" s="611">
        <v>30</v>
      </c>
      <c r="R74" s="611">
        <v>30</v>
      </c>
      <c r="S74" s="611">
        <v>30</v>
      </c>
      <c r="T74" s="611">
        <v>30</v>
      </c>
      <c r="U74" s="89"/>
      <c r="V74" s="30"/>
      <c r="W74" s="16"/>
      <c r="X74" s="8"/>
    </row>
    <row r="75" spans="1:24" outlineLevel="1" x14ac:dyDescent="0.35">
      <c r="A75" s="169"/>
      <c r="B75" s="7"/>
      <c r="C75" s="17"/>
      <c r="D75" s="17"/>
      <c r="E75" s="17"/>
      <c r="F75" s="26"/>
      <c r="G75" s="655" t="str">
        <f t="shared" si="0"/>
        <v>h</v>
      </c>
      <c r="H75" s="244">
        <v>1</v>
      </c>
      <c r="J75" s="13" t="s">
        <v>780</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i</v>
      </c>
      <c r="H76" s="244">
        <v>1</v>
      </c>
      <c r="J76" s="13" t="s">
        <v>781</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k</v>
      </c>
      <c r="H77" s="244">
        <v>1</v>
      </c>
      <c r="J77" s="13" t="s">
        <v>782</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l</v>
      </c>
      <c r="H78" s="244">
        <v>1</v>
      </c>
      <c r="J78" s="13" t="s">
        <v>783</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ms</v>
      </c>
      <c r="H79" s="244">
        <v>1</v>
      </c>
      <c r="J79" s="13" t="s">
        <v>784</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o</v>
      </c>
      <c r="H80" s="244">
        <v>1</v>
      </c>
      <c r="J80" s="13" t="s">
        <v>785</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od</v>
      </c>
      <c r="H81" s="244">
        <v>1</v>
      </c>
      <c r="J81" s="13" t="s">
        <v>786</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of</v>
      </c>
      <c r="H82" s="244">
        <v>1</v>
      </c>
      <c r="U82" s="89"/>
      <c r="V82" s="30"/>
      <c r="W82" s="16"/>
      <c r="X82" s="8"/>
    </row>
    <row r="83" spans="1:24" outlineLevel="1" x14ac:dyDescent="0.35">
      <c r="A83" s="169"/>
      <c r="B83" s="7"/>
      <c r="C83" s="17"/>
      <c r="D83" s="17"/>
      <c r="E83" s="17"/>
      <c r="F83" s="26"/>
      <c r="G83" s="655" t="str">
        <f t="shared" si="0"/>
        <v>r</v>
      </c>
      <c r="H83" s="244">
        <v>1</v>
      </c>
      <c r="U83" s="89"/>
      <c r="V83" s="30"/>
      <c r="W83" s="16"/>
      <c r="X83" s="8"/>
    </row>
    <row r="84" spans="1:24" outlineLevel="1" x14ac:dyDescent="0.35">
      <c r="A84" s="169"/>
      <c r="B84" s="7"/>
      <c r="C84" s="17"/>
      <c r="D84" s="17"/>
      <c r="E84" s="17"/>
      <c r="F84" s="26"/>
      <c r="G84" s="655" t="str">
        <f t="shared" si="0"/>
        <v>rd</v>
      </c>
      <c r="H84" s="244">
        <v>1</v>
      </c>
      <c r="U84" s="89"/>
      <c r="V84" s="30"/>
      <c r="W84" s="16"/>
      <c r="X84" s="8"/>
    </row>
    <row r="85" spans="1:24" outlineLevel="1" x14ac:dyDescent="0.35">
      <c r="A85" s="169"/>
      <c r="B85" s="7"/>
      <c r="C85" s="17"/>
      <c r="D85" s="17"/>
      <c r="E85" s="17"/>
      <c r="F85" s="26"/>
      <c r="G85" s="655" t="str">
        <f t="shared" si="0"/>
        <v>v</v>
      </c>
      <c r="H85" s="244">
        <v>1</v>
      </c>
      <c r="U85" s="89"/>
      <c r="V85" s="30"/>
      <c r="W85" s="16"/>
      <c r="X85" s="8"/>
    </row>
    <row r="86" spans="1:24" outlineLevel="1" x14ac:dyDescent="0.35">
      <c r="A86" s="169"/>
      <c r="B86" s="7"/>
      <c r="C86" s="17"/>
      <c r="D86" s="17"/>
      <c r="E86" s="17"/>
      <c r="F86" s="26"/>
      <c r="G86" s="655" t="str">
        <f t="shared" si="0"/>
        <v>w</v>
      </c>
      <c r="H86" s="244">
        <v>1</v>
      </c>
      <c r="U86" s="89"/>
      <c r="V86" s="30"/>
      <c r="W86" s="16"/>
      <c r="X86" s="8"/>
    </row>
    <row r="87" spans="1:24" outlineLevel="1" x14ac:dyDescent="0.35">
      <c r="A87" s="169"/>
      <c r="B87" s="7"/>
      <c r="C87" s="17"/>
      <c r="D87" s="17"/>
      <c r="E87" s="17"/>
      <c r="F87" s="26"/>
      <c r="G87" s="655" t="str">
        <f t="shared" si="0"/>
        <v>wd</v>
      </c>
      <c r="H87" s="244">
        <v>1</v>
      </c>
      <c r="U87" s="89"/>
      <c r="V87" s="30"/>
      <c r="W87" s="16"/>
      <c r="X87" s="8"/>
    </row>
    <row r="88" spans="1:24" outlineLevel="1" x14ac:dyDescent="0.35">
      <c r="A88" s="169"/>
      <c r="B88" s="7"/>
      <c r="C88" s="17"/>
      <c r="D88" s="17"/>
      <c r="E88" s="17"/>
      <c r="F88" s="26"/>
      <c r="G88" s="655" t="str">
        <f t="shared" si="0"/>
        <v>z</v>
      </c>
      <c r="H88" s="244">
        <v>1</v>
      </c>
      <c r="U88" s="89"/>
      <c r="V88" s="30"/>
      <c r="W88" s="16"/>
      <c r="X88" s="8"/>
    </row>
    <row r="89" spans="1:24" outlineLevel="1" x14ac:dyDescent="0.35">
      <c r="A89" s="169"/>
      <c r="B89" s="7"/>
      <c r="C89" s="17"/>
      <c r="D89" s="17"/>
      <c r="E89" s="17"/>
      <c r="F89" s="26"/>
      <c r="G89" s="655" t="str">
        <f t="shared" si="0"/>
        <v>zd</v>
      </c>
      <c r="H89" s="244">
        <v>1</v>
      </c>
      <c r="U89" s="89"/>
      <c r="V89" s="30"/>
      <c r="W89" s="16"/>
      <c r="X89" s="8"/>
    </row>
    <row r="90" spans="1:24" outlineLevel="1" x14ac:dyDescent="0.35">
      <c r="A90" s="169"/>
      <c r="B90" s="7"/>
      <c r="C90" s="17"/>
      <c r="D90" s="17"/>
      <c r="E90" s="17"/>
      <c r="F90" s="26"/>
      <c r="G90" s="91"/>
      <c r="H90" s="26"/>
      <c r="I90" s="605"/>
      <c r="J90" s="26"/>
      <c r="K90" s="607"/>
      <c r="L90" s="607"/>
      <c r="M90" s="607"/>
      <c r="N90" s="607"/>
      <c r="O90" s="607"/>
      <c r="P90" s="607"/>
      <c r="Q90" s="89"/>
      <c r="R90" s="89"/>
      <c r="S90" s="89"/>
      <c r="T90" s="89"/>
      <c r="U90" s="89"/>
      <c r="V90" s="30"/>
      <c r="W90" s="16"/>
      <c r="X90" s="8"/>
    </row>
    <row r="91" spans="1:24" x14ac:dyDescent="0.35">
      <c r="A91" s="169"/>
      <c r="B91" s="7"/>
      <c r="C91" s="17"/>
      <c r="D91" s="17"/>
      <c r="E91" s="17"/>
      <c r="F91" s="17"/>
      <c r="G91" s="143" t="s">
        <v>915</v>
      </c>
      <c r="H91" s="17"/>
      <c r="I91" s="17"/>
      <c r="J91" s="23"/>
      <c r="K91" s="23" t="s">
        <v>363</v>
      </c>
      <c r="L91" s="23" t="s">
        <v>364</v>
      </c>
      <c r="M91" s="23" t="s">
        <v>366</v>
      </c>
      <c r="N91" s="23" t="s">
        <v>367</v>
      </c>
      <c r="O91" s="23" t="s">
        <v>368</v>
      </c>
      <c r="P91" s="23" t="s">
        <v>369</v>
      </c>
      <c r="Q91" s="23" t="s">
        <v>871</v>
      </c>
      <c r="R91" s="23" t="s">
        <v>872</v>
      </c>
      <c r="S91" s="23" t="s">
        <v>1109</v>
      </c>
      <c r="T91" s="23"/>
      <c r="U91" s="23"/>
      <c r="V91" s="22"/>
      <c r="W91" s="16"/>
      <c r="X91" s="8"/>
    </row>
    <row r="92" spans="1:24" outlineLevel="1" x14ac:dyDescent="0.35">
      <c r="A92" s="169"/>
      <c r="B92" s="7"/>
      <c r="C92" s="17"/>
      <c r="D92" s="17"/>
      <c r="E92" s="17"/>
      <c r="F92" s="26"/>
      <c r="G92" s="26"/>
      <c r="H92" s="26"/>
      <c r="I92" s="655" t="str">
        <f t="shared" ref="I92:I98" si="1">G72</f>
        <v>b</v>
      </c>
      <c r="J92" s="604"/>
      <c r="K92" s="233">
        <v>0</v>
      </c>
      <c r="L92" s="233">
        <v>0.7</v>
      </c>
      <c r="M92" s="233">
        <v>0.9</v>
      </c>
      <c r="N92" s="233">
        <v>1</v>
      </c>
      <c r="O92" s="233">
        <v>1</v>
      </c>
      <c r="P92" s="233">
        <v>1</v>
      </c>
      <c r="Q92" s="233">
        <v>1</v>
      </c>
      <c r="R92" s="233">
        <v>1</v>
      </c>
      <c r="S92" s="233">
        <v>1</v>
      </c>
      <c r="T92" s="28"/>
      <c r="U92" s="28"/>
      <c r="V92" s="30"/>
      <c r="W92" s="16"/>
      <c r="X92" s="8"/>
    </row>
    <row r="93" spans="1:24" outlineLevel="1" x14ac:dyDescent="0.35">
      <c r="A93" s="169"/>
      <c r="B93" s="7"/>
      <c r="C93" s="17"/>
      <c r="D93" s="17"/>
      <c r="E93" s="17"/>
      <c r="F93" s="26"/>
      <c r="G93" s="26"/>
      <c r="H93" s="26"/>
      <c r="I93" s="655" t="str">
        <f t="shared" si="1"/>
        <v>bd</v>
      </c>
      <c r="J93" s="604"/>
      <c r="K93" s="233">
        <v>0</v>
      </c>
      <c r="L93" s="233">
        <v>0.7</v>
      </c>
      <c r="M93" s="233">
        <v>0.9</v>
      </c>
      <c r="N93" s="233">
        <v>1</v>
      </c>
      <c r="O93" s="233">
        <v>1</v>
      </c>
      <c r="P93" s="233">
        <v>1</v>
      </c>
      <c r="Q93" s="233">
        <v>1</v>
      </c>
      <c r="R93" s="233">
        <v>1</v>
      </c>
      <c r="S93" s="233">
        <v>1</v>
      </c>
      <c r="T93" s="28"/>
      <c r="U93" s="28"/>
      <c r="V93" s="30"/>
      <c r="W93" s="16"/>
      <c r="X93" s="8"/>
    </row>
    <row r="94" spans="1:24" outlineLevel="1" x14ac:dyDescent="0.35">
      <c r="A94" s="169"/>
      <c r="B94" s="7"/>
      <c r="C94" s="17"/>
      <c r="D94" s="17"/>
      <c r="E94" s="17"/>
      <c r="F94" s="26"/>
      <c r="G94" s="91"/>
      <c r="H94" s="91"/>
      <c r="I94" s="655" t="str">
        <f t="shared" si="1"/>
        <v>f</v>
      </c>
      <c r="J94" s="604"/>
      <c r="K94" s="233">
        <v>0</v>
      </c>
      <c r="L94" s="233">
        <v>0.7</v>
      </c>
      <c r="M94" s="233">
        <v>0.9</v>
      </c>
      <c r="N94" s="233">
        <v>1</v>
      </c>
      <c r="O94" s="233">
        <v>1</v>
      </c>
      <c r="P94" s="233">
        <v>1</v>
      </c>
      <c r="Q94" s="233">
        <v>1</v>
      </c>
      <c r="R94" s="233">
        <v>1</v>
      </c>
      <c r="S94" s="233">
        <v>1</v>
      </c>
      <c r="T94" s="89"/>
      <c r="U94" s="89"/>
      <c r="V94" s="30"/>
      <c r="W94" s="16"/>
      <c r="X94" s="8"/>
    </row>
    <row r="95" spans="1:24" outlineLevel="1" x14ac:dyDescent="0.35">
      <c r="A95" s="169"/>
      <c r="B95" s="7"/>
      <c r="C95" s="17"/>
      <c r="D95" s="17"/>
      <c r="E95" s="17"/>
      <c r="F95" s="26"/>
      <c r="G95" s="91"/>
      <c r="H95" s="91"/>
      <c r="I95" s="655" t="str">
        <f t="shared" si="1"/>
        <v>h</v>
      </c>
      <c r="J95" s="604"/>
      <c r="K95" s="233">
        <v>0</v>
      </c>
      <c r="L95" s="233">
        <v>0.7</v>
      </c>
      <c r="M95" s="233">
        <v>0.9</v>
      </c>
      <c r="N95" s="233">
        <v>1</v>
      </c>
      <c r="O95" s="233">
        <v>1</v>
      </c>
      <c r="P95" s="233">
        <v>1</v>
      </c>
      <c r="Q95" s="233">
        <v>1</v>
      </c>
      <c r="R95" s="233">
        <v>1</v>
      </c>
      <c r="S95" s="233">
        <v>1</v>
      </c>
      <c r="T95" s="89"/>
      <c r="U95" s="89"/>
      <c r="V95" s="30"/>
      <c r="W95" s="16"/>
      <c r="X95" s="8"/>
    </row>
    <row r="96" spans="1:24" outlineLevel="1" x14ac:dyDescent="0.35">
      <c r="A96" s="169"/>
      <c r="B96" s="7"/>
      <c r="C96" s="17"/>
      <c r="D96" s="17"/>
      <c r="E96" s="17"/>
      <c r="F96" s="26"/>
      <c r="G96" s="91"/>
      <c r="H96" s="91"/>
      <c r="I96" s="655" t="str">
        <f t="shared" si="1"/>
        <v>i</v>
      </c>
      <c r="J96" s="606"/>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k</v>
      </c>
      <c r="J97" s="606"/>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l</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ref="I99" si="2">G79</f>
        <v>ms</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ref="I100:I109" si="3">G80</f>
        <v>o</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si="3"/>
        <v>od</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si="3"/>
        <v>of</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si="3"/>
        <v>r</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3"/>
        <v>rd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3"/>
        <v>v</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3"/>
        <v>w</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3"/>
        <v>wd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3"/>
        <v>z</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3"/>
        <v>zd</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36"/>
      <c r="G110" s="37"/>
      <c r="H110" s="37"/>
      <c r="I110" s="37"/>
      <c r="J110" s="38"/>
      <c r="K110" s="38"/>
      <c r="L110" s="38"/>
      <c r="M110" s="38"/>
      <c r="N110" s="38"/>
      <c r="O110" s="38"/>
      <c r="P110" s="38"/>
      <c r="Q110" s="38"/>
      <c r="R110" s="38"/>
      <c r="S110" s="38"/>
      <c r="T110" s="38"/>
      <c r="U110" s="38"/>
      <c r="V110" s="30"/>
      <c r="W110" s="16"/>
      <c r="X110" s="8"/>
    </row>
    <row r="111" spans="1:24" outlineLevel="1" x14ac:dyDescent="0.35">
      <c r="A111" s="169"/>
      <c r="B111" s="7"/>
      <c r="C111" s="39"/>
      <c r="D111" s="39"/>
      <c r="E111" s="39"/>
      <c r="F111" s="39"/>
      <c r="G111" s="40" t="str">
        <f>G47</f>
        <v>GRAZING CROPS - ESTIMATED GROWTH RATE &amp; CONSUMPTION</v>
      </c>
      <c r="H111" s="39"/>
      <c r="I111" s="39"/>
      <c r="J111" s="39"/>
      <c r="K111" s="39"/>
      <c r="L111" s="39"/>
      <c r="M111" s="39"/>
      <c r="N111" s="39"/>
      <c r="O111" s="39"/>
      <c r="P111" s="39"/>
      <c r="Q111" s="39"/>
      <c r="R111" s="39"/>
      <c r="S111" s="39"/>
      <c r="T111" s="94"/>
      <c r="U111" s="94"/>
      <c r="V111" s="94"/>
      <c r="W111" s="41" t="s">
        <v>117</v>
      </c>
      <c r="X111" s="8"/>
    </row>
    <row r="112" spans="1:24" outlineLevel="1" x14ac:dyDescent="0.35">
      <c r="A112" s="169"/>
      <c r="B112" s="7"/>
      <c r="C112" s="7"/>
      <c r="D112" s="7"/>
      <c r="E112" s="7"/>
      <c r="F112" s="8"/>
      <c r="G112" s="8"/>
      <c r="H112" s="8"/>
      <c r="I112" s="8"/>
      <c r="J112" s="8"/>
      <c r="K112" s="8"/>
      <c r="L112" s="8"/>
      <c r="M112" s="8"/>
      <c r="N112" s="8"/>
      <c r="O112" s="8"/>
      <c r="P112" s="8"/>
      <c r="Q112" s="8"/>
      <c r="R112" s="8"/>
      <c r="S112" s="8"/>
      <c r="T112" s="8"/>
      <c r="U112" s="8"/>
      <c r="V112" s="8"/>
      <c r="W112" s="8"/>
      <c r="X112" s="8"/>
    </row>
    <row r="113" spans="1:24" ht="4.5" customHeight="1" thickBot="1" x14ac:dyDescent="0.4">
      <c r="A113" s="169"/>
      <c r="B113" s="7"/>
      <c r="C113" s="7"/>
      <c r="D113" s="7"/>
      <c r="E113" s="7"/>
      <c r="F113" s="7"/>
      <c r="G113" s="7"/>
      <c r="H113" s="7"/>
      <c r="I113" s="7"/>
      <c r="J113" s="7"/>
      <c r="K113" s="7"/>
      <c r="L113" s="7"/>
      <c r="M113" s="7"/>
      <c r="N113" s="7"/>
      <c r="O113" s="7"/>
      <c r="P113" s="7"/>
      <c r="Q113" s="7"/>
      <c r="R113" s="7"/>
      <c r="S113" s="7"/>
      <c r="T113" s="7"/>
      <c r="U113" s="7"/>
      <c r="V113" s="7"/>
      <c r="W113" s="7"/>
      <c r="X113" s="8"/>
    </row>
    <row r="114" spans="1:24" ht="4.5" customHeight="1" x14ac:dyDescent="0.35">
      <c r="A114" s="169"/>
      <c r="B114" s="7"/>
      <c r="C114" s="9" t="s">
        <v>0</v>
      </c>
      <c r="D114" s="9">
        <f>SUM(F146:V166)</f>
        <v>1.8000000000000005</v>
      </c>
      <c r="E114" s="9"/>
      <c r="F114" s="9"/>
      <c r="G114" s="9"/>
      <c r="H114" s="9"/>
      <c r="I114" s="9"/>
      <c r="J114" s="9"/>
      <c r="K114" s="10"/>
      <c r="L114" s="10"/>
      <c r="M114" s="10"/>
      <c r="N114" s="10"/>
      <c r="O114" s="10"/>
      <c r="P114" s="10"/>
      <c r="Q114" s="10"/>
      <c r="R114" s="10"/>
      <c r="S114" s="10"/>
      <c r="T114" s="10"/>
      <c r="U114" s="10"/>
      <c r="V114" s="10"/>
      <c r="W114" s="11"/>
      <c r="X114" s="8"/>
    </row>
    <row r="115" spans="1:24" x14ac:dyDescent="0.35">
      <c r="A115" s="169"/>
      <c r="B115" s="7"/>
      <c r="C115" s="12"/>
      <c r="D115" s="12">
        <v>2167.88</v>
      </c>
      <c r="E115" s="12" t="s">
        <v>1</v>
      </c>
      <c r="F115" s="13"/>
      <c r="G115" s="14" t="s">
        <v>910</v>
      </c>
      <c r="H115" s="13"/>
      <c r="I115" s="13"/>
      <c r="J115" s="13"/>
      <c r="K115" s="13"/>
      <c r="L115" s="13"/>
      <c r="M115" s="13"/>
      <c r="N115" s="13"/>
      <c r="O115" s="13"/>
      <c r="P115" s="13"/>
      <c r="Q115" s="13"/>
      <c r="R115" s="13"/>
      <c r="S115" s="15"/>
      <c r="T115" s="75"/>
      <c r="U115" s="109"/>
      <c r="V115" s="109"/>
      <c r="W115" s="16"/>
      <c r="X115" s="8"/>
    </row>
    <row r="116" spans="1:24" outlineLevel="1" x14ac:dyDescent="0.35">
      <c r="A116" s="169"/>
      <c r="B116" s="7"/>
      <c r="C116" s="12"/>
      <c r="D116" s="12" t="b">
        <f>OR(ISNA(VLOOKUP(G115,Index_Table_Names,1,FALSE)),G115="")</f>
        <v>0</v>
      </c>
      <c r="E116" s="17"/>
      <c r="F116" s="13"/>
      <c r="G116" s="13"/>
      <c r="H116" s="75"/>
      <c r="I116" s="13"/>
      <c r="J116" s="13"/>
      <c r="K116" s="13"/>
      <c r="L116" s="13"/>
      <c r="M116" s="13"/>
      <c r="N116" s="13"/>
      <c r="O116" s="13"/>
      <c r="P116" s="13"/>
      <c r="Q116" s="13"/>
      <c r="R116" s="13"/>
      <c r="S116" s="15"/>
      <c r="T116" s="110"/>
      <c r="U116" s="109"/>
      <c r="V116" s="109"/>
      <c r="W116" s="16"/>
      <c r="X116" s="8"/>
    </row>
    <row r="117" spans="1:24" outlineLevel="1" x14ac:dyDescent="0.35">
      <c r="A117" s="169"/>
      <c r="B117" s="7"/>
      <c r="C117" s="17"/>
      <c r="D117" s="12" t="b">
        <f>(D115&lt;&gt;D114)</f>
        <v>1</v>
      </c>
      <c r="E117" s="17"/>
      <c r="F117" s="13"/>
      <c r="G117" s="45">
        <v>37780.587162384261</v>
      </c>
      <c r="H117" s="75"/>
      <c r="I117" s="13"/>
      <c r="J117" s="13"/>
      <c r="K117" s="13"/>
      <c r="L117" s="13"/>
      <c r="M117" s="13"/>
      <c r="N117" s="13"/>
      <c r="O117" s="13"/>
      <c r="P117" s="13"/>
      <c r="Q117" s="13"/>
      <c r="R117" s="13"/>
      <c r="S117" s="15"/>
      <c r="T117" s="110"/>
      <c r="U117" s="109"/>
      <c r="V117" s="109"/>
      <c r="W117" s="16"/>
      <c r="X117" s="8"/>
    </row>
    <row r="118" spans="1:24" outlineLevel="1" x14ac:dyDescent="0.35">
      <c r="A118" s="169"/>
      <c r="B118" s="7"/>
      <c r="C118" s="17"/>
      <c r="D118" s="12"/>
      <c r="E118" s="17"/>
      <c r="F118" s="13"/>
      <c r="G118" s="21"/>
      <c r="H118" s="75"/>
      <c r="I118" s="13"/>
      <c r="J118" s="75"/>
      <c r="K118" s="13"/>
      <c r="L118" s="13"/>
      <c r="M118" s="13"/>
      <c r="N118" s="13"/>
      <c r="O118" s="13"/>
      <c r="P118" s="13"/>
      <c r="Q118" s="13"/>
      <c r="R118" s="13"/>
      <c r="S118" s="15"/>
      <c r="T118" s="110"/>
      <c r="U118" s="109"/>
      <c r="V118" s="109"/>
      <c r="W118" s="16"/>
      <c r="X118" s="8"/>
    </row>
    <row r="119" spans="1:24" outlineLevel="1" x14ac:dyDescent="0.35">
      <c r="A119" s="169"/>
      <c r="B119" s="7"/>
      <c r="C119" s="17"/>
      <c r="D119" s="17"/>
      <c r="E119" s="17"/>
      <c r="F119" s="17"/>
      <c r="G119" s="143"/>
      <c r="H119" s="17"/>
      <c r="I119" s="17"/>
      <c r="J119" s="23" t="s">
        <v>741</v>
      </c>
      <c r="K119" s="23" t="s">
        <v>370</v>
      </c>
      <c r="L119" s="23" t="s">
        <v>131</v>
      </c>
      <c r="M119" s="23" t="s">
        <v>132</v>
      </c>
      <c r="N119" s="23" t="s">
        <v>133</v>
      </c>
      <c r="O119" s="23" t="s">
        <v>134</v>
      </c>
      <c r="P119" s="23" t="s">
        <v>135</v>
      </c>
      <c r="Q119" s="23" t="s">
        <v>136</v>
      </c>
      <c r="R119" s="23" t="s">
        <v>137</v>
      </c>
      <c r="S119" s="23" t="s">
        <v>138</v>
      </c>
      <c r="T119" s="23" t="s">
        <v>139</v>
      </c>
      <c r="U119" s="23"/>
      <c r="V119" s="22"/>
      <c r="W119" s="16"/>
      <c r="X119" s="8"/>
    </row>
    <row r="120" spans="1:24" x14ac:dyDescent="0.35">
      <c r="A120" s="169"/>
      <c r="B120" s="7"/>
      <c r="C120" s="17"/>
      <c r="D120" s="17"/>
      <c r="E120" s="17"/>
      <c r="F120" s="17"/>
      <c r="G120" s="46" t="s">
        <v>440</v>
      </c>
      <c r="H120" s="17"/>
      <c r="I120" s="17"/>
      <c r="J120" s="23"/>
      <c r="K120" s="23" t="s">
        <v>440</v>
      </c>
      <c r="L120" s="23" t="s">
        <v>440</v>
      </c>
      <c r="M120" s="23" t="s">
        <v>440</v>
      </c>
      <c r="N120" s="23" t="s">
        <v>440</v>
      </c>
      <c r="O120" s="23" t="s">
        <v>440</v>
      </c>
      <c r="P120" s="23" t="s">
        <v>440</v>
      </c>
      <c r="Q120" s="23" t="s">
        <v>440</v>
      </c>
      <c r="R120" s="23" t="s">
        <v>440</v>
      </c>
      <c r="S120" s="23" t="s">
        <v>440</v>
      </c>
      <c r="T120" s="23" t="s">
        <v>440</v>
      </c>
      <c r="U120" s="23"/>
      <c r="V120" s="22"/>
      <c r="W120" s="16"/>
      <c r="X120" s="8"/>
    </row>
    <row r="121" spans="1:24" outlineLevel="1" x14ac:dyDescent="0.35">
      <c r="A121" s="169"/>
      <c r="B121" s="7"/>
      <c r="C121" s="17"/>
      <c r="D121" s="17"/>
      <c r="E121" s="17"/>
      <c r="F121" s="26"/>
      <c r="G121" s="26"/>
      <c r="H121" s="26"/>
      <c r="I121" s="655" t="str">
        <f t="shared" ref="I121:I128" si="4">G21</f>
        <v>b</v>
      </c>
      <c r="J121" s="604"/>
      <c r="K121" s="244">
        <v>0.81</v>
      </c>
      <c r="L121" s="244">
        <v>0.81</v>
      </c>
      <c r="M121" s="244">
        <v>0.81</v>
      </c>
      <c r="N121" s="244">
        <v>0.81</v>
      </c>
      <c r="O121" s="244">
        <v>0.81</v>
      </c>
      <c r="P121" s="244">
        <v>0.81</v>
      </c>
      <c r="Q121" s="244">
        <v>0.81</v>
      </c>
      <c r="R121" s="244">
        <v>0.81</v>
      </c>
      <c r="S121" s="244">
        <v>0.81</v>
      </c>
      <c r="T121" s="244">
        <v>0.81</v>
      </c>
      <c r="U121" s="28"/>
      <c r="V121" s="30"/>
      <c r="W121" s="16"/>
      <c r="X121" s="8"/>
    </row>
    <row r="122" spans="1:24" outlineLevel="1" x14ac:dyDescent="0.35">
      <c r="A122" s="169"/>
      <c r="B122" s="7"/>
      <c r="C122" s="17"/>
      <c r="D122" s="17"/>
      <c r="E122" s="17"/>
      <c r="F122" s="26"/>
      <c r="G122" s="91"/>
      <c r="H122" s="91"/>
      <c r="I122" s="655" t="str">
        <f t="shared" si="4"/>
        <v>bd</v>
      </c>
      <c r="J122" s="604"/>
      <c r="K122" s="244">
        <v>0.81</v>
      </c>
      <c r="L122" s="244">
        <v>0.81</v>
      </c>
      <c r="M122" s="244">
        <v>0.81</v>
      </c>
      <c r="N122" s="244">
        <v>0.81</v>
      </c>
      <c r="O122" s="244">
        <v>0.81</v>
      </c>
      <c r="P122" s="244">
        <v>0.81</v>
      </c>
      <c r="Q122" s="244">
        <v>0.81</v>
      </c>
      <c r="R122" s="244">
        <v>0.81</v>
      </c>
      <c r="S122" s="244">
        <v>0.81</v>
      </c>
      <c r="T122" s="244">
        <v>0.81</v>
      </c>
      <c r="U122" s="89"/>
      <c r="V122" s="30"/>
      <c r="W122" s="16"/>
      <c r="X122" s="8"/>
    </row>
    <row r="123" spans="1:24" outlineLevel="1" x14ac:dyDescent="0.35">
      <c r="A123" s="169"/>
      <c r="B123" s="7"/>
      <c r="C123" s="17"/>
      <c r="D123" s="17"/>
      <c r="E123" s="17"/>
      <c r="F123" s="26"/>
      <c r="G123" s="91"/>
      <c r="H123" s="91"/>
      <c r="I123" s="655" t="str">
        <f t="shared" si="4"/>
        <v>f</v>
      </c>
      <c r="J123" s="606"/>
      <c r="K123" s="244">
        <v>0.81</v>
      </c>
      <c r="L123" s="244">
        <v>0.81</v>
      </c>
      <c r="M123" s="244">
        <v>0.81</v>
      </c>
      <c r="N123" s="244">
        <v>0.81</v>
      </c>
      <c r="O123" s="244">
        <v>0.81</v>
      </c>
      <c r="P123" s="244">
        <v>0.81</v>
      </c>
      <c r="Q123" s="244">
        <v>0.81</v>
      </c>
      <c r="R123" s="244">
        <v>0.81</v>
      </c>
      <c r="S123" s="244">
        <v>0.81</v>
      </c>
      <c r="T123" s="244">
        <v>0.81</v>
      </c>
      <c r="U123" s="89"/>
      <c r="V123" s="30"/>
      <c r="W123" s="16"/>
      <c r="X123" s="8"/>
    </row>
    <row r="124" spans="1:24" outlineLevel="1" x14ac:dyDescent="0.35">
      <c r="A124" s="169"/>
      <c r="B124" s="7"/>
      <c r="C124" s="17"/>
      <c r="D124" s="17"/>
      <c r="E124" s="17"/>
      <c r="F124" s="26"/>
      <c r="G124" s="91"/>
      <c r="H124" s="91"/>
      <c r="I124" s="655" t="str">
        <f t="shared" si="4"/>
        <v>h</v>
      </c>
      <c r="J124" s="606"/>
      <c r="K124" s="244">
        <v>0.81</v>
      </c>
      <c r="L124" s="244">
        <v>0.81</v>
      </c>
      <c r="M124" s="244">
        <v>0.81</v>
      </c>
      <c r="N124" s="244">
        <v>0.81</v>
      </c>
      <c r="O124" s="244">
        <v>0.81</v>
      </c>
      <c r="P124" s="244">
        <v>0.81</v>
      </c>
      <c r="Q124" s="244">
        <v>0.81</v>
      </c>
      <c r="R124" s="244">
        <v>0.81</v>
      </c>
      <c r="S124" s="244">
        <v>0.81</v>
      </c>
      <c r="T124" s="244">
        <v>0.81</v>
      </c>
      <c r="U124" s="89"/>
      <c r="V124" s="30"/>
      <c r="W124" s="16"/>
      <c r="X124" s="8"/>
    </row>
    <row r="125" spans="1:24" outlineLevel="1" x14ac:dyDescent="0.35">
      <c r="A125" s="169"/>
      <c r="B125" s="7"/>
      <c r="C125" s="17"/>
      <c r="D125" s="17"/>
      <c r="E125" s="17"/>
      <c r="F125" s="26"/>
      <c r="G125" s="91"/>
      <c r="H125" s="91"/>
      <c r="I125" s="655" t="str">
        <f t="shared" si="4"/>
        <v>i</v>
      </c>
      <c r="J125" s="606"/>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4"/>
        <v>k</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4"/>
        <v>l</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4"/>
        <v>ms</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ref="I129:I138" si="5">G29</f>
        <v>o</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od</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of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si="5"/>
        <v>r</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si="5"/>
        <v>rd</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5"/>
        <v>v</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5"/>
        <v>w</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5"/>
        <v>wd</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5"/>
        <v>z</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5"/>
        <v>zd</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17"/>
      <c r="G139" s="17"/>
      <c r="H139" s="17"/>
      <c r="I139" s="17"/>
      <c r="J139" s="17"/>
      <c r="K139" s="17"/>
      <c r="L139" s="17"/>
      <c r="M139" s="17"/>
      <c r="N139" s="17"/>
      <c r="O139" s="17"/>
      <c r="P139" s="17"/>
      <c r="Q139" s="17"/>
      <c r="R139" s="17"/>
      <c r="S139" s="17"/>
      <c r="T139" s="17"/>
      <c r="U139" s="17"/>
      <c r="V139" s="17"/>
      <c r="W139" s="16"/>
      <c r="X139" s="8"/>
    </row>
    <row r="140" spans="1:54" s="107" customFormat="1" ht="13.4" customHeight="1" x14ac:dyDescent="0.35">
      <c r="A140" s="105"/>
      <c r="B140" s="96"/>
      <c r="C140" s="17"/>
      <c r="D140" s="17"/>
      <c r="E140" s="17"/>
      <c r="F140" s="17"/>
      <c r="G140" s="614" t="s">
        <v>919</v>
      </c>
      <c r="H140" s="23"/>
      <c r="I140" s="23"/>
      <c r="J140" s="23"/>
      <c r="K140" s="116"/>
      <c r="L140" s="599"/>
      <c r="M140" s="23"/>
      <c r="N140" s="23"/>
      <c r="O140" s="23"/>
      <c r="P140" s="23"/>
      <c r="Q140" s="23"/>
      <c r="R140" s="23"/>
      <c r="S140" s="23"/>
      <c r="T140" s="23"/>
      <c r="U140" s="23"/>
      <c r="V140" s="23"/>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7" customFormat="1" ht="13.4" customHeight="1" outlineLevel="1" x14ac:dyDescent="0.35">
      <c r="A141" s="105"/>
      <c r="B141" s="96"/>
      <c r="C141" s="17"/>
      <c r="D141" s="17"/>
      <c r="E141" s="17"/>
      <c r="F141" s="13"/>
      <c r="G141" s="150"/>
      <c r="H141" s="151"/>
      <c r="J141" s="123" t="s">
        <v>918</v>
      </c>
      <c r="K141" s="518"/>
      <c r="L141" s="223">
        <v>0.5</v>
      </c>
      <c r="M141" s="87"/>
      <c r="N141" s="87"/>
      <c r="O141" s="87"/>
      <c r="P141" s="87"/>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7" customFormat="1" ht="13.4" customHeight="1" outlineLevel="1" x14ac:dyDescent="0.35">
      <c r="A142" s="105"/>
      <c r="B142" s="96"/>
      <c r="C142" s="17"/>
      <c r="D142" s="17"/>
      <c r="E142" s="17"/>
      <c r="F142" s="13"/>
      <c r="G142" s="15"/>
      <c r="H142" s="150"/>
      <c r="I142" s="616"/>
      <c r="J142" s="616"/>
      <c r="K142" s="617"/>
      <c r="L142" s="617"/>
      <c r="M142" s="616"/>
      <c r="N142" s="616"/>
      <c r="O142" s="616"/>
      <c r="P142" s="616"/>
      <c r="Q142" s="87"/>
      <c r="R142" s="87"/>
      <c r="S142" s="87"/>
      <c r="T142" s="87"/>
      <c r="U142" s="87"/>
      <c r="V142" s="87"/>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7" customFormat="1" ht="13.4" customHeight="1" outlineLevel="1" x14ac:dyDescent="0.35">
      <c r="A143" s="105"/>
      <c r="B143" s="96"/>
      <c r="C143" s="17"/>
      <c r="D143" s="17"/>
      <c r="E143" s="17"/>
      <c r="F143" s="13"/>
      <c r="G143" s="81" t="s">
        <v>737</v>
      </c>
      <c r="H143" s="86"/>
      <c r="I143" s="86"/>
      <c r="J143" s="86"/>
      <c r="K143" s="86"/>
      <c r="L143" s="86"/>
      <c r="M143" s="86"/>
      <c r="N143" s="86"/>
      <c r="O143" s="86"/>
      <c r="P143" s="86"/>
      <c r="Q143" s="92"/>
      <c r="R143" s="92"/>
      <c r="S143" s="92"/>
      <c r="T143" s="92"/>
      <c r="U143" s="92"/>
      <c r="V143" s="92"/>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7" customFormat="1" ht="4.5" customHeight="1" outlineLevel="1" x14ac:dyDescent="0.35">
      <c r="A144" s="105"/>
      <c r="B144" s="96"/>
      <c r="C144" s="12" t="s">
        <v>115</v>
      </c>
      <c r="D144" s="17"/>
      <c r="E144" s="17"/>
      <c r="F144" s="13"/>
      <c r="G144" s="92"/>
      <c r="H144" s="92"/>
      <c r="I144" s="92"/>
      <c r="J144" s="92"/>
      <c r="K144" s="92"/>
      <c r="L144" s="92"/>
      <c r="M144" s="92"/>
      <c r="N144" s="92"/>
      <c r="O144" s="92"/>
      <c r="P144" s="92"/>
      <c r="Q144" s="92"/>
      <c r="R144" s="92"/>
      <c r="S144" s="92"/>
      <c r="T144" s="92"/>
      <c r="U144" s="92"/>
      <c r="V144" s="92"/>
      <c r="W144" s="93"/>
      <c r="X144" s="8"/>
      <c r="AC144"/>
      <c r="AD144"/>
      <c r="AE144"/>
      <c r="AF144"/>
      <c r="AG144"/>
      <c r="AH144"/>
      <c r="AI144"/>
      <c r="AJ144"/>
      <c r="AK144"/>
      <c r="AL144"/>
      <c r="AM144"/>
      <c r="AN144"/>
      <c r="AO144"/>
      <c r="AP144"/>
      <c r="AQ144"/>
      <c r="AR144"/>
      <c r="AS144"/>
      <c r="AT144"/>
      <c r="AU144"/>
      <c r="AV144"/>
      <c r="AW144"/>
      <c r="AX144"/>
      <c r="AY144"/>
      <c r="AZ144"/>
      <c r="BA144"/>
      <c r="BB144"/>
    </row>
    <row r="145" spans="1:24" x14ac:dyDescent="0.35">
      <c r="A145" s="169"/>
      <c r="B145" s="7"/>
      <c r="C145" s="17"/>
      <c r="D145" s="17"/>
      <c r="E145" s="17"/>
      <c r="F145" s="17"/>
      <c r="G145" s="53" t="s">
        <v>923</v>
      </c>
      <c r="H145" s="17"/>
      <c r="I145" s="17"/>
      <c r="J145" s="17"/>
      <c r="K145" s="17"/>
      <c r="L145" s="22"/>
      <c r="M145" s="22"/>
      <c r="N145" s="22"/>
      <c r="O145" s="22"/>
      <c r="P145" s="22"/>
      <c r="Q145" s="22"/>
      <c r="R145" s="22"/>
      <c r="S145" s="22"/>
      <c r="T145" s="22"/>
      <c r="U145" s="22"/>
      <c r="V145" s="22"/>
      <c r="W145" s="16"/>
      <c r="X145" s="8"/>
    </row>
    <row r="146" spans="1:24" outlineLevel="1" x14ac:dyDescent="0.35">
      <c r="A146" s="169"/>
      <c r="B146" s="7"/>
      <c r="C146" s="17"/>
      <c r="D146" s="17"/>
      <c r="E146" s="17"/>
      <c r="F146" s="26"/>
      <c r="G146" s="26"/>
      <c r="H146" s="26"/>
      <c r="I146" s="26"/>
      <c r="J146" s="26"/>
      <c r="K146" s="28"/>
      <c r="L146" s="28"/>
      <c r="M146" s="28"/>
      <c r="N146" s="28"/>
      <c r="O146" s="28"/>
      <c r="P146" s="28"/>
      <c r="Q146" s="28"/>
      <c r="R146" s="28"/>
      <c r="S146" s="28"/>
      <c r="T146" s="28"/>
      <c r="U146" s="28"/>
      <c r="V146" s="30"/>
      <c r="W146" s="16"/>
      <c r="X146" s="8"/>
    </row>
    <row r="147" spans="1:24" outlineLevel="1" x14ac:dyDescent="0.35">
      <c r="A147" s="169"/>
      <c r="B147" s="7"/>
      <c r="C147" s="17"/>
      <c r="D147" s="17"/>
      <c r="E147" s="17"/>
      <c r="F147" s="26"/>
      <c r="G147" s="26"/>
      <c r="H147" s="26"/>
      <c r="I147" s="655" t="str">
        <f t="shared" ref="I147:I154" si="6">G21</f>
        <v>b</v>
      </c>
      <c r="J147" s="244">
        <v>0.1</v>
      </c>
      <c r="L147" s="28"/>
      <c r="M147" s="28"/>
      <c r="N147" s="28"/>
      <c r="O147" s="28"/>
      <c r="P147" s="28"/>
      <c r="Q147" s="28"/>
      <c r="R147" s="28"/>
      <c r="S147" s="28"/>
      <c r="T147" s="28"/>
      <c r="U147" s="28"/>
      <c r="V147" s="30"/>
      <c r="W147" s="16"/>
      <c r="X147" s="8"/>
    </row>
    <row r="148" spans="1:24" outlineLevel="1" x14ac:dyDescent="0.35">
      <c r="A148" s="169"/>
      <c r="B148" s="7"/>
      <c r="C148" s="17"/>
      <c r="D148" s="17"/>
      <c r="E148" s="17"/>
      <c r="F148" s="26"/>
      <c r="G148" s="91"/>
      <c r="H148" s="91"/>
      <c r="I148" s="655" t="str">
        <f t="shared" si="6"/>
        <v>bd</v>
      </c>
      <c r="J148" s="244">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55" t="str">
        <f t="shared" si="6"/>
        <v>f</v>
      </c>
      <c r="J149" s="244">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55" t="str">
        <f t="shared" si="6"/>
        <v>h</v>
      </c>
      <c r="J150" s="244">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55" t="str">
        <f t="shared" si="6"/>
        <v>i</v>
      </c>
      <c r="J151" s="244">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55" t="str">
        <f t="shared" si="6"/>
        <v>k</v>
      </c>
      <c r="J152" s="244">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55" t="str">
        <f t="shared" si="6"/>
        <v>l</v>
      </c>
      <c r="J153" s="244">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55" t="str">
        <f t="shared" si="6"/>
        <v>ms</v>
      </c>
      <c r="J154" s="244">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55" t="str">
        <f t="shared" ref="I155:I164" si="7">G29</f>
        <v>o</v>
      </c>
      <c r="J155" s="244">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55" t="str">
        <f t="shared" si="7"/>
        <v>od</v>
      </c>
      <c r="J156" s="244">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55" t="str">
        <f t="shared" si="7"/>
        <v>of</v>
      </c>
      <c r="J157" s="244">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55" t="str">
        <f t="shared" si="7"/>
        <v>r</v>
      </c>
      <c r="J158" s="244">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55" t="str">
        <f t="shared" si="7"/>
        <v>rd</v>
      </c>
      <c r="J159" s="244">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655" t="str">
        <f t="shared" si="7"/>
        <v>v</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7"/>
        <v>w</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7"/>
        <v>wd</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7"/>
        <v>z</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7"/>
        <v>zd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91"/>
      <c r="J165" s="115"/>
      <c r="K165" s="115"/>
      <c r="L165" s="115"/>
      <c r="M165" s="115"/>
      <c r="N165" s="115"/>
      <c r="O165" s="115"/>
      <c r="P165" s="115"/>
      <c r="Q165" s="115"/>
      <c r="R165" s="115"/>
      <c r="S165" s="115"/>
      <c r="T165" s="115"/>
      <c r="U165" s="115"/>
      <c r="V165" s="30"/>
      <c r="W165" s="16"/>
      <c r="X165" s="8"/>
    </row>
    <row r="166" spans="1:24" outlineLevel="1" x14ac:dyDescent="0.35">
      <c r="A166" s="169"/>
      <c r="B166" s="7"/>
      <c r="C166" s="17"/>
      <c r="D166" s="17"/>
      <c r="E166" s="17"/>
      <c r="F166" s="36"/>
      <c r="G166" s="37"/>
      <c r="H166" s="37"/>
      <c r="I166" s="37"/>
      <c r="J166" s="38"/>
      <c r="K166" s="38"/>
      <c r="L166" s="38"/>
      <c r="M166" s="38"/>
      <c r="N166" s="38"/>
      <c r="O166" s="38"/>
      <c r="P166" s="38"/>
      <c r="Q166" s="38"/>
      <c r="R166" s="38"/>
      <c r="S166" s="38"/>
      <c r="T166" s="38"/>
      <c r="U166" s="38"/>
      <c r="V166" s="30"/>
      <c r="W166" s="16"/>
      <c r="X166" s="8"/>
    </row>
    <row r="167" spans="1:24" outlineLevel="1" x14ac:dyDescent="0.35">
      <c r="A167" s="169"/>
      <c r="B167" s="7"/>
      <c r="C167" s="39"/>
      <c r="D167" s="39"/>
      <c r="E167" s="39"/>
      <c r="F167" s="39"/>
      <c r="G167" s="40" t="str">
        <f>G115</f>
        <v>GRAZING CROPS - QUALITY AND WASTAGE</v>
      </c>
      <c r="H167" s="39"/>
      <c r="I167" s="39"/>
      <c r="J167" s="39"/>
      <c r="K167" s="39"/>
      <c r="L167" s="39"/>
      <c r="M167" s="39"/>
      <c r="N167" s="39"/>
      <c r="O167" s="39"/>
      <c r="P167" s="39"/>
      <c r="Q167" s="39"/>
      <c r="R167" s="39"/>
      <c r="S167" s="39"/>
      <c r="T167" s="94"/>
      <c r="U167" s="94"/>
      <c r="V167" s="94"/>
      <c r="W167" s="41" t="s">
        <v>117</v>
      </c>
      <c r="X167" s="8"/>
    </row>
    <row r="168" spans="1:24" outlineLevel="1" x14ac:dyDescent="0.35">
      <c r="A168" s="169"/>
      <c r="B168" s="7"/>
      <c r="C168" s="7"/>
      <c r="D168" s="7"/>
      <c r="E168" s="7"/>
      <c r="F168" s="8"/>
      <c r="G168" s="8"/>
      <c r="H168" s="8"/>
      <c r="I168" s="8"/>
      <c r="J168" s="8"/>
      <c r="K168" s="8"/>
      <c r="L168" s="8"/>
      <c r="M168" s="8"/>
      <c r="N168" s="8"/>
      <c r="O168" s="8"/>
      <c r="P168" s="8"/>
      <c r="Q168" s="8"/>
      <c r="R168" s="8"/>
      <c r="S168" s="8"/>
      <c r="T168" s="8"/>
      <c r="U168" s="8"/>
      <c r="V168" s="8"/>
      <c r="W168" s="8"/>
      <c r="X168" s="8"/>
    </row>
    <row r="169" spans="1:24" ht="4.5" customHeight="1" thickBot="1" x14ac:dyDescent="0.4">
      <c r="A169" s="169"/>
      <c r="B169" s="7"/>
      <c r="C169" s="7"/>
      <c r="D169" s="7"/>
      <c r="E169" s="7"/>
      <c r="F169" s="7"/>
      <c r="G169" s="7"/>
      <c r="H169" s="7"/>
      <c r="I169" s="7"/>
      <c r="J169" s="7"/>
      <c r="K169" s="7"/>
      <c r="L169" s="7"/>
      <c r="M169" s="7"/>
      <c r="N169" s="7"/>
      <c r="O169" s="7"/>
      <c r="P169" s="7"/>
      <c r="Q169" s="7"/>
      <c r="R169" s="7"/>
      <c r="S169" s="7"/>
      <c r="T169" s="7"/>
      <c r="U169" s="7"/>
      <c r="V169" s="7"/>
      <c r="W169" s="7"/>
      <c r="X169" s="7"/>
    </row>
    <row r="170" spans="1:24" ht="4.5" customHeight="1" x14ac:dyDescent="0.35">
      <c r="A170" s="169"/>
      <c r="B170" s="7"/>
      <c r="C170" s="9" t="s">
        <v>0</v>
      </c>
      <c r="D170" s="9" t="e">
        <f>SUM(#REF!)</f>
        <v>#REF!</v>
      </c>
      <c r="E170" s="9"/>
      <c r="F170" s="9"/>
      <c r="G170" s="9"/>
      <c r="H170" s="9"/>
      <c r="I170" s="9"/>
      <c r="J170" s="9"/>
      <c r="K170" s="10"/>
      <c r="L170" s="10"/>
      <c r="M170" s="10"/>
      <c r="N170" s="10"/>
      <c r="O170" s="10"/>
      <c r="P170" s="10"/>
      <c r="Q170" s="10"/>
      <c r="R170" s="10"/>
      <c r="S170" s="10"/>
      <c r="T170" s="10"/>
      <c r="U170" s="10"/>
      <c r="V170" s="10"/>
      <c r="W170" s="11"/>
      <c r="X170" s="8"/>
    </row>
    <row r="171" spans="1:24" x14ac:dyDescent="0.35">
      <c r="A171" s="169"/>
      <c r="B171" s="7"/>
      <c r="C171" s="12"/>
      <c r="D171" s="12">
        <v>0</v>
      </c>
      <c r="E171" s="12" t="s">
        <v>1</v>
      </c>
      <c r="F171" s="13"/>
      <c r="G171" s="14" t="s">
        <v>911</v>
      </c>
      <c r="H171" s="13"/>
      <c r="I171" s="13"/>
      <c r="J171" s="13"/>
      <c r="K171" s="13"/>
      <c r="L171" s="13"/>
      <c r="M171" s="13"/>
      <c r="O171" s="13"/>
      <c r="P171" s="13"/>
      <c r="Q171" s="13"/>
      <c r="R171" s="13"/>
      <c r="S171" s="15"/>
      <c r="T171" s="75"/>
      <c r="U171" s="109"/>
      <c r="V171" s="109"/>
      <c r="W171" s="16"/>
      <c r="X171" s="8"/>
    </row>
    <row r="172" spans="1:24" outlineLevel="1" x14ac:dyDescent="0.35">
      <c r="A172" s="169"/>
      <c r="B172" s="7"/>
      <c r="C172" s="12"/>
      <c r="D172" s="12" t="b">
        <f>OR(ISNA(VLOOKUP(G171,Index_Table_Names,1,FALSE)),G171="")</f>
        <v>0</v>
      </c>
      <c r="E172" s="17"/>
      <c r="F172" s="13"/>
      <c r="G172" s="13" t="s">
        <v>909</v>
      </c>
      <c r="H172" s="75"/>
      <c r="I172" s="13"/>
      <c r="J172" s="13"/>
      <c r="L172" s="13"/>
      <c r="M172" s="13"/>
      <c r="O172" s="13"/>
      <c r="P172" s="13"/>
      <c r="Q172" s="13"/>
      <c r="R172" s="13"/>
      <c r="S172" s="15"/>
      <c r="T172" s="110"/>
      <c r="U172" s="109"/>
      <c r="V172" s="109"/>
      <c r="W172" s="16"/>
      <c r="X172" s="8"/>
    </row>
    <row r="173" spans="1:24" outlineLevel="1" x14ac:dyDescent="0.35">
      <c r="A173" s="169"/>
      <c r="B173" s="7"/>
      <c r="C173" s="17"/>
      <c r="D173" s="12" t="e">
        <f>(D171&lt;&gt;D170)</f>
        <v>#REF!</v>
      </c>
      <c r="E173" s="17"/>
      <c r="F173" s="13"/>
      <c r="G173" s="78">
        <v>37780.587162384261</v>
      </c>
      <c r="H173" s="75"/>
      <c r="I173" s="13"/>
      <c r="J173" s="13"/>
      <c r="K173" s="13"/>
      <c r="L173" s="608"/>
      <c r="O173" s="13"/>
      <c r="P173" s="13"/>
      <c r="Q173" s="13"/>
      <c r="R173" s="13"/>
      <c r="S173" s="15"/>
      <c r="T173" s="110"/>
      <c r="U173" s="109"/>
      <c r="V173" s="109"/>
      <c r="W173" s="16"/>
      <c r="X173" s="8"/>
    </row>
    <row r="174" spans="1:24" outlineLevel="1" x14ac:dyDescent="0.35">
      <c r="A174" s="169"/>
      <c r="B174" s="7"/>
      <c r="C174" s="17"/>
      <c r="D174" s="12"/>
      <c r="E174" s="17"/>
      <c r="F174" s="13"/>
      <c r="G174" s="78"/>
      <c r="H174" s="75"/>
      <c r="I174" s="13"/>
      <c r="J174" s="13"/>
      <c r="K174" s="13"/>
      <c r="L174" s="608"/>
      <c r="O174" s="13"/>
      <c r="P174" s="13"/>
      <c r="Q174" s="13"/>
      <c r="R174" s="13"/>
      <c r="S174" s="15"/>
      <c r="T174" s="110"/>
      <c r="U174" s="109"/>
      <c r="V174" s="109"/>
      <c r="W174" s="16"/>
      <c r="X174" s="8"/>
    </row>
    <row r="175" spans="1:24" x14ac:dyDescent="0.35">
      <c r="A175" s="169"/>
      <c r="B175" s="7"/>
      <c r="C175" s="17"/>
      <c r="D175" s="17"/>
      <c r="E175" s="17"/>
      <c r="F175" s="17"/>
      <c r="G175" s="53" t="s">
        <v>927</v>
      </c>
      <c r="H175" s="17"/>
      <c r="I175" s="17"/>
      <c r="J175" s="17"/>
      <c r="K175" s="17"/>
      <c r="L175" s="22"/>
      <c r="M175" s="22"/>
      <c r="N175" s="22"/>
      <c r="O175" s="22"/>
      <c r="P175" s="22"/>
      <c r="Q175" s="22"/>
      <c r="R175" s="22"/>
      <c r="S175" s="22"/>
      <c r="T175" s="22"/>
      <c r="U175" s="22"/>
      <c r="V175" s="22"/>
      <c r="W175" s="16"/>
      <c r="X175" s="8"/>
    </row>
    <row r="176" spans="1:24" outlineLevel="1" x14ac:dyDescent="0.35">
      <c r="A176" s="169"/>
      <c r="B176" s="7"/>
      <c r="C176" s="17"/>
      <c r="D176" s="17"/>
      <c r="E176" s="17"/>
      <c r="F176" s="17"/>
      <c r="G176" s="53"/>
      <c r="H176" s="17"/>
      <c r="I176" s="17"/>
      <c r="J176" s="17"/>
      <c r="K176" s="23" t="s">
        <v>370</v>
      </c>
      <c r="L176" s="22"/>
      <c r="M176" s="22"/>
      <c r="N176" s="22"/>
      <c r="O176" s="22"/>
      <c r="P176" s="22"/>
      <c r="Q176" s="22"/>
      <c r="R176" s="22"/>
      <c r="S176" s="22"/>
      <c r="T176" s="22"/>
      <c r="U176" s="22"/>
      <c r="V176" s="22"/>
      <c r="W176" s="16"/>
      <c r="X176" s="8"/>
    </row>
    <row r="177" spans="1:24" outlineLevel="1" x14ac:dyDescent="0.35">
      <c r="A177" s="169"/>
      <c r="B177" s="7"/>
      <c r="C177" s="17"/>
      <c r="D177" s="12"/>
      <c r="E177" s="17"/>
      <c r="F177" s="13"/>
      <c r="G177" s="78"/>
      <c r="H177" s="75"/>
      <c r="I177" s="13"/>
      <c r="J177" s="656" t="str">
        <f t="shared" ref="J177:J184" si="8">G21</f>
        <v>b</v>
      </c>
      <c r="K177" s="613">
        <v>0.35</v>
      </c>
      <c r="L177" s="109"/>
      <c r="M177" s="109"/>
      <c r="N177" s="109"/>
      <c r="O177" s="109"/>
      <c r="P177" s="109"/>
      <c r="Q177" s="109"/>
      <c r="R177" s="109"/>
      <c r="S177" s="109"/>
      <c r="T177" s="109"/>
      <c r="U177" s="109"/>
      <c r="V177" s="109"/>
      <c r="W177" s="16"/>
      <c r="X177" s="8"/>
    </row>
    <row r="178" spans="1:24" outlineLevel="1" x14ac:dyDescent="0.35">
      <c r="A178" s="169"/>
      <c r="B178" s="7"/>
      <c r="C178" s="17"/>
      <c r="D178" s="12"/>
      <c r="E178" s="17"/>
      <c r="F178" s="13"/>
      <c r="G178" s="78"/>
      <c r="H178" s="75"/>
      <c r="I178" s="13"/>
      <c r="J178" s="656" t="str">
        <f t="shared" si="8"/>
        <v>bd</v>
      </c>
      <c r="K178" s="613">
        <v>0.35</v>
      </c>
      <c r="L178" s="109"/>
      <c r="M178" s="109"/>
      <c r="N178" s="109"/>
      <c r="O178" s="109"/>
      <c r="P178" s="109"/>
      <c r="Q178" s="109"/>
      <c r="R178" s="109"/>
      <c r="S178" s="109"/>
      <c r="T178" s="109"/>
      <c r="U178" s="109"/>
      <c r="V178" s="109"/>
      <c r="W178" s="16"/>
      <c r="X178" s="8"/>
    </row>
    <row r="179" spans="1:24" outlineLevel="1" x14ac:dyDescent="0.35">
      <c r="A179" s="169"/>
      <c r="B179" s="7"/>
      <c r="C179" s="17"/>
      <c r="D179" s="12"/>
      <c r="E179" s="17"/>
      <c r="F179" s="13"/>
      <c r="G179" s="78"/>
      <c r="H179" s="75"/>
      <c r="I179" s="13"/>
      <c r="J179" s="656" t="str">
        <f t="shared" si="8"/>
        <v>f</v>
      </c>
      <c r="K179" s="613">
        <v>0.35</v>
      </c>
      <c r="L179" s="109"/>
      <c r="M179" s="109"/>
      <c r="N179" s="109"/>
      <c r="O179" s="109"/>
      <c r="P179" s="109"/>
      <c r="Q179" s="109"/>
      <c r="R179" s="109"/>
      <c r="S179" s="109"/>
      <c r="T179" s="109"/>
      <c r="U179" s="109"/>
      <c r="V179" s="109"/>
      <c r="W179" s="16"/>
      <c r="X179" s="8"/>
    </row>
    <row r="180" spans="1:24" outlineLevel="1" x14ac:dyDescent="0.35">
      <c r="A180" s="169"/>
      <c r="B180" s="7"/>
      <c r="C180" s="17"/>
      <c r="D180" s="12"/>
      <c r="E180" s="17"/>
      <c r="F180" s="13"/>
      <c r="G180" s="78"/>
      <c r="H180" s="75"/>
      <c r="I180" s="13"/>
      <c r="J180" s="656" t="str">
        <f t="shared" si="8"/>
        <v>h</v>
      </c>
      <c r="K180" s="613">
        <v>0.35</v>
      </c>
      <c r="L180" s="109"/>
      <c r="M180" s="109"/>
      <c r="N180" s="109"/>
      <c r="O180" s="109"/>
      <c r="P180" s="109"/>
      <c r="Q180" s="109"/>
      <c r="R180" s="109"/>
      <c r="S180" s="109"/>
      <c r="T180" s="109"/>
      <c r="U180" s="109"/>
      <c r="V180" s="109"/>
      <c r="W180" s="16"/>
      <c r="X180" s="8"/>
    </row>
    <row r="181" spans="1:24" outlineLevel="1" x14ac:dyDescent="0.35">
      <c r="A181" s="169"/>
      <c r="B181" s="7"/>
      <c r="C181" s="17"/>
      <c r="D181" s="12"/>
      <c r="E181" s="17"/>
      <c r="F181" s="13"/>
      <c r="G181" s="78"/>
      <c r="H181" s="75"/>
      <c r="I181" s="13"/>
      <c r="J181" s="656" t="str">
        <f t="shared" si="8"/>
        <v>i</v>
      </c>
      <c r="K181" s="613">
        <v>0.35</v>
      </c>
      <c r="L181" s="109"/>
      <c r="M181" s="109"/>
      <c r="N181" s="109"/>
      <c r="O181" s="109"/>
      <c r="P181" s="109"/>
      <c r="Q181" s="109"/>
      <c r="R181" s="109"/>
      <c r="S181" s="109"/>
      <c r="T181" s="109"/>
      <c r="U181" s="109"/>
      <c r="V181" s="109"/>
      <c r="W181" s="16"/>
      <c r="X181" s="8"/>
    </row>
    <row r="182" spans="1:24" outlineLevel="1" x14ac:dyDescent="0.35">
      <c r="A182" s="169"/>
      <c r="B182" s="7"/>
      <c r="C182" s="17"/>
      <c r="D182" s="12"/>
      <c r="E182" s="17"/>
      <c r="F182" s="13"/>
      <c r="G182" s="78"/>
      <c r="H182" s="75"/>
      <c r="I182" s="13"/>
      <c r="J182" s="656" t="str">
        <f t="shared" si="8"/>
        <v>k</v>
      </c>
      <c r="K182" s="613">
        <v>0.35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 t="shared" si="8"/>
        <v>l</v>
      </c>
      <c r="K183" s="613">
        <v>0.35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 t="shared" si="8"/>
        <v>ms</v>
      </c>
      <c r="K184" s="613">
        <v>0.35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 t="shared" ref="J185:J194" si="9">G29</f>
        <v>o</v>
      </c>
      <c r="K185" s="613">
        <v>0.35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 t="shared" si="9"/>
        <v>od</v>
      </c>
      <c r="K186" s="613">
        <v>0.35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 t="shared" si="9"/>
        <v>of</v>
      </c>
      <c r="K187" s="613">
        <v>0.35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 t="shared" si="9"/>
        <v>r</v>
      </c>
      <c r="K188" s="613">
        <v>0.35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 t="shared" si="9"/>
        <v>rd</v>
      </c>
      <c r="K189" s="613">
        <v>0.35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si="9"/>
        <v>v</v>
      </c>
      <c r="K190" s="613">
        <v>0.35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si="9"/>
        <v>w</v>
      </c>
      <c r="K191" s="613">
        <v>0.35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9"/>
        <v>wd</v>
      </c>
      <c r="K192" s="613">
        <v>0.35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9"/>
        <v>z</v>
      </c>
      <c r="K193" s="613">
        <v>0.35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9"/>
        <v>zd</v>
      </c>
      <c r="K194" s="613">
        <v>0.35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L195" s="608"/>
      <c r="O195" s="13"/>
      <c r="P195" s="13"/>
      <c r="Q195" s="13"/>
      <c r="R195" s="13"/>
      <c r="S195" s="15"/>
      <c r="T195" s="110"/>
      <c r="U195" s="109"/>
      <c r="V195" s="109"/>
      <c r="W195" s="16"/>
      <c r="X195" s="8"/>
    </row>
    <row r="196" spans="1:24" x14ac:dyDescent="0.35">
      <c r="A196" s="169"/>
      <c r="B196" s="7"/>
      <c r="C196" s="17"/>
      <c r="D196" s="17"/>
      <c r="E196" s="17"/>
      <c r="F196" s="17"/>
      <c r="G196" s="53" t="s">
        <v>1208</v>
      </c>
      <c r="H196" s="17"/>
      <c r="I196" s="17"/>
      <c r="J196" s="17"/>
      <c r="K196" s="17"/>
      <c r="L196" s="22"/>
      <c r="M196" s="22"/>
      <c r="N196" s="22"/>
      <c r="O196" s="22"/>
      <c r="P196" s="22"/>
      <c r="Q196" s="22"/>
      <c r="R196" s="22"/>
      <c r="S196" s="22"/>
      <c r="T196" s="22"/>
      <c r="U196" s="22"/>
      <c r="V196" s="22"/>
      <c r="W196" s="16"/>
      <c r="X196" s="8"/>
    </row>
    <row r="197" spans="1:24" outlineLevel="1" x14ac:dyDescent="0.35">
      <c r="A197" s="169"/>
      <c r="B197" s="7"/>
      <c r="C197" s="17"/>
      <c r="D197" s="17"/>
      <c r="E197" s="17"/>
      <c r="F197" s="17"/>
      <c r="G197" s="53"/>
      <c r="H197" s="17"/>
      <c r="I197" s="17"/>
      <c r="J197" s="17"/>
      <c r="K197" s="23" t="s">
        <v>370</v>
      </c>
      <c r="L197" s="23" t="s">
        <v>131</v>
      </c>
      <c r="M197" s="23" t="s">
        <v>132</v>
      </c>
      <c r="N197" s="23" t="s">
        <v>133</v>
      </c>
      <c r="O197" s="23" t="s">
        <v>134</v>
      </c>
      <c r="P197" s="23" t="s">
        <v>135</v>
      </c>
      <c r="Q197" s="23" t="s">
        <v>136</v>
      </c>
      <c r="R197" s="23" t="s">
        <v>137</v>
      </c>
      <c r="S197" s="23" t="s">
        <v>138</v>
      </c>
      <c r="T197" s="23" t="s">
        <v>139</v>
      </c>
      <c r="U197" s="22"/>
      <c r="V197" s="22"/>
      <c r="W197" s="16"/>
      <c r="X197" s="8"/>
    </row>
    <row r="198" spans="1:24" outlineLevel="1" x14ac:dyDescent="0.35">
      <c r="A198" s="169"/>
      <c r="B198" s="7"/>
      <c r="C198" s="17"/>
      <c r="D198" s="12"/>
      <c r="E198" s="17"/>
      <c r="F198" s="13"/>
      <c r="G198" s="78"/>
      <c r="H198" s="75"/>
      <c r="I198" s="13"/>
      <c r="J198" s="13" t="s">
        <v>806</v>
      </c>
      <c r="K198" s="613">
        <v>2</v>
      </c>
      <c r="L198" s="613">
        <v>1</v>
      </c>
      <c r="M198" s="613">
        <v>1</v>
      </c>
      <c r="N198" s="613">
        <v>1</v>
      </c>
      <c r="O198" s="613">
        <v>2</v>
      </c>
      <c r="P198" s="613">
        <v>2</v>
      </c>
      <c r="Q198" s="613">
        <v>2</v>
      </c>
      <c r="R198" s="613">
        <v>2</v>
      </c>
      <c r="S198" s="613">
        <v>2</v>
      </c>
      <c r="T198" s="613">
        <v>2</v>
      </c>
      <c r="U198" s="109"/>
      <c r="V198" s="109"/>
      <c r="W198" s="16"/>
      <c r="X198" s="8"/>
    </row>
    <row r="199" spans="1:24" outlineLevel="1" x14ac:dyDescent="0.35">
      <c r="A199" s="169"/>
      <c r="B199" s="7"/>
      <c r="C199" s="17"/>
      <c r="D199" s="12"/>
      <c r="E199" s="17"/>
      <c r="F199" s="13"/>
      <c r="G199" s="78"/>
      <c r="H199" s="75"/>
      <c r="I199" s="13"/>
      <c r="J199" s="13" t="s">
        <v>385</v>
      </c>
      <c r="K199" s="613">
        <v>1</v>
      </c>
      <c r="L199" s="613">
        <v>1</v>
      </c>
      <c r="M199" s="613">
        <v>1</v>
      </c>
      <c r="N199" s="613">
        <v>1</v>
      </c>
      <c r="O199" s="613">
        <v>2</v>
      </c>
      <c r="P199" s="613">
        <v>2</v>
      </c>
      <c r="Q199" s="613">
        <v>2</v>
      </c>
      <c r="R199" s="613">
        <v>2</v>
      </c>
      <c r="S199" s="613">
        <v>2</v>
      </c>
      <c r="T199" s="613">
        <v>2</v>
      </c>
      <c r="U199" s="109"/>
      <c r="V199" s="109"/>
      <c r="W199" s="16"/>
      <c r="X199" s="8"/>
    </row>
    <row r="200" spans="1:24" outlineLevel="1" x14ac:dyDescent="0.35">
      <c r="A200" s="169"/>
      <c r="B200" s="7"/>
      <c r="C200" s="17"/>
      <c r="D200" s="12"/>
      <c r="E200" s="17"/>
      <c r="F200" s="13"/>
      <c r="G200" s="78"/>
      <c r="H200" s="75"/>
      <c r="I200" s="13"/>
      <c r="J200" s="13" t="s">
        <v>779</v>
      </c>
      <c r="K200" s="613">
        <v>1.3</v>
      </c>
      <c r="L200" s="613">
        <v>1.3</v>
      </c>
      <c r="M200" s="613">
        <v>1.3</v>
      </c>
      <c r="N200" s="613">
        <v>1.3</v>
      </c>
      <c r="O200" s="613">
        <v>2</v>
      </c>
      <c r="P200" s="613">
        <v>2</v>
      </c>
      <c r="Q200" s="613">
        <v>2</v>
      </c>
      <c r="R200" s="613">
        <v>2</v>
      </c>
      <c r="S200" s="613">
        <v>2</v>
      </c>
      <c r="T200" s="613">
        <v>2</v>
      </c>
      <c r="U200" s="109"/>
      <c r="V200" s="109"/>
      <c r="W200" s="16"/>
      <c r="X200" s="8"/>
    </row>
    <row r="201" spans="1:24" outlineLevel="1" x14ac:dyDescent="0.35">
      <c r="A201" s="169"/>
      <c r="B201" s="7"/>
      <c r="C201" s="17"/>
      <c r="D201" s="12"/>
      <c r="E201" s="17"/>
      <c r="F201" s="13"/>
      <c r="G201" s="78"/>
      <c r="H201" s="75"/>
      <c r="I201" s="13"/>
      <c r="J201" s="13" t="s">
        <v>780</v>
      </c>
      <c r="K201" s="613">
        <v>1</v>
      </c>
      <c r="L201" s="613">
        <v>1</v>
      </c>
      <c r="M201" s="613">
        <v>1</v>
      </c>
      <c r="N201" s="613">
        <v>1</v>
      </c>
      <c r="O201" s="613">
        <v>2</v>
      </c>
      <c r="P201" s="613">
        <v>2</v>
      </c>
      <c r="Q201" s="613">
        <v>2</v>
      </c>
      <c r="R201" s="613">
        <v>2</v>
      </c>
      <c r="S201" s="613">
        <v>2</v>
      </c>
      <c r="T201" s="613">
        <v>2</v>
      </c>
      <c r="U201" s="109"/>
      <c r="V201" s="109"/>
      <c r="W201" s="16"/>
      <c r="X201" s="8"/>
    </row>
    <row r="202" spans="1:24" outlineLevel="1" x14ac:dyDescent="0.35">
      <c r="A202" s="169"/>
      <c r="B202" s="7"/>
      <c r="C202" s="17"/>
      <c r="D202" s="12"/>
      <c r="E202" s="17"/>
      <c r="F202" s="13"/>
      <c r="G202" s="78"/>
      <c r="H202" s="75"/>
      <c r="I202" s="13"/>
      <c r="J202" s="13" t="s">
        <v>781</v>
      </c>
      <c r="K202" s="613">
        <v>1.3</v>
      </c>
      <c r="L202" s="613">
        <v>1.3</v>
      </c>
      <c r="M202" s="613">
        <v>1.3</v>
      </c>
      <c r="N202" s="613">
        <v>1.3</v>
      </c>
      <c r="O202" s="613">
        <v>2</v>
      </c>
      <c r="P202" s="613">
        <v>2</v>
      </c>
      <c r="Q202" s="613">
        <v>2</v>
      </c>
      <c r="R202" s="613">
        <v>2</v>
      </c>
      <c r="S202" s="613">
        <v>2</v>
      </c>
      <c r="T202" s="613">
        <v>2</v>
      </c>
      <c r="U202" s="109"/>
      <c r="V202" s="109"/>
      <c r="W202" s="16"/>
      <c r="X202" s="8"/>
    </row>
    <row r="203" spans="1:24" outlineLevel="1" x14ac:dyDescent="0.35">
      <c r="A203" s="169"/>
      <c r="B203" s="7"/>
      <c r="C203" s="17"/>
      <c r="D203" s="12"/>
      <c r="E203" s="17"/>
      <c r="F203" s="13"/>
      <c r="G203" s="78"/>
      <c r="H203" s="75"/>
      <c r="I203" s="13"/>
      <c r="J203" s="13" t="s">
        <v>782</v>
      </c>
      <c r="K203" s="613">
        <v>1</v>
      </c>
      <c r="L203" s="613">
        <v>1</v>
      </c>
      <c r="M203" s="613">
        <v>1</v>
      </c>
      <c r="N203" s="613">
        <v>1</v>
      </c>
      <c r="O203" s="613">
        <v>2</v>
      </c>
      <c r="P203" s="613">
        <v>2</v>
      </c>
      <c r="Q203" s="613">
        <v>2</v>
      </c>
      <c r="R203" s="613">
        <v>2</v>
      </c>
      <c r="S203" s="613">
        <v>2</v>
      </c>
      <c r="T203" s="613">
        <v>2</v>
      </c>
      <c r="U203" s="109"/>
      <c r="V203" s="109"/>
      <c r="W203" s="16"/>
      <c r="X203" s="8"/>
    </row>
    <row r="204" spans="1:24" outlineLevel="1" x14ac:dyDescent="0.35">
      <c r="A204" s="169"/>
      <c r="B204" s="7"/>
      <c r="C204" s="17"/>
      <c r="D204" s="12"/>
      <c r="E204" s="17"/>
      <c r="F204" s="13"/>
      <c r="G204" s="78"/>
      <c r="H204" s="75"/>
      <c r="I204" s="13"/>
      <c r="J204" s="13" t="s">
        <v>783</v>
      </c>
      <c r="K204" s="613">
        <v>1.3</v>
      </c>
      <c r="L204" s="613">
        <v>1.3</v>
      </c>
      <c r="M204" s="613">
        <v>1.3</v>
      </c>
      <c r="N204" s="613">
        <v>1.3</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784</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785</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786</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21"/>
      <c r="H208" s="75"/>
      <c r="I208" s="13"/>
      <c r="J208" s="36"/>
      <c r="K208" s="13"/>
      <c r="L208" s="13"/>
      <c r="M208" s="13"/>
      <c r="N208" s="13"/>
      <c r="O208" s="13"/>
      <c r="P208" s="13"/>
      <c r="Q208" s="13"/>
      <c r="R208" s="13"/>
      <c r="S208" s="15"/>
      <c r="T208" s="110"/>
      <c r="U208" s="109"/>
      <c r="V208" s="109"/>
      <c r="W208" s="16"/>
      <c r="X208" s="8"/>
    </row>
    <row r="209" spans="1:24" outlineLevel="1" x14ac:dyDescent="0.35">
      <c r="A209" s="169"/>
      <c r="B209" s="7"/>
      <c r="C209" s="17"/>
      <c r="D209" s="12"/>
      <c r="E209" s="17"/>
      <c r="F209" s="13"/>
      <c r="G209" s="21"/>
      <c r="H209" s="75"/>
      <c r="I209" s="13"/>
      <c r="J209" s="36"/>
      <c r="K209" s="13"/>
      <c r="L209" s="13"/>
      <c r="M209" s="13"/>
      <c r="N209" s="13"/>
      <c r="O209" s="13"/>
      <c r="P209" s="13"/>
      <c r="Q209" s="13"/>
      <c r="R209" s="13"/>
      <c r="S209" s="15"/>
      <c r="T209" s="110"/>
      <c r="U209" s="109"/>
      <c r="V209" s="109"/>
      <c r="W209" s="16"/>
      <c r="X209" s="8"/>
    </row>
    <row r="210" spans="1:24" outlineLevel="1" x14ac:dyDescent="0.35">
      <c r="A210" s="169"/>
      <c r="B210" s="7"/>
      <c r="C210" s="39"/>
      <c r="D210" s="39"/>
      <c r="E210" s="39"/>
      <c r="F210" s="39"/>
      <c r="G210" s="40" t="str">
        <f>G171</f>
        <v>YIELD REDUCTION FROM GRAZING CROP</v>
      </c>
      <c r="H210" s="39"/>
      <c r="I210" s="39"/>
      <c r="J210" s="39"/>
      <c r="K210" s="39"/>
      <c r="L210" s="39"/>
      <c r="M210" s="39"/>
      <c r="N210" s="39"/>
      <c r="O210" s="39"/>
      <c r="P210" s="39"/>
      <c r="Q210" s="39"/>
      <c r="R210" s="39"/>
      <c r="S210" s="39"/>
      <c r="T210" s="94"/>
      <c r="U210" s="94"/>
      <c r="V210" s="94"/>
      <c r="W210" s="41" t="s">
        <v>117</v>
      </c>
      <c r="X210" s="8"/>
    </row>
    <row r="211" spans="1:24" outlineLevel="1" x14ac:dyDescent="0.35">
      <c r="A211" s="169"/>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9"/>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9"/>
      <c r="B213" s="7"/>
      <c r="C213" s="609"/>
      <c r="D213" s="609"/>
      <c r="E213" s="609"/>
      <c r="F213" s="609"/>
      <c r="G213" s="609"/>
      <c r="H213" s="610"/>
      <c r="I213" s="609"/>
      <c r="J213" s="609"/>
      <c r="K213" s="609"/>
      <c r="L213" s="609"/>
      <c r="M213" s="609"/>
      <c r="N213" s="609"/>
      <c r="O213" s="609"/>
      <c r="P213" s="609"/>
      <c r="Q213" s="609"/>
      <c r="R213" s="609"/>
      <c r="S213" s="609"/>
      <c r="T213" s="609"/>
      <c r="U213" s="609"/>
      <c r="V213" s="609"/>
      <c r="W213" s="609"/>
      <c r="X213" s="609"/>
    </row>
    <row r="214" spans="1:24" x14ac:dyDescent="0.35">
      <c r="A214" s="169"/>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9"/>
      <c r="B215" s="7"/>
      <c r="C215" s="7"/>
      <c r="D215" s="7"/>
      <c r="E215" s="7"/>
      <c r="F215" s="8"/>
      <c r="G215" s="8"/>
      <c r="H215" s="8"/>
      <c r="I215" s="8"/>
      <c r="J215" s="8"/>
      <c r="K215" s="8"/>
      <c r="L215" s="8"/>
      <c r="M215" s="8"/>
      <c r="N215" s="8"/>
      <c r="O215" s="8"/>
      <c r="P215" s="8"/>
      <c r="Q215" s="8"/>
      <c r="R215" s="8"/>
      <c r="S215" s="8"/>
      <c r="T215" s="8"/>
      <c r="U215" s="8"/>
      <c r="V215" s="8"/>
      <c r="W215" s="8"/>
      <c r="X215" s="8"/>
    </row>
    <row r="216" spans="1:24" x14ac:dyDescent="0.35">
      <c r="A216" s="169"/>
      <c r="B216" s="7"/>
      <c r="C216" s="7"/>
      <c r="D216" s="7"/>
      <c r="E216" s="7"/>
      <c r="F216" s="8"/>
      <c r="G216" s="8"/>
      <c r="H216" s="8"/>
      <c r="I216" s="8"/>
      <c r="J216" s="8"/>
      <c r="K216" s="8"/>
      <c r="L216" s="8"/>
      <c r="M216" s="8"/>
      <c r="N216" s="8"/>
      <c r="O216" s="8"/>
      <c r="P216" s="8"/>
      <c r="Q216" s="8"/>
      <c r="R216" s="8"/>
      <c r="S216" s="8"/>
      <c r="T216" s="8"/>
      <c r="U216" s="8"/>
      <c r="V216" s="8"/>
      <c r="W216" s="8"/>
      <c r="X21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1047</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1048</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1049</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1050</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1051</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1052</v>
      </c>
      <c r="K31" s="767" t="s">
        <v>1053</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1054</v>
      </c>
      <c r="H34" s="775"/>
      <c r="I34" s="787" t="s">
        <v>1055</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1056</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1057</v>
      </c>
      <c r="H36" s="775"/>
      <c r="I36" s="787" t="s">
        <v>1058</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1059</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1060</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1061</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1062</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1063</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1064</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1065</v>
      </c>
      <c r="J52" s="807" t="s">
        <v>1066</v>
      </c>
      <c r="K52" s="808" t="s">
        <v>1067</v>
      </c>
      <c r="L52" s="767"/>
      <c r="M52" s="801" t="s">
        <v>1068</v>
      </c>
      <c r="N52" s="801"/>
      <c r="O52" s="767"/>
      <c r="P52" s="805" t="s">
        <v>1069</v>
      </c>
      <c r="Q52" s="767"/>
      <c r="R52" s="801" t="s">
        <v>1070</v>
      </c>
      <c r="S52" s="767"/>
      <c r="T52" s="767" t="s">
        <v>1174</v>
      </c>
      <c r="U52" s="805"/>
      <c r="V52" s="805"/>
      <c r="W52" s="800"/>
      <c r="X52" s="730"/>
    </row>
    <row r="53" spans="1:24" ht="13" customHeight="1" x14ac:dyDescent="0.3">
      <c r="A53" s="728"/>
      <c r="B53" s="729"/>
      <c r="C53" s="801"/>
      <c r="D53" s="801"/>
      <c r="E53" s="801"/>
      <c r="F53" s="801"/>
      <c r="G53" s="801"/>
      <c r="H53" s="801"/>
      <c r="I53" s="767" t="s">
        <v>1071</v>
      </c>
      <c r="J53" s="767" t="s">
        <v>1072</v>
      </c>
      <c r="K53" s="767" t="s">
        <v>1073</v>
      </c>
      <c r="L53" s="767"/>
      <c r="M53" s="801" t="s">
        <v>1074</v>
      </c>
      <c r="N53" s="801" t="s">
        <v>1075</v>
      </c>
      <c r="O53" s="767"/>
      <c r="P53" s="805" t="s">
        <v>1076</v>
      </c>
      <c r="Q53" s="767"/>
      <c r="R53" s="801" t="s">
        <v>1077</v>
      </c>
      <c r="S53" s="767"/>
      <c r="T53" s="767" t="s">
        <v>1175</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1078</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1079</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1080</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1081</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1082</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1083</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1084</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1085</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1086</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1087</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1088</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868</v>
      </c>
      <c r="O170" s="23" t="s">
        <v>869</v>
      </c>
      <c r="P170" s="23" t="s">
        <v>870</v>
      </c>
      <c r="Q170" s="23" t="s">
        <v>1108</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1089</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1090</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1091</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1092</v>
      </c>
      <c r="J188" s="767" t="s">
        <v>1093</v>
      </c>
      <c r="K188" s="767" t="s">
        <v>1094</v>
      </c>
      <c r="L188" s="767" t="s">
        <v>1095</v>
      </c>
      <c r="M188" s="767" t="s">
        <v>1096</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1097</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1098</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1099</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1100</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1101</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806</v>
      </c>
      <c r="G20" s="491" t="s">
        <v>752</v>
      </c>
      <c r="H20" s="491" t="s">
        <v>744</v>
      </c>
      <c r="I20" s="491" t="s">
        <v>745</v>
      </c>
      <c r="J20" s="491" t="s">
        <v>746</v>
      </c>
      <c r="K20" s="491" t="s">
        <v>747</v>
      </c>
      <c r="L20" s="491" t="s">
        <v>748</v>
      </c>
      <c r="M20" s="491" t="s">
        <v>749</v>
      </c>
      <c r="N20" s="491" t="s">
        <v>750</v>
      </c>
      <c r="O20" s="491" t="s">
        <v>751</v>
      </c>
      <c r="P20" s="22"/>
      <c r="Q20" s="22"/>
      <c r="R20" s="22"/>
      <c r="S20" s="22"/>
      <c r="T20" s="22" t="s">
        <v>91</v>
      </c>
      <c r="U20" s="22" t="s">
        <v>806</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994</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995</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1153</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993</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806</v>
      </c>
      <c r="H46" s="491" t="s">
        <v>752</v>
      </c>
      <c r="I46" s="491" t="s">
        <v>744</v>
      </c>
      <c r="J46" s="491" t="s">
        <v>745</v>
      </c>
      <c r="K46" s="491" t="s">
        <v>746</v>
      </c>
      <c r="L46" s="491" t="s">
        <v>747</v>
      </c>
      <c r="M46" s="491" t="s">
        <v>748</v>
      </c>
      <c r="N46" s="491" t="s">
        <v>749</v>
      </c>
      <c r="O46" s="491" t="s">
        <v>750</v>
      </c>
      <c r="P46" s="491"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1037</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1037</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MIN(Crop!I97:I114)</f>
        <v>43549</v>
      </c>
      <c r="H59" s="714">
        <f>MIN(Crop!J97:J114)</f>
        <v>43549</v>
      </c>
      <c r="I59" s="714">
        <f>MIN(Crop!K97:K114)</f>
        <v>43549</v>
      </c>
      <c r="J59" s="714">
        <f>MIN(Crop!L97:L114)</f>
        <v>43549</v>
      </c>
      <c r="K59" s="714">
        <f>MIN(Crop!M97:M114)</f>
        <v>43549</v>
      </c>
      <c r="L59" s="714">
        <f>MIN(Crop!N97:N114)</f>
        <v>43549</v>
      </c>
      <c r="M59" s="714">
        <f>MIN(Crop!O97:O114)</f>
        <v>43549</v>
      </c>
      <c r="N59" s="714">
        <f>MIN(Crop!P97:P114)</f>
        <v>43549</v>
      </c>
      <c r="O59" s="714">
        <f>MIN(Crop!Q97:Q114)</f>
        <v>43549</v>
      </c>
      <c r="P59" s="714">
        <f>MIN(Crop!R97:R114)</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1037</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756</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758</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1037</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756</v>
      </c>
      <c r="H95" s="875"/>
      <c r="I95" s="875"/>
      <c r="J95" s="875"/>
      <c r="K95" s="875" t="s">
        <v>757</v>
      </c>
      <c r="L95" s="875"/>
      <c r="M95" s="875" t="s">
        <v>758</v>
      </c>
      <c r="N95" s="875"/>
      <c r="O95" s="17"/>
      <c r="P95" s="22"/>
      <c r="Q95" s="22"/>
      <c r="R95" s="22"/>
      <c r="S95" s="22"/>
      <c r="T95" s="22"/>
      <c r="U95" s="17" t="s">
        <v>1036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806</v>
      </c>
      <c r="G97" s="491" t="s">
        <v>752</v>
      </c>
      <c r="H97" s="491" t="s">
        <v>744</v>
      </c>
      <c r="I97" s="491" t="s">
        <v>745</v>
      </c>
      <c r="J97" s="491" t="s">
        <v>746</v>
      </c>
      <c r="K97" s="491" t="s">
        <v>747</v>
      </c>
      <c r="L97" s="491" t="s">
        <v>748</v>
      </c>
      <c r="M97" s="491" t="s">
        <v>749</v>
      </c>
      <c r="N97" s="491" t="s">
        <v>750</v>
      </c>
      <c r="O97" s="491" t="s">
        <v>751</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759</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773</v>
      </c>
      <c r="R98" s="2"/>
      <c r="S98" s="2"/>
      <c r="T98" s="2" t="s">
        <v>759</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760</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760</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761</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761</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762</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762</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763</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938</v>
      </c>
      <c r="R102" s="155"/>
      <c r="S102" s="623"/>
      <c r="T102" s="623" t="s">
        <v>763</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764</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937</v>
      </c>
      <c r="R103" s="155"/>
      <c r="S103" s="155"/>
      <c r="T103" s="155" t="s">
        <v>764</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765</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765</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766</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766</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767</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767</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768</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771</v>
      </c>
      <c r="R107" s="155"/>
      <c r="S107" s="155"/>
      <c r="T107" s="155" t="s">
        <v>768</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772</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769</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774</v>
      </c>
      <c r="R109" s="2"/>
      <c r="S109" s="2"/>
      <c r="T109" s="2" t="s">
        <v>769</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770</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770</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775</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775</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1019</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1044</v>
      </c>
      <c r="R112" s="2"/>
      <c r="S112" s="2"/>
      <c r="T112" s="2" t="s">
        <v>1019</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7" workbookViewId="0">
      <selection activeCell="I150" sqref="I15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908</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1043</v>
      </c>
      <c r="H72" s="147" t="s">
        <v>255</v>
      </c>
      <c r="I72" s="22"/>
      <c r="J72" s="23" t="s">
        <v>92</v>
      </c>
      <c r="K72" s="23" t="s">
        <v>1043</v>
      </c>
      <c r="L72" s="23" t="s">
        <v>255</v>
      </c>
      <c r="M72" s="22"/>
      <c r="N72" s="23" t="s">
        <v>92</v>
      </c>
      <c r="O72" s="23" t="s">
        <v>1043</v>
      </c>
      <c r="P72" s="23" t="s">
        <v>255</v>
      </c>
      <c r="Q72" s="22"/>
      <c r="R72" s="23" t="s">
        <v>92</v>
      </c>
      <c r="S72" s="23" t="s">
        <v>1043</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1043</v>
      </c>
      <c r="L100" s="23" t="s">
        <v>255</v>
      </c>
      <c r="M100" s="23"/>
      <c r="N100" s="23" t="s">
        <v>92</v>
      </c>
      <c r="O100" s="23" t="s">
        <v>1043</v>
      </c>
      <c r="P100" s="23" t="s">
        <v>255</v>
      </c>
      <c r="Q100" s="23"/>
      <c r="R100" s="23" t="s">
        <v>92</v>
      </c>
      <c r="S100" s="23" t="s">
        <v>1043</v>
      </c>
      <c r="T100" s="23" t="s">
        <v>255</v>
      </c>
      <c r="U100" s="23"/>
      <c r="V100" s="23" t="s">
        <v>92</v>
      </c>
      <c r="W100" s="23" t="s">
        <v>1043</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ms</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o</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od</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of</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r</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rd</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v</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w</v>
      </c>
      <c r="H115" s="601">
        <v>1.3</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wd</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z</v>
      </c>
      <c r="H117" s="601">
        <v>1.2</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zd</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33"/>
      <c r="E119" s="600"/>
      <c r="F119" s="600"/>
      <c r="G119" s="600"/>
      <c r="H119" s="600"/>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x14ac:dyDescent="0.35">
      <c r="A124" s="6"/>
      <c r="B124" s="7"/>
      <c r="C124" s="17"/>
      <c r="D124" s="33"/>
      <c r="E124" s="677" t="s">
        <v>728</v>
      </c>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c r="F125" s="716">
        <v>43466</v>
      </c>
      <c r="G125" s="716">
        <v>43497</v>
      </c>
      <c r="H125" s="716">
        <v>43525</v>
      </c>
      <c r="I125" s="716">
        <v>43556</v>
      </c>
      <c r="J125" s="716">
        <v>43586</v>
      </c>
      <c r="K125" s="716">
        <v>43617</v>
      </c>
      <c r="L125" s="716">
        <v>43647</v>
      </c>
      <c r="M125" s="716">
        <v>43678</v>
      </c>
      <c r="N125" s="716">
        <v>43709</v>
      </c>
      <c r="O125" s="716">
        <v>43739</v>
      </c>
      <c r="P125" s="716">
        <v>43770</v>
      </c>
      <c r="Q125" s="716">
        <v>43800</v>
      </c>
      <c r="R125" s="600"/>
      <c r="S125" s="600"/>
      <c r="T125" s="600"/>
      <c r="U125" s="600"/>
      <c r="V125" s="600"/>
      <c r="W125" s="600"/>
      <c r="X125" s="600"/>
      <c r="Z125" s="16"/>
      <c r="AA125" s="8"/>
      <c r="AB125" s="8"/>
      <c r="AC125" s="8"/>
    </row>
    <row r="126" spans="1:29" ht="13.5" customHeight="1" outlineLevel="1" x14ac:dyDescent="0.35">
      <c r="A126" s="6"/>
      <c r="B126" s="7"/>
      <c r="C126" s="17"/>
      <c r="D126" s="33"/>
      <c r="E126" s="601" t="s">
        <v>92</v>
      </c>
      <c r="F126" s="715">
        <f>MIN(364,INT((F125 - DATE(YEAR(F125),1,1))))</f>
        <v>0</v>
      </c>
      <c r="G126" s="715">
        <f t="shared" ref="G126:Q126" si="7">MIN(364,INT((G125 - DATE(YEAR(G125),1,1))))</f>
        <v>31</v>
      </c>
      <c r="H126" s="715">
        <f t="shared" si="7"/>
        <v>59</v>
      </c>
      <c r="I126" s="715">
        <f t="shared" si="7"/>
        <v>90</v>
      </c>
      <c r="J126" s="715">
        <f t="shared" si="7"/>
        <v>120</v>
      </c>
      <c r="K126" s="715">
        <f t="shared" si="7"/>
        <v>151</v>
      </c>
      <c r="L126" s="715">
        <f t="shared" si="7"/>
        <v>181</v>
      </c>
      <c r="M126" s="715">
        <f t="shared" si="7"/>
        <v>212</v>
      </c>
      <c r="N126" s="715">
        <f t="shared" si="7"/>
        <v>243</v>
      </c>
      <c r="O126" s="715">
        <f t="shared" si="7"/>
        <v>273</v>
      </c>
      <c r="P126" s="715">
        <f t="shared" si="7"/>
        <v>304</v>
      </c>
      <c r="Q126" s="715">
        <f t="shared" si="7"/>
        <v>334</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729</v>
      </c>
      <c r="F127" s="601">
        <v>0</v>
      </c>
      <c r="G127" s="601">
        <v>0</v>
      </c>
      <c r="H127" s="601">
        <v>0</v>
      </c>
      <c r="I127" s="601">
        <v>0</v>
      </c>
      <c r="J127" s="601">
        <v>0</v>
      </c>
      <c r="K127" s="601">
        <v>0.5</v>
      </c>
      <c r="L127" s="601">
        <v>0.5</v>
      </c>
      <c r="M127" s="601">
        <v>0.3</v>
      </c>
      <c r="N127" s="601">
        <v>0.3</v>
      </c>
      <c r="O127" s="601">
        <v>0</v>
      </c>
      <c r="P127" s="601">
        <v>0</v>
      </c>
      <c r="Q127" s="601">
        <v>0</v>
      </c>
      <c r="R127" s="600"/>
      <c r="S127" s="600"/>
      <c r="T127" s="600"/>
      <c r="U127" s="600"/>
      <c r="V127" s="600"/>
      <c r="W127" s="600"/>
      <c r="X127" s="600"/>
      <c r="Z127" s="16"/>
      <c r="AA127" s="8"/>
      <c r="AB127" s="8"/>
      <c r="AC127" s="8"/>
    </row>
    <row r="128" spans="1:29" ht="13.5" customHeight="1" outlineLevel="1" x14ac:dyDescent="0.35">
      <c r="A128" s="6"/>
      <c r="B128" s="7"/>
      <c r="C128" s="17"/>
      <c r="D128" s="33"/>
      <c r="E128" s="600"/>
      <c r="F128" s="600"/>
      <c r="G128" s="600"/>
      <c r="H128" s="600"/>
      <c r="I128" s="600"/>
      <c r="J128" s="600"/>
      <c r="K128" s="600"/>
      <c r="L128" s="600"/>
      <c r="M128" s="600"/>
      <c r="N128" s="600"/>
      <c r="O128" s="600"/>
      <c r="P128" s="600"/>
      <c r="Q128" s="600"/>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x14ac:dyDescent="0.35">
      <c r="A131" s="6"/>
      <c r="B131" s="7"/>
      <c r="C131" s="17"/>
      <c r="D131" s="33"/>
      <c r="E131" s="677" t="s">
        <v>727</v>
      </c>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outlineLevel="1" x14ac:dyDescent="0.35">
      <c r="A132" s="6"/>
      <c r="B132" s="7"/>
      <c r="C132" s="17"/>
      <c r="D132" s="33"/>
      <c r="E132" s="601"/>
      <c r="F132" s="658">
        <f>F126</f>
        <v>0</v>
      </c>
      <c r="G132" s="658">
        <f t="shared" ref="G132:Q132" si="8">G126</f>
        <v>31</v>
      </c>
      <c r="H132" s="658">
        <f t="shared" si="8"/>
        <v>59</v>
      </c>
      <c r="I132" s="658">
        <f t="shared" si="8"/>
        <v>90</v>
      </c>
      <c r="J132" s="658">
        <f t="shared" si="8"/>
        <v>120</v>
      </c>
      <c r="K132" s="658">
        <f t="shared" si="8"/>
        <v>151</v>
      </c>
      <c r="L132" s="658">
        <f t="shared" si="8"/>
        <v>181</v>
      </c>
      <c r="M132" s="658">
        <f t="shared" si="8"/>
        <v>212</v>
      </c>
      <c r="N132" s="658">
        <f t="shared" si="8"/>
        <v>243</v>
      </c>
      <c r="O132" s="658">
        <f t="shared" si="8"/>
        <v>273</v>
      </c>
      <c r="P132" s="658">
        <f t="shared" si="8"/>
        <v>304</v>
      </c>
      <c r="Q132" s="658">
        <f t="shared" si="8"/>
        <v>334</v>
      </c>
      <c r="R132" s="600"/>
      <c r="S132" s="600"/>
      <c r="T132" s="600"/>
      <c r="U132" s="600"/>
      <c r="V132" s="600"/>
      <c r="W132" s="600"/>
      <c r="X132" s="600"/>
      <c r="Z132" s="16"/>
      <c r="AA132" s="8"/>
      <c r="AB132" s="8"/>
      <c r="AC132" s="8"/>
    </row>
    <row r="133" spans="1:29" ht="13.5" customHeight="1" outlineLevel="1" x14ac:dyDescent="0.35">
      <c r="A133" s="6"/>
      <c r="B133" s="7"/>
      <c r="C133" s="17"/>
      <c r="D133" s="33"/>
      <c r="E133" s="658" t="str">
        <f>General!G17</f>
        <v>b</v>
      </c>
      <c r="F133" s="601">
        <v>0</v>
      </c>
      <c r="G133" s="601">
        <v>0</v>
      </c>
      <c r="H133" s="601">
        <v>0</v>
      </c>
      <c r="I133" s="601">
        <v>0</v>
      </c>
      <c r="J133" s="601">
        <v>0</v>
      </c>
      <c r="K133" s="601">
        <v>0.1</v>
      </c>
      <c r="L133" s="601">
        <v>0.1</v>
      </c>
      <c r="M133" s="601">
        <v>0.1</v>
      </c>
      <c r="N133" s="601">
        <v>0.1</v>
      </c>
      <c r="O133" s="601">
        <v>0</v>
      </c>
      <c r="P133" s="601">
        <v>0</v>
      </c>
      <c r="Q133" s="601">
        <v>0</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General!G18</f>
        <v>bd</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General!G19</f>
        <v>f</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General!G20</f>
        <v>h</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General!G21</f>
        <v>i</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General!G22</f>
        <v>k</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General!G23</f>
        <v>l</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General!G24</f>
        <v>ms</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General!G25</f>
        <v>o</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General!G26</f>
        <v>od</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General!G27</f>
        <v>of</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General!G28</f>
        <v>r</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General!G29</f>
        <v>rd</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General!G30</f>
        <v>v</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General!G31</f>
        <v>w</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General!G32</f>
        <v>wd</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General!G33</f>
        <v>z</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General!G34</f>
        <v>zd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00"/>
      <c r="F151" s="600"/>
      <c r="G151" s="600"/>
      <c r="H151" s="600"/>
      <c r="I151" s="600"/>
      <c r="J151" s="600"/>
      <c r="K151" s="600"/>
      <c r="L151" s="600"/>
      <c r="M151" s="600"/>
      <c r="N151" s="600"/>
      <c r="O151" s="600"/>
      <c r="P151" s="600"/>
      <c r="Q151" s="600"/>
      <c r="R151" s="600"/>
      <c r="S151" s="600"/>
      <c r="T151" s="600"/>
      <c r="U151" s="600"/>
      <c r="V151" s="600"/>
      <c r="W151" s="600"/>
      <c r="X151" s="600"/>
      <c r="Z151" s="16"/>
      <c r="AA151" s="8"/>
      <c r="AB151" s="8"/>
      <c r="AC151" s="8"/>
    </row>
    <row r="152" spans="1:29" ht="5.15" customHeight="1" outlineLevel="1" x14ac:dyDescent="0.35">
      <c r="A152" s="6"/>
      <c r="B152" s="7"/>
      <c r="C152" s="17"/>
      <c r="D152" s="36"/>
      <c r="E152" s="37"/>
      <c r="F152" s="37"/>
      <c r="G152" s="44"/>
      <c r="H152" s="44"/>
      <c r="I152" s="44"/>
      <c r="J152" s="44"/>
      <c r="K152" s="44"/>
      <c r="L152" s="44"/>
      <c r="M152" s="44"/>
      <c r="N152" s="44"/>
      <c r="O152" s="44"/>
      <c r="P152" s="44"/>
      <c r="Q152" s="44"/>
      <c r="R152" s="44"/>
      <c r="S152" s="44"/>
      <c r="T152" s="44"/>
      <c r="U152" s="44"/>
      <c r="V152" s="44"/>
      <c r="W152" s="44"/>
      <c r="X152" s="44"/>
      <c r="Y152" s="15"/>
      <c r="Z152" s="16"/>
      <c r="AA152" s="8"/>
      <c r="AB152" s="8"/>
      <c r="AC152" s="8"/>
    </row>
    <row r="153" spans="1:29" ht="25.4" customHeight="1" outlineLevel="1" x14ac:dyDescent="0.35">
      <c r="A153" s="6"/>
      <c r="B153" s="7"/>
      <c r="C153" s="39"/>
      <c r="D153" s="39"/>
      <c r="E153" s="40" t="str">
        <f>E95</f>
        <v>Labour Phases</v>
      </c>
      <c r="F153" s="39"/>
      <c r="G153" s="39"/>
      <c r="H153" s="39"/>
      <c r="I153" s="39"/>
      <c r="J153" s="39"/>
      <c r="K153" s="39"/>
      <c r="L153" s="39"/>
      <c r="M153" s="39"/>
      <c r="N153" s="39"/>
      <c r="O153" s="39"/>
      <c r="P153" s="39"/>
      <c r="Q153" s="39"/>
      <c r="R153" s="39"/>
      <c r="S153" s="39"/>
      <c r="T153" s="39"/>
      <c r="U153" s="39"/>
      <c r="V153" s="39"/>
      <c r="W153" s="39"/>
      <c r="X153" s="39"/>
      <c r="Y153" s="39"/>
      <c r="Z153" s="41" t="s">
        <v>24</v>
      </c>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983</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1159</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1160</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984</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1117</v>
      </c>
      <c r="I55" s="91"/>
      <c r="J55" s="89"/>
      <c r="K55" s="220" t="s">
        <v>1118</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1119</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992</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1046</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996</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1102</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1103</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1109</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1104</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950</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951</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953</v>
      </c>
      <c r="K117" s="100"/>
      <c r="L117" s="100"/>
      <c r="M117" s="100"/>
      <c r="N117" s="100"/>
      <c r="O117" s="100"/>
      <c r="P117" s="100"/>
      <c r="Q117" s="100"/>
      <c r="R117" s="100"/>
      <c r="S117" s="23"/>
      <c r="T117" s="100" t="s">
        <v>1113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1109</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1039</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1039</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1039</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1039</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1109</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954</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1144</v>
      </c>
      <c r="M182" s="118" t="s">
        <v>1145</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1146</v>
      </c>
      <c r="M183" s="118" t="s">
        <v>1145</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1147</v>
      </c>
      <c r="L184" s="118" t="s">
        <v>76</v>
      </c>
      <c r="M184" s="118" t="s">
        <v>1145</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1147</v>
      </c>
      <c r="L185" s="118" t="s">
        <v>77</v>
      </c>
      <c r="M185" s="118" t="s">
        <v>1145</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1147</v>
      </c>
      <c r="L186" s="118" t="s">
        <v>78</v>
      </c>
      <c r="M186" s="118" t="s">
        <v>1145</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1147</v>
      </c>
      <c r="L187" s="118" t="s">
        <v>149</v>
      </c>
      <c r="M187" s="118" t="s">
        <v>1145</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1145</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1145</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1145</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1145</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1205</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1204</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1108</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1109</v>
      </c>
      <c r="T231" s="23"/>
      <c r="U231" s="23"/>
      <c r="V231" s="23" t="s">
        <v>363</v>
      </c>
      <c r="W231" s="23" t="s">
        <v>364</v>
      </c>
      <c r="X231" s="23" t="s">
        <v>366</v>
      </c>
      <c r="Y231" s="23" t="s">
        <v>367</v>
      </c>
      <c r="Z231" s="23" t="s">
        <v>368</v>
      </c>
      <c r="AA231" s="23" t="s">
        <v>369</v>
      </c>
      <c r="AB231" s="23" t="s">
        <v>871</v>
      </c>
      <c r="AC231" s="23" t="s">
        <v>872</v>
      </c>
      <c r="AD231" s="23" t="s">
        <v>1109</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213</v>
      </c>
      <c r="L232" s="135">
        <v>213</v>
      </c>
      <c r="M232" s="135">
        <v>213</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213</v>
      </c>
      <c r="L233" s="135">
        <v>213</v>
      </c>
      <c r="M233" s="135">
        <v>213</v>
      </c>
      <c r="N233" s="135">
        <v>0</v>
      </c>
      <c r="O233" s="135">
        <v>0</v>
      </c>
      <c r="P233" s="135">
        <v>0</v>
      </c>
      <c r="Q233" s="135">
        <v>0</v>
      </c>
      <c r="R233" s="135">
        <v>0</v>
      </c>
      <c r="S233" s="135">
        <v>0</v>
      </c>
      <c r="T233" s="87"/>
      <c r="U233" s="102" t="s">
        <v>131</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556.63845976187304</v>
      </c>
      <c r="L234" s="135">
        <v>556.63845976187304</v>
      </c>
      <c r="M234" s="135">
        <v>556.63845976187304</v>
      </c>
      <c r="N234" s="135">
        <v>0</v>
      </c>
      <c r="O234" s="135">
        <v>0</v>
      </c>
      <c r="P234" s="135">
        <v>0</v>
      </c>
      <c r="Q234" s="135">
        <v>0</v>
      </c>
      <c r="R234" s="135">
        <v>0</v>
      </c>
      <c r="S234" s="135">
        <v>0</v>
      </c>
      <c r="T234" s="87"/>
      <c r="U234" s="102" t="s">
        <v>132</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785.45112551016484</v>
      </c>
      <c r="L235" s="135">
        <v>785.45112551016484</v>
      </c>
      <c r="M235" s="135">
        <v>785.45112551016484</v>
      </c>
      <c r="N235" s="135">
        <v>0</v>
      </c>
      <c r="O235" s="135">
        <v>0</v>
      </c>
      <c r="P235" s="135">
        <v>0</v>
      </c>
      <c r="Q235" s="135">
        <v>0</v>
      </c>
      <c r="R235" s="135">
        <v>0</v>
      </c>
      <c r="S235" s="135">
        <v>0</v>
      </c>
      <c r="T235" s="87"/>
      <c r="U235" s="102" t="s">
        <v>133</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864.637824265218</v>
      </c>
      <c r="L236" s="135">
        <v>864.637824265218</v>
      </c>
      <c r="M236" s="135">
        <v>864.637824265218</v>
      </c>
      <c r="N236" s="135">
        <v>0</v>
      </c>
      <c r="O236" s="135">
        <v>0</v>
      </c>
      <c r="P236" s="135">
        <v>0</v>
      </c>
      <c r="Q236" s="135">
        <v>0</v>
      </c>
      <c r="R236" s="135">
        <v>0</v>
      </c>
      <c r="S236" s="135">
        <v>0</v>
      </c>
      <c r="T236" s="87"/>
      <c r="U236" s="102" t="s">
        <v>134</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989.20620747030125</v>
      </c>
      <c r="L237" s="135">
        <v>989.20620747030125</v>
      </c>
      <c r="M237" s="135">
        <v>989.20620747030125</v>
      </c>
      <c r="N237" s="135">
        <v>0</v>
      </c>
      <c r="O237" s="135">
        <v>0</v>
      </c>
      <c r="P237" s="135">
        <v>0</v>
      </c>
      <c r="Q237" s="135">
        <v>0</v>
      </c>
      <c r="R237" s="135">
        <v>0</v>
      </c>
      <c r="S237" s="135">
        <v>0</v>
      </c>
      <c r="T237" s="87"/>
      <c r="U237" s="102" t="s">
        <v>135</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1207.208083640912</v>
      </c>
      <c r="L238" s="135">
        <v>1207.208083640912</v>
      </c>
      <c r="M238" s="135">
        <v>1207.208083640912</v>
      </c>
      <c r="N238" s="135">
        <v>0</v>
      </c>
      <c r="O238" s="135">
        <v>0</v>
      </c>
      <c r="P238" s="135">
        <v>0</v>
      </c>
      <c r="Q238" s="135">
        <v>0</v>
      </c>
      <c r="R238" s="135">
        <v>0</v>
      </c>
      <c r="S238" s="135">
        <v>0</v>
      </c>
      <c r="T238" s="87"/>
      <c r="U238" s="102" t="s">
        <v>136</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370</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131</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132</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133</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134</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135</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7"/>
        <v>80</v>
      </c>
      <c r="M248" s="245">
        <f t="shared" si="7"/>
        <v>80</v>
      </c>
      <c r="N248" s="245">
        <f t="shared" si="7"/>
        <v>80</v>
      </c>
      <c r="O248" s="135">
        <v>80</v>
      </c>
      <c r="P248" s="135">
        <v>0</v>
      </c>
      <c r="Q248" s="135">
        <v>0</v>
      </c>
      <c r="R248" s="135">
        <v>0</v>
      </c>
      <c r="S248" s="135">
        <v>0</v>
      </c>
      <c r="T248" s="87"/>
      <c r="U248" s="102" t="s">
        <v>136</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134</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135</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16"/>
        <v>80</v>
      </c>
      <c r="L268" s="245">
        <f t="shared" si="16"/>
        <v>80</v>
      </c>
      <c r="M268" s="245">
        <f t="shared" si="16"/>
        <v>80</v>
      </c>
      <c r="N268" s="245">
        <f t="shared" si="16"/>
        <v>80</v>
      </c>
      <c r="O268" s="135">
        <v>80</v>
      </c>
      <c r="P268" s="135">
        <v>0</v>
      </c>
      <c r="Q268" s="135">
        <v>0</v>
      </c>
      <c r="R268" s="135">
        <v>0</v>
      </c>
      <c r="S268" s="135">
        <v>0</v>
      </c>
      <c r="T268" s="87"/>
      <c r="U268" s="102" t="s">
        <v>136</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16"/>
        <v>80</v>
      </c>
      <c r="L269" s="245">
        <f t="shared" si="16"/>
        <v>80</v>
      </c>
      <c r="M269" s="245">
        <f t="shared" si="16"/>
        <v>80</v>
      </c>
      <c r="N269" s="245">
        <f t="shared" si="16"/>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16"/>
        <v>80</v>
      </c>
      <c r="L270" s="245">
        <f t="shared" si="16"/>
        <v>80</v>
      </c>
      <c r="M270" s="245">
        <f t="shared" si="16"/>
        <v>80</v>
      </c>
      <c r="N270" s="245">
        <f t="shared" si="16"/>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16"/>
        <v>80</v>
      </c>
      <c r="L271" s="245">
        <f t="shared" si="16"/>
        <v>80</v>
      </c>
      <c r="M271" s="245">
        <f t="shared" si="16"/>
        <v>80</v>
      </c>
      <c r="N271" s="245">
        <f t="shared" si="16"/>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370</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131</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132</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133</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134</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135</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6"/>
        <v>80</v>
      </c>
      <c r="L278" s="245">
        <f t="shared" si="16"/>
        <v>80</v>
      </c>
      <c r="M278" s="245">
        <f t="shared" si="16"/>
        <v>80</v>
      </c>
      <c r="N278" s="245">
        <f t="shared" si="16"/>
        <v>80</v>
      </c>
      <c r="O278" s="135">
        <v>80</v>
      </c>
      <c r="P278" s="135">
        <v>0</v>
      </c>
      <c r="Q278" s="135">
        <v>0</v>
      </c>
      <c r="R278" s="135">
        <v>0</v>
      </c>
      <c r="S278" s="135">
        <v>0</v>
      </c>
      <c r="T278" s="87"/>
      <c r="U278" s="102" t="s">
        <v>136</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6"/>
        <v>80</v>
      </c>
      <c r="L279" s="245">
        <f t="shared" si="16"/>
        <v>80</v>
      </c>
      <c r="M279" s="245">
        <f t="shared" si="16"/>
        <v>80</v>
      </c>
      <c r="N279" s="245">
        <f t="shared" si="16"/>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6"/>
        <v>80</v>
      </c>
      <c r="L280" s="245">
        <f t="shared" si="16"/>
        <v>80</v>
      </c>
      <c r="M280" s="245">
        <f t="shared" si="16"/>
        <v>80</v>
      </c>
      <c r="N280" s="245">
        <f t="shared" si="16"/>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6"/>
        <v>80</v>
      </c>
      <c r="L281" s="245">
        <f t="shared" si="16"/>
        <v>80</v>
      </c>
      <c r="M281" s="245">
        <f t="shared" si="16"/>
        <v>80</v>
      </c>
      <c r="N281" s="245">
        <f t="shared" si="16"/>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6"/>
        <v>80</v>
      </c>
      <c r="L282" s="245">
        <f t="shared" si="16"/>
        <v>80</v>
      </c>
      <c r="M282" s="245">
        <f t="shared" si="16"/>
        <v>80</v>
      </c>
      <c r="N282" s="245">
        <f t="shared" si="16"/>
        <v>80</v>
      </c>
      <c r="O282" s="135">
        <v>80</v>
      </c>
      <c r="P282" s="135">
        <v>0</v>
      </c>
      <c r="Q282" s="135">
        <v>0</v>
      </c>
      <c r="R282" s="135">
        <v>0</v>
      </c>
      <c r="S282" s="135">
        <v>0</v>
      </c>
      <c r="T282" s="87"/>
      <c r="U282" s="102" t="s">
        <v>370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131</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132</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133</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134</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135</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6"/>
        <v>80</v>
      </c>
      <c r="L288" s="245">
        <f t="shared" si="16"/>
        <v>80</v>
      </c>
      <c r="M288" s="245">
        <f t="shared" si="16"/>
        <v>80</v>
      </c>
      <c r="N288" s="245">
        <f t="shared" si="16"/>
        <v>80</v>
      </c>
      <c r="O288" s="135">
        <v>80</v>
      </c>
      <c r="P288" s="135">
        <v>0</v>
      </c>
      <c r="Q288" s="135">
        <v>0</v>
      </c>
      <c r="R288" s="135">
        <v>0</v>
      </c>
      <c r="S288" s="135">
        <v>0</v>
      </c>
      <c r="T288" s="87"/>
      <c r="U288" s="102" t="s">
        <v>136</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6"/>
        <v>80</v>
      </c>
      <c r="L289" s="245">
        <f t="shared" si="16"/>
        <v>80</v>
      </c>
      <c r="M289" s="245">
        <f t="shared" si="16"/>
        <v>80</v>
      </c>
      <c r="N289" s="245">
        <f t="shared" si="16"/>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6"/>
        <v>80</v>
      </c>
      <c r="L290" s="245">
        <f t="shared" si="16"/>
        <v>80</v>
      </c>
      <c r="M290" s="245">
        <f t="shared" si="16"/>
        <v>80</v>
      </c>
      <c r="N290" s="245">
        <f t="shared" si="16"/>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6"/>
        <v>80</v>
      </c>
      <c r="L291" s="245">
        <f t="shared" si="16"/>
        <v>80</v>
      </c>
      <c r="M291" s="245">
        <f t="shared" si="16"/>
        <v>80</v>
      </c>
      <c r="N291" s="245">
        <f t="shared" si="16"/>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6"/>
        <v>80</v>
      </c>
      <c r="L292" s="245">
        <f t="shared" si="16"/>
        <v>80</v>
      </c>
      <c r="M292" s="245">
        <f t="shared" si="16"/>
        <v>80</v>
      </c>
      <c r="N292" s="245">
        <f t="shared" si="16"/>
        <v>80</v>
      </c>
      <c r="O292" s="135">
        <v>80</v>
      </c>
      <c r="P292" s="135">
        <v>0</v>
      </c>
      <c r="Q292" s="135">
        <v>0</v>
      </c>
      <c r="R292" s="135">
        <v>0</v>
      </c>
      <c r="S292" s="135">
        <v>0</v>
      </c>
      <c r="T292" s="87"/>
      <c r="U292" s="102" t="s">
        <v>370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131</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132</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133</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134</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135</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136</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21"/>
        <v>80</v>
      </c>
      <c r="L299" s="245">
        <f t="shared" si="21"/>
        <v>80</v>
      </c>
      <c r="M299" s="245">
        <f t="shared" si="21"/>
        <v>80</v>
      </c>
      <c r="N299" s="245">
        <f t="shared" si="21"/>
        <v>80</v>
      </c>
      <c r="O299" s="135">
        <v>80</v>
      </c>
      <c r="P299" s="135">
        <v>0</v>
      </c>
      <c r="Q299" s="135">
        <v>0</v>
      </c>
      <c r="R299" s="135">
        <v>0</v>
      </c>
      <c r="S299" s="135">
        <v>0</v>
      </c>
      <c r="T299" s="87"/>
      <c r="U299" s="102" t="s">
        <v>137</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21"/>
        <v>80</v>
      </c>
      <c r="L300" s="245">
        <f t="shared" si="21"/>
        <v>80</v>
      </c>
      <c r="M300" s="245">
        <f t="shared" si="21"/>
        <v>80</v>
      </c>
      <c r="N300" s="245">
        <f t="shared" si="21"/>
        <v>80</v>
      </c>
      <c r="O300" s="135">
        <v>80</v>
      </c>
      <c r="P300" s="135">
        <v>0</v>
      </c>
      <c r="Q300" s="135">
        <v>0</v>
      </c>
      <c r="R300" s="135">
        <v>0</v>
      </c>
      <c r="S300" s="135">
        <v>0</v>
      </c>
      <c r="T300" s="87"/>
      <c r="U300" s="102" t="s">
        <v>138</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21"/>
        <v>80</v>
      </c>
      <c r="L301" s="245">
        <f t="shared" si="21"/>
        <v>80</v>
      </c>
      <c r="M301" s="245">
        <f t="shared" si="21"/>
        <v>80</v>
      </c>
      <c r="N301" s="245">
        <f t="shared" si="21"/>
        <v>80</v>
      </c>
      <c r="O301" s="135">
        <v>80</v>
      </c>
      <c r="P301" s="135">
        <v>0</v>
      </c>
      <c r="Q301" s="135">
        <v>0</v>
      </c>
      <c r="R301" s="135">
        <v>0</v>
      </c>
      <c r="S301" s="135">
        <v>0</v>
      </c>
      <c r="T301" s="87"/>
      <c r="U301" s="102" t="s">
        <v>139</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21"/>
        <v>80</v>
      </c>
      <c r="L302" s="245">
        <f t="shared" si="21"/>
        <v>80</v>
      </c>
      <c r="M302" s="245">
        <f t="shared" si="21"/>
        <v>80</v>
      </c>
      <c r="N302" s="245">
        <f t="shared" si="21"/>
        <v>80</v>
      </c>
      <c r="O302" s="135">
        <v>80</v>
      </c>
      <c r="P302" s="135">
        <v>0</v>
      </c>
      <c r="Q302" s="135">
        <v>0</v>
      </c>
      <c r="R302" s="135">
        <v>0</v>
      </c>
      <c r="S302" s="135">
        <v>0</v>
      </c>
      <c r="T302" s="87"/>
      <c r="U302" s="102" t="s">
        <v>370</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21"/>
        <v>80</v>
      </c>
      <c r="L303" s="245">
        <f t="shared" si="21"/>
        <v>80</v>
      </c>
      <c r="M303" s="245">
        <f t="shared" si="21"/>
        <v>80</v>
      </c>
      <c r="N303" s="245">
        <f t="shared" si="21"/>
        <v>80</v>
      </c>
      <c r="O303" s="135">
        <v>80</v>
      </c>
      <c r="P303" s="135">
        <v>0</v>
      </c>
      <c r="Q303" s="135">
        <v>0</v>
      </c>
      <c r="R303" s="135">
        <v>0</v>
      </c>
      <c r="S303" s="135">
        <v>0</v>
      </c>
      <c r="T303" s="87"/>
      <c r="U303" s="102" t="s">
        <v>131</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132</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133</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134</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21"/>
        <v>468</v>
      </c>
      <c r="L307" s="245">
        <f t="shared" si="21"/>
        <v>468</v>
      </c>
      <c r="M307" s="245">
        <f t="shared" si="21"/>
        <v>468</v>
      </c>
      <c r="N307" s="245">
        <f t="shared" si="21"/>
        <v>468</v>
      </c>
      <c r="O307" s="135">
        <v>468</v>
      </c>
      <c r="P307" s="135">
        <v>0</v>
      </c>
      <c r="Q307" s="135">
        <v>0</v>
      </c>
      <c r="R307" s="135">
        <v>0</v>
      </c>
      <c r="S307" s="135">
        <v>0</v>
      </c>
      <c r="T307" s="87"/>
      <c r="U307" s="102" t="s">
        <v>135</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21"/>
        <v>80</v>
      </c>
      <c r="L308" s="245">
        <f t="shared" si="21"/>
        <v>80</v>
      </c>
      <c r="M308" s="245">
        <f t="shared" si="21"/>
        <v>80</v>
      </c>
      <c r="N308" s="245">
        <f t="shared" si="21"/>
        <v>80</v>
      </c>
      <c r="O308" s="135">
        <v>80</v>
      </c>
      <c r="P308" s="135">
        <v>0</v>
      </c>
      <c r="Q308" s="135">
        <v>0</v>
      </c>
      <c r="R308" s="135">
        <v>0</v>
      </c>
      <c r="S308" s="135">
        <v>0</v>
      </c>
      <c r="T308" s="87"/>
      <c r="U308" s="102" t="s">
        <v>136</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21"/>
        <v>80</v>
      </c>
      <c r="L309" s="245">
        <f t="shared" si="21"/>
        <v>80</v>
      </c>
      <c r="M309" s="245">
        <f t="shared" si="21"/>
        <v>80</v>
      </c>
      <c r="N309" s="245">
        <f t="shared" si="21"/>
        <v>80</v>
      </c>
      <c r="O309" s="135">
        <v>80</v>
      </c>
      <c r="P309" s="135">
        <v>0</v>
      </c>
      <c r="Q309" s="135">
        <v>0</v>
      </c>
      <c r="R309" s="135">
        <v>0</v>
      </c>
      <c r="S309" s="135">
        <v>0</v>
      </c>
      <c r="T309" s="87"/>
      <c r="U309" s="102" t="s">
        <v>137</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21"/>
        <v>80</v>
      </c>
      <c r="L310" s="245">
        <f t="shared" si="21"/>
        <v>80</v>
      </c>
      <c r="M310" s="245">
        <f t="shared" si="21"/>
        <v>80</v>
      </c>
      <c r="N310" s="245">
        <f t="shared" si="21"/>
        <v>80</v>
      </c>
      <c r="O310" s="135">
        <v>80</v>
      </c>
      <c r="P310" s="135">
        <v>0</v>
      </c>
      <c r="Q310" s="135">
        <v>0</v>
      </c>
      <c r="R310" s="135">
        <v>0</v>
      </c>
      <c r="S310" s="135">
        <v>0</v>
      </c>
      <c r="T310" s="87"/>
      <c r="U310" s="102" t="s">
        <v>138</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21"/>
        <v>80</v>
      </c>
      <c r="L311" s="245">
        <f t="shared" si="21"/>
        <v>80</v>
      </c>
      <c r="M311" s="245">
        <f t="shared" si="21"/>
        <v>80</v>
      </c>
      <c r="N311" s="245">
        <f t="shared" si="21"/>
        <v>80</v>
      </c>
      <c r="O311" s="135">
        <v>80</v>
      </c>
      <c r="P311" s="135">
        <v>0</v>
      </c>
      <c r="Q311" s="135">
        <v>0</v>
      </c>
      <c r="R311" s="135">
        <v>0</v>
      </c>
      <c r="S311" s="135">
        <v>0</v>
      </c>
      <c r="T311" s="87"/>
      <c r="U311" s="102" t="s">
        <v>139</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21"/>
        <v>80</v>
      </c>
      <c r="L312" s="245">
        <f t="shared" si="21"/>
        <v>80</v>
      </c>
      <c r="M312" s="245">
        <f t="shared" si="21"/>
        <v>80</v>
      </c>
      <c r="N312" s="245">
        <f t="shared" si="21"/>
        <v>80</v>
      </c>
      <c r="O312" s="135">
        <v>80</v>
      </c>
      <c r="P312" s="135">
        <v>0</v>
      </c>
      <c r="Q312" s="135">
        <v>0</v>
      </c>
      <c r="R312" s="135">
        <v>0</v>
      </c>
      <c r="S312" s="135">
        <v>0</v>
      </c>
      <c r="T312" s="87"/>
      <c r="U312" s="102" t="s">
        <v>370</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21"/>
        <v>80</v>
      </c>
      <c r="L313" s="245">
        <f t="shared" si="21"/>
        <v>80</v>
      </c>
      <c r="M313" s="245">
        <f t="shared" si="21"/>
        <v>80</v>
      </c>
      <c r="N313" s="245">
        <f t="shared" si="21"/>
        <v>80</v>
      </c>
      <c r="O313" s="135">
        <v>80</v>
      </c>
      <c r="P313" s="135">
        <v>0</v>
      </c>
      <c r="Q313" s="135">
        <v>0</v>
      </c>
      <c r="R313" s="135">
        <v>0</v>
      </c>
      <c r="S313" s="135">
        <v>0</v>
      </c>
      <c r="T313" s="87"/>
      <c r="U313" s="102" t="s">
        <v>131</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132</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133</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134</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135</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21"/>
        <v>80</v>
      </c>
      <c r="L318" s="245">
        <f t="shared" si="21"/>
        <v>80</v>
      </c>
      <c r="M318" s="245">
        <f t="shared" si="21"/>
        <v>80</v>
      </c>
      <c r="N318" s="245">
        <f t="shared" si="21"/>
        <v>80</v>
      </c>
      <c r="O318" s="135">
        <v>80</v>
      </c>
      <c r="P318" s="135">
        <v>0</v>
      </c>
      <c r="Q318" s="135">
        <v>0</v>
      </c>
      <c r="R318" s="135">
        <v>0</v>
      </c>
      <c r="S318" s="135">
        <v>0</v>
      </c>
      <c r="T318" s="87"/>
      <c r="U318" s="102" t="s">
        <v>136</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21"/>
        <v>80</v>
      </c>
      <c r="L319" s="245">
        <f t="shared" si="21"/>
        <v>80</v>
      </c>
      <c r="M319" s="245">
        <f t="shared" si="21"/>
        <v>80</v>
      </c>
      <c r="N319" s="245">
        <f t="shared" si="21"/>
        <v>80</v>
      </c>
      <c r="O319" s="135">
        <v>80</v>
      </c>
      <c r="P319" s="135">
        <v>0</v>
      </c>
      <c r="Q319" s="135">
        <v>0</v>
      </c>
      <c r="R319" s="135">
        <v>0</v>
      </c>
      <c r="S319" s="135">
        <v>0</v>
      </c>
      <c r="T319" s="87"/>
      <c r="U319" s="102" t="s">
        <v>137</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21"/>
        <v>80</v>
      </c>
      <c r="L320" s="245">
        <f t="shared" si="21"/>
        <v>80</v>
      </c>
      <c r="M320" s="245">
        <f t="shared" si="21"/>
        <v>80</v>
      </c>
      <c r="N320" s="245">
        <f t="shared" si="21"/>
        <v>80</v>
      </c>
      <c r="O320" s="135">
        <v>80</v>
      </c>
      <c r="P320" s="135">
        <v>0</v>
      </c>
      <c r="Q320" s="135">
        <v>0</v>
      </c>
      <c r="R320" s="135">
        <v>0</v>
      </c>
      <c r="S320" s="135">
        <v>0</v>
      </c>
      <c r="T320" s="87"/>
      <c r="U320" s="102" t="s">
        <v>138</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21"/>
        <v>80</v>
      </c>
      <c r="L321" s="245">
        <f t="shared" si="21"/>
        <v>80</v>
      </c>
      <c r="M321" s="245">
        <f t="shared" si="21"/>
        <v>80</v>
      </c>
      <c r="N321" s="245">
        <f t="shared" si="21"/>
        <v>80</v>
      </c>
      <c r="O321" s="135">
        <v>80</v>
      </c>
      <c r="P321" s="135">
        <v>0</v>
      </c>
      <c r="Q321" s="135">
        <v>0</v>
      </c>
      <c r="R321" s="135">
        <v>0</v>
      </c>
      <c r="S321" s="135">
        <v>0</v>
      </c>
      <c r="T321" s="87"/>
      <c r="U321" s="102" t="s">
        <v>139</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21"/>
        <v>80</v>
      </c>
      <c r="L322" s="245">
        <f t="shared" si="21"/>
        <v>80</v>
      </c>
      <c r="M322" s="245">
        <f t="shared" si="21"/>
        <v>80</v>
      </c>
      <c r="N322" s="245">
        <f t="shared" si="21"/>
        <v>80</v>
      </c>
      <c r="O322" s="135">
        <v>80</v>
      </c>
      <c r="P322" s="135">
        <v>0</v>
      </c>
      <c r="Q322" s="135">
        <v>0</v>
      </c>
      <c r="R322" s="135">
        <v>0</v>
      </c>
      <c r="S322" s="135">
        <v>0</v>
      </c>
      <c r="T322" s="87"/>
      <c r="U322" s="102" t="s">
        <v>370</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21"/>
        <v>80</v>
      </c>
      <c r="L323" s="245">
        <f t="shared" si="21"/>
        <v>80</v>
      </c>
      <c r="M323" s="245">
        <f t="shared" si="21"/>
        <v>80</v>
      </c>
      <c r="N323" s="245">
        <f t="shared" si="21"/>
        <v>80</v>
      </c>
      <c r="O323" s="135">
        <v>80</v>
      </c>
      <c r="P323" s="135">
        <v>0</v>
      </c>
      <c r="Q323" s="135">
        <v>0</v>
      </c>
      <c r="R323" s="135">
        <v>0</v>
      </c>
      <c r="S323" s="135">
        <v>0</v>
      </c>
      <c r="T323" s="87"/>
      <c r="U323" s="102" t="s">
        <v>131</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132</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133</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134</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135</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21"/>
        <v>80</v>
      </c>
      <c r="L328" s="245">
        <f t="shared" si="21"/>
        <v>80</v>
      </c>
      <c r="M328" s="245">
        <f t="shared" si="21"/>
        <v>80</v>
      </c>
      <c r="N328" s="245">
        <f t="shared" si="21"/>
        <v>80</v>
      </c>
      <c r="O328" s="135">
        <v>80</v>
      </c>
      <c r="P328" s="135">
        <v>0</v>
      </c>
      <c r="Q328" s="135">
        <v>0</v>
      </c>
      <c r="R328" s="135">
        <v>0</v>
      </c>
      <c r="S328" s="135">
        <v>0</v>
      </c>
      <c r="T328" s="87"/>
      <c r="U328" s="102" t="s">
        <v>136</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21"/>
        <v>80</v>
      </c>
      <c r="L329" s="245">
        <f t="shared" si="21"/>
        <v>80</v>
      </c>
      <c r="M329" s="245">
        <f t="shared" si="21"/>
        <v>80</v>
      </c>
      <c r="N329" s="245">
        <f t="shared" si="21"/>
        <v>80</v>
      </c>
      <c r="O329" s="135">
        <v>80</v>
      </c>
      <c r="P329" s="135">
        <v>0</v>
      </c>
      <c r="Q329" s="135">
        <v>0</v>
      </c>
      <c r="R329" s="135">
        <v>0</v>
      </c>
      <c r="S329" s="135">
        <v>0</v>
      </c>
      <c r="T329" s="87"/>
      <c r="U329" s="102" t="s">
        <v>137</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21"/>
        <v>80</v>
      </c>
      <c r="L330" s="245">
        <f t="shared" si="21"/>
        <v>80</v>
      </c>
      <c r="M330" s="245">
        <f t="shared" si="21"/>
        <v>80</v>
      </c>
      <c r="N330" s="245">
        <f t="shared" si="21"/>
        <v>80</v>
      </c>
      <c r="O330" s="135">
        <v>80</v>
      </c>
      <c r="P330" s="135">
        <v>0</v>
      </c>
      <c r="Q330" s="135">
        <v>0</v>
      </c>
      <c r="R330" s="135">
        <v>0</v>
      </c>
      <c r="S330" s="135">
        <v>0</v>
      </c>
      <c r="T330" s="87"/>
      <c r="U330" s="102" t="s">
        <v>138</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21"/>
        <v>80</v>
      </c>
      <c r="L331" s="245">
        <f t="shared" si="21"/>
        <v>80</v>
      </c>
      <c r="M331" s="245">
        <f t="shared" si="21"/>
        <v>80</v>
      </c>
      <c r="N331" s="245">
        <f t="shared" si="21"/>
        <v>80</v>
      </c>
      <c r="O331" s="135">
        <v>80</v>
      </c>
      <c r="P331" s="135">
        <v>0</v>
      </c>
      <c r="Q331" s="135">
        <v>0</v>
      </c>
      <c r="R331" s="135">
        <v>0</v>
      </c>
      <c r="S331" s="135">
        <v>0</v>
      </c>
      <c r="T331" s="87"/>
      <c r="U331" s="102" t="s">
        <v>139</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1109</v>
      </c>
      <c r="T345" s="23"/>
      <c r="U345" s="23"/>
      <c r="V345" s="23" t="s">
        <v>363</v>
      </c>
      <c r="W345" s="23" t="s">
        <v>364</v>
      </c>
      <c r="X345" s="23" t="s">
        <v>366</v>
      </c>
      <c r="Y345" s="23" t="s">
        <v>367</v>
      </c>
      <c r="Z345" s="23" t="s">
        <v>368</v>
      </c>
      <c r="AA345" s="23" t="s">
        <v>369</v>
      </c>
      <c r="AB345" s="23" t="s">
        <v>871</v>
      </c>
      <c r="AC345" s="23" t="s">
        <v>872</v>
      </c>
      <c r="AD345" s="23" t="s">
        <v>1109</v>
      </c>
      <c r="AE345" s="23"/>
      <c r="AF345" s="842" t="s">
        <v>1116</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319.5</v>
      </c>
      <c r="L346" s="135">
        <v>319.5</v>
      </c>
      <c r="M346" s="135">
        <v>319.5</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319.5</v>
      </c>
      <c r="L347" s="135">
        <v>319.5</v>
      </c>
      <c r="M347" s="135">
        <v>319.5</v>
      </c>
      <c r="N347" s="135">
        <v>0</v>
      </c>
      <c r="O347" s="135">
        <v>0</v>
      </c>
      <c r="P347" s="135">
        <v>0</v>
      </c>
      <c r="Q347" s="135">
        <v>0</v>
      </c>
      <c r="R347" s="135">
        <v>0</v>
      </c>
      <c r="S347" s="135">
        <v>0</v>
      </c>
      <c r="T347" s="87"/>
      <c r="U347" s="102" t="s">
        <v>131</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834.95768964280956</v>
      </c>
      <c r="L348" s="135">
        <v>834.95768964280956</v>
      </c>
      <c r="M348" s="135">
        <v>834.95768964280956</v>
      </c>
      <c r="N348" s="135">
        <v>0</v>
      </c>
      <c r="O348" s="135">
        <v>0</v>
      </c>
      <c r="P348" s="135">
        <v>0</v>
      </c>
      <c r="Q348" s="135">
        <v>0</v>
      </c>
      <c r="R348" s="135">
        <v>0</v>
      </c>
      <c r="S348" s="135">
        <v>0</v>
      </c>
      <c r="T348" s="87"/>
      <c r="U348" s="102" t="s">
        <v>132</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1472.7208603315589</v>
      </c>
      <c r="L349" s="135">
        <v>1472.7208603315589</v>
      </c>
      <c r="M349" s="135">
        <v>1472.7208603315589</v>
      </c>
      <c r="N349" s="135">
        <v>0</v>
      </c>
      <c r="O349" s="135">
        <v>0</v>
      </c>
      <c r="P349" s="135">
        <v>0</v>
      </c>
      <c r="Q349" s="135">
        <v>0</v>
      </c>
      <c r="R349" s="135">
        <v>0</v>
      </c>
      <c r="S349" s="135">
        <v>0</v>
      </c>
      <c r="T349" s="87"/>
      <c r="U349" s="102" t="s">
        <v>133</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2161.5945606630453</v>
      </c>
      <c r="L350" s="135">
        <v>2161.5945606630453</v>
      </c>
      <c r="M350" s="135">
        <v>2161.5945606630453</v>
      </c>
      <c r="N350" s="135">
        <v>0</v>
      </c>
      <c r="O350" s="135">
        <v>0</v>
      </c>
      <c r="P350" s="135">
        <v>0</v>
      </c>
      <c r="Q350" s="135">
        <v>0</v>
      </c>
      <c r="R350" s="135">
        <v>0</v>
      </c>
      <c r="S350" s="135">
        <v>0</v>
      </c>
      <c r="T350" s="87"/>
      <c r="U350" s="102" t="s">
        <v>134</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2967.6186224109038</v>
      </c>
      <c r="L351" s="135">
        <v>2967.6186224109038</v>
      </c>
      <c r="M351" s="135">
        <v>2967.6186224109038</v>
      </c>
      <c r="N351" s="135">
        <v>0</v>
      </c>
      <c r="O351" s="135">
        <v>0</v>
      </c>
      <c r="P351" s="135">
        <v>0</v>
      </c>
      <c r="Q351" s="135">
        <v>0</v>
      </c>
      <c r="R351" s="135">
        <v>0</v>
      </c>
      <c r="S351" s="135">
        <v>0</v>
      </c>
      <c r="T351" s="87"/>
      <c r="U351" s="102" t="s">
        <v>135</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3621.6242509227359</v>
      </c>
      <c r="L352" s="135">
        <v>3621.6242509227359</v>
      </c>
      <c r="M352" s="135">
        <v>3621.6242509227359</v>
      </c>
      <c r="N352" s="135">
        <v>0</v>
      </c>
      <c r="O352" s="135">
        <v>0</v>
      </c>
      <c r="P352" s="135">
        <v>0</v>
      </c>
      <c r="Q352" s="135">
        <v>0</v>
      </c>
      <c r="R352" s="135">
        <v>0</v>
      </c>
      <c r="S352" s="135">
        <v>0</v>
      </c>
      <c r="T352" s="87"/>
      <c r="U352" s="102" t="s">
        <v>136</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3621.6242509227359</v>
      </c>
      <c r="L353" s="135">
        <v>3621.6242509227359</v>
      </c>
      <c r="M353" s="135">
        <v>3621.6242509227359</v>
      </c>
      <c r="N353" s="135">
        <v>0</v>
      </c>
      <c r="O353" s="135">
        <v>0</v>
      </c>
      <c r="P353" s="135">
        <v>0</v>
      </c>
      <c r="Q353" s="135">
        <v>0</v>
      </c>
      <c r="R353" s="135">
        <v>0</v>
      </c>
      <c r="S353" s="135">
        <v>0</v>
      </c>
      <c r="T353" s="87"/>
      <c r="U353" s="102" t="s">
        <v>137</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3621.6242509227359</v>
      </c>
      <c r="L354" s="135">
        <v>3621.6242509227359</v>
      </c>
      <c r="M354" s="135">
        <v>3621.6242509227359</v>
      </c>
      <c r="N354" s="135">
        <v>0</v>
      </c>
      <c r="O354" s="135">
        <v>0</v>
      </c>
      <c r="P354" s="135">
        <v>0</v>
      </c>
      <c r="Q354" s="135">
        <v>0</v>
      </c>
      <c r="R354" s="135">
        <v>0</v>
      </c>
      <c r="S354" s="135">
        <v>0</v>
      </c>
      <c r="T354" s="87"/>
      <c r="U354" s="102" t="s">
        <v>138</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3621.6242509227359</v>
      </c>
      <c r="L355" s="135">
        <v>3621.6242509227359</v>
      </c>
      <c r="M355" s="135">
        <v>3621.6242509227359</v>
      </c>
      <c r="N355" s="135">
        <v>0</v>
      </c>
      <c r="O355" s="135">
        <v>0</v>
      </c>
      <c r="P355" s="135">
        <v>0</v>
      </c>
      <c r="Q355" s="135">
        <v>0</v>
      </c>
      <c r="R355" s="135">
        <v>0</v>
      </c>
      <c r="S355" s="135">
        <v>0</v>
      </c>
      <c r="T355" s="87"/>
      <c r="U355" s="102" t="s">
        <v>139</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370</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131</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132</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133</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134</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135</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136</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30"/>
        <v>100</v>
      </c>
      <c r="L363" s="245">
        <f t="shared" si="30"/>
        <v>100</v>
      </c>
      <c r="M363" s="245">
        <f t="shared" si="30"/>
        <v>100</v>
      </c>
      <c r="N363" s="245">
        <f t="shared" si="23"/>
        <v>100</v>
      </c>
      <c r="O363" s="135">
        <v>100</v>
      </c>
      <c r="P363" s="135">
        <v>0</v>
      </c>
      <c r="Q363" s="135">
        <v>0</v>
      </c>
      <c r="R363" s="135">
        <v>0</v>
      </c>
      <c r="S363" s="135">
        <v>0</v>
      </c>
      <c r="T363" s="87"/>
      <c r="U363" s="102" t="s">
        <v>137</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30"/>
        <v>100</v>
      </c>
      <c r="L364" s="245">
        <f t="shared" si="30"/>
        <v>100</v>
      </c>
      <c r="M364" s="245">
        <f t="shared" si="30"/>
        <v>100</v>
      </c>
      <c r="N364" s="245">
        <f t="shared" si="23"/>
        <v>100</v>
      </c>
      <c r="O364" s="135">
        <v>100</v>
      </c>
      <c r="P364" s="135">
        <v>0</v>
      </c>
      <c r="Q364" s="135">
        <v>0</v>
      </c>
      <c r="R364" s="135">
        <v>0</v>
      </c>
      <c r="S364" s="135">
        <v>0</v>
      </c>
      <c r="T364" s="87"/>
      <c r="U364" s="102" t="s">
        <v>138</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30"/>
        <v>100</v>
      </c>
      <c r="L365" s="245">
        <f t="shared" si="30"/>
        <v>100</v>
      </c>
      <c r="M365" s="245">
        <f t="shared" si="30"/>
        <v>100</v>
      </c>
      <c r="N365" s="245">
        <f t="shared" si="23"/>
        <v>100</v>
      </c>
      <c r="O365" s="135">
        <v>100</v>
      </c>
      <c r="P365" s="135">
        <v>0</v>
      </c>
      <c r="Q365" s="135">
        <v>0</v>
      </c>
      <c r="R365" s="135">
        <v>0</v>
      </c>
      <c r="S365" s="135">
        <v>0</v>
      </c>
      <c r="T365" s="87"/>
      <c r="U365" s="102" t="s">
        <v>139</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370</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131</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132</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133</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134</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135</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si="30"/>
        <v>100</v>
      </c>
      <c r="L372" s="245">
        <f t="shared" si="30"/>
        <v>100</v>
      </c>
      <c r="M372" s="245">
        <f t="shared" si="30"/>
        <v>100</v>
      </c>
      <c r="N372" s="245">
        <f t="shared" si="23"/>
        <v>100</v>
      </c>
      <c r="O372" s="135">
        <v>100</v>
      </c>
      <c r="P372" s="135">
        <v>0</v>
      </c>
      <c r="Q372" s="135">
        <v>0</v>
      </c>
      <c r="R372" s="135">
        <v>0</v>
      </c>
      <c r="S372" s="135">
        <v>0</v>
      </c>
      <c r="T372" s="87"/>
      <c r="U372" s="102" t="s">
        <v>136</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30"/>
        <v>100</v>
      </c>
      <c r="L373" s="245">
        <f t="shared" si="30"/>
        <v>100</v>
      </c>
      <c r="M373" s="245">
        <f t="shared" si="30"/>
        <v>100</v>
      </c>
      <c r="N373" s="245">
        <f t="shared" si="23"/>
        <v>100</v>
      </c>
      <c r="O373" s="135">
        <v>100</v>
      </c>
      <c r="P373" s="135">
        <v>0</v>
      </c>
      <c r="Q373" s="135">
        <v>0</v>
      </c>
      <c r="R373" s="135">
        <v>0</v>
      </c>
      <c r="S373" s="135">
        <v>0</v>
      </c>
      <c r="T373" s="87"/>
      <c r="U373" s="102" t="s">
        <v>137</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30"/>
        <v>100</v>
      </c>
      <c r="L374" s="245">
        <f t="shared" si="30"/>
        <v>100</v>
      </c>
      <c r="M374" s="245">
        <f t="shared" si="30"/>
        <v>100</v>
      </c>
      <c r="N374" s="245">
        <f t="shared" si="23"/>
        <v>100</v>
      </c>
      <c r="O374" s="135">
        <v>100</v>
      </c>
      <c r="P374" s="135">
        <v>0</v>
      </c>
      <c r="Q374" s="135">
        <v>0</v>
      </c>
      <c r="R374" s="135">
        <v>0</v>
      </c>
      <c r="S374" s="135">
        <v>0</v>
      </c>
      <c r="T374" s="87"/>
      <c r="U374" s="102" t="s">
        <v>138</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30"/>
        <v>100</v>
      </c>
      <c r="L375" s="245">
        <f t="shared" si="30"/>
        <v>100</v>
      </c>
      <c r="M375" s="245">
        <f t="shared" si="30"/>
        <v>100</v>
      </c>
      <c r="N375" s="245">
        <f t="shared" si="23"/>
        <v>100</v>
      </c>
      <c r="O375" s="135">
        <v>100</v>
      </c>
      <c r="P375" s="135">
        <v>0</v>
      </c>
      <c r="Q375" s="135">
        <v>0</v>
      </c>
      <c r="R375" s="135">
        <v>0</v>
      </c>
      <c r="S375" s="135">
        <v>0</v>
      </c>
      <c r="T375" s="87"/>
      <c r="U375" s="102" t="s">
        <v>139</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370</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131</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132</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133</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134</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135</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30"/>
        <v>100</v>
      </c>
      <c r="L382" s="245">
        <f t="shared" si="30"/>
        <v>100</v>
      </c>
      <c r="M382" s="245">
        <f t="shared" si="30"/>
        <v>100</v>
      </c>
      <c r="N382" s="245">
        <f t="shared" si="33"/>
        <v>100</v>
      </c>
      <c r="O382" s="135">
        <v>100</v>
      </c>
      <c r="P382" s="135">
        <v>0</v>
      </c>
      <c r="Q382" s="135">
        <v>0</v>
      </c>
      <c r="R382" s="135">
        <v>0</v>
      </c>
      <c r="S382" s="135">
        <v>0</v>
      </c>
      <c r="T382" s="87"/>
      <c r="U382" s="102" t="s">
        <v>136</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30"/>
        <v>100</v>
      </c>
      <c r="L383" s="245">
        <f t="shared" si="30"/>
        <v>100</v>
      </c>
      <c r="M383" s="245">
        <f t="shared" si="30"/>
        <v>100</v>
      </c>
      <c r="N383" s="245">
        <f t="shared" si="33"/>
        <v>100</v>
      </c>
      <c r="O383" s="135">
        <v>100</v>
      </c>
      <c r="P383" s="135">
        <v>0</v>
      </c>
      <c r="Q383" s="135">
        <v>0</v>
      </c>
      <c r="R383" s="135">
        <v>0</v>
      </c>
      <c r="S383" s="135">
        <v>0</v>
      </c>
      <c r="T383" s="87"/>
      <c r="U383" s="102" t="s">
        <v>137</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30"/>
        <v>100</v>
      </c>
      <c r="L384" s="245">
        <f t="shared" si="30"/>
        <v>100</v>
      </c>
      <c r="M384" s="245">
        <f t="shared" si="30"/>
        <v>100</v>
      </c>
      <c r="N384" s="245">
        <f t="shared" si="33"/>
        <v>100</v>
      </c>
      <c r="O384" s="135">
        <v>100</v>
      </c>
      <c r="P384" s="135">
        <v>0</v>
      </c>
      <c r="Q384" s="135">
        <v>0</v>
      </c>
      <c r="R384" s="135">
        <v>0</v>
      </c>
      <c r="S384" s="135">
        <v>0</v>
      </c>
      <c r="T384" s="87"/>
      <c r="U384" s="102" t="s">
        <v>138</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30"/>
        <v>100</v>
      </c>
      <c r="L385" s="245">
        <f t="shared" si="30"/>
        <v>100</v>
      </c>
      <c r="M385" s="245">
        <f t="shared" si="30"/>
        <v>100</v>
      </c>
      <c r="N385" s="245">
        <f t="shared" si="33"/>
        <v>100</v>
      </c>
      <c r="O385" s="135">
        <v>100</v>
      </c>
      <c r="P385" s="135">
        <v>0</v>
      </c>
      <c r="Q385" s="135">
        <v>0</v>
      </c>
      <c r="R385" s="135">
        <v>0</v>
      </c>
      <c r="S385" s="135">
        <v>0</v>
      </c>
      <c r="T385" s="87"/>
      <c r="U385" s="102" t="s">
        <v>139</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370</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131</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132</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133</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134</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135</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30"/>
        <v>100</v>
      </c>
      <c r="L392" s="245">
        <f t="shared" si="30"/>
        <v>100</v>
      </c>
      <c r="M392" s="245">
        <f t="shared" si="30"/>
        <v>100</v>
      </c>
      <c r="N392" s="245">
        <f t="shared" si="33"/>
        <v>100</v>
      </c>
      <c r="O392" s="135">
        <v>100</v>
      </c>
      <c r="P392" s="135">
        <v>0</v>
      </c>
      <c r="Q392" s="135">
        <v>0</v>
      </c>
      <c r="R392" s="135">
        <v>0</v>
      </c>
      <c r="S392" s="135">
        <v>0</v>
      </c>
      <c r="T392" s="87"/>
      <c r="U392" s="102" t="s">
        <v>136</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30"/>
        <v>100</v>
      </c>
      <c r="L393" s="245">
        <f t="shared" si="30"/>
        <v>100</v>
      </c>
      <c r="M393" s="245">
        <f t="shared" si="30"/>
        <v>100</v>
      </c>
      <c r="N393" s="245">
        <f t="shared" si="33"/>
        <v>100</v>
      </c>
      <c r="O393" s="135">
        <v>100</v>
      </c>
      <c r="P393" s="135">
        <v>0</v>
      </c>
      <c r="Q393" s="135">
        <v>0</v>
      </c>
      <c r="R393" s="135">
        <v>0</v>
      </c>
      <c r="S393" s="135">
        <v>0</v>
      </c>
      <c r="T393" s="87"/>
      <c r="U393" s="102" t="s">
        <v>137</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30"/>
        <v>100</v>
      </c>
      <c r="L394" s="245">
        <f t="shared" si="30"/>
        <v>100</v>
      </c>
      <c r="M394" s="245">
        <f t="shared" si="30"/>
        <v>100</v>
      </c>
      <c r="N394" s="245">
        <f t="shared" si="33"/>
        <v>100</v>
      </c>
      <c r="O394" s="135">
        <v>100</v>
      </c>
      <c r="P394" s="135">
        <v>0</v>
      </c>
      <c r="Q394" s="135">
        <v>0</v>
      </c>
      <c r="R394" s="135">
        <v>0</v>
      </c>
      <c r="S394" s="135">
        <v>0</v>
      </c>
      <c r="T394" s="87"/>
      <c r="U394" s="102" t="s">
        <v>138</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30"/>
        <v>100</v>
      </c>
      <c r="L395" s="245">
        <f t="shared" si="30"/>
        <v>100</v>
      </c>
      <c r="M395" s="245">
        <f t="shared" si="30"/>
        <v>100</v>
      </c>
      <c r="N395" s="245">
        <f t="shared" si="33"/>
        <v>100</v>
      </c>
      <c r="O395" s="135">
        <v>100</v>
      </c>
      <c r="P395" s="135">
        <v>0</v>
      </c>
      <c r="Q395" s="135">
        <v>0</v>
      </c>
      <c r="R395" s="135">
        <v>0</v>
      </c>
      <c r="S395" s="135">
        <v>0</v>
      </c>
      <c r="T395" s="87"/>
      <c r="U395" s="102" t="s">
        <v>139</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30"/>
        <v>100</v>
      </c>
      <c r="L396" s="245">
        <f t="shared" si="30"/>
        <v>100</v>
      </c>
      <c r="M396" s="245">
        <f t="shared" si="30"/>
        <v>100</v>
      </c>
      <c r="N396" s="245">
        <f t="shared" si="33"/>
        <v>100</v>
      </c>
      <c r="O396" s="135">
        <v>100</v>
      </c>
      <c r="P396" s="135">
        <v>0</v>
      </c>
      <c r="Q396" s="135">
        <v>0</v>
      </c>
      <c r="R396" s="135">
        <v>0</v>
      </c>
      <c r="S396" s="135">
        <v>0</v>
      </c>
      <c r="T396" s="87"/>
      <c r="U396" s="102" t="s">
        <v>370</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131</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132</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133</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134</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135</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30"/>
        <v>100</v>
      </c>
      <c r="L402" s="245">
        <f t="shared" si="30"/>
        <v>100</v>
      </c>
      <c r="M402" s="245">
        <f t="shared" si="30"/>
        <v>100</v>
      </c>
      <c r="N402" s="245">
        <f t="shared" si="33"/>
        <v>100</v>
      </c>
      <c r="O402" s="135">
        <v>100</v>
      </c>
      <c r="P402" s="135">
        <v>0</v>
      </c>
      <c r="Q402" s="135">
        <v>0</v>
      </c>
      <c r="R402" s="135">
        <v>0</v>
      </c>
      <c r="S402" s="135">
        <v>0</v>
      </c>
      <c r="T402" s="87"/>
      <c r="U402" s="102" t="s">
        <v>136</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30"/>
        <v>100</v>
      </c>
      <c r="L403" s="245">
        <f t="shared" si="30"/>
        <v>100</v>
      </c>
      <c r="M403" s="245">
        <f t="shared" si="30"/>
        <v>100</v>
      </c>
      <c r="N403" s="245">
        <f t="shared" si="33"/>
        <v>100</v>
      </c>
      <c r="O403" s="135">
        <v>100</v>
      </c>
      <c r="P403" s="135">
        <v>0</v>
      </c>
      <c r="Q403" s="135">
        <v>0</v>
      </c>
      <c r="R403" s="135">
        <v>0</v>
      </c>
      <c r="S403" s="135">
        <v>0</v>
      </c>
      <c r="T403" s="87"/>
      <c r="U403" s="102" t="s">
        <v>137</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30"/>
        <v>100</v>
      </c>
      <c r="L404" s="245">
        <f t="shared" si="30"/>
        <v>100</v>
      </c>
      <c r="M404" s="245">
        <f t="shared" si="30"/>
        <v>100</v>
      </c>
      <c r="N404" s="245">
        <f t="shared" si="33"/>
        <v>100</v>
      </c>
      <c r="O404" s="135">
        <v>100</v>
      </c>
      <c r="P404" s="135">
        <v>0</v>
      </c>
      <c r="Q404" s="135">
        <v>0</v>
      </c>
      <c r="R404" s="135">
        <v>0</v>
      </c>
      <c r="S404" s="135">
        <v>0</v>
      </c>
      <c r="T404" s="87"/>
      <c r="U404" s="102" t="s">
        <v>138</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30"/>
        <v>100</v>
      </c>
      <c r="L405" s="245">
        <f t="shared" si="30"/>
        <v>100</v>
      </c>
      <c r="M405" s="245">
        <f t="shared" si="30"/>
        <v>100</v>
      </c>
      <c r="N405" s="245">
        <f t="shared" si="33"/>
        <v>100</v>
      </c>
      <c r="O405" s="135">
        <v>100</v>
      </c>
      <c r="P405" s="135">
        <v>0</v>
      </c>
      <c r="Q405" s="135">
        <v>0</v>
      </c>
      <c r="R405" s="135">
        <v>0</v>
      </c>
      <c r="S405" s="135">
        <v>0</v>
      </c>
      <c r="T405" s="87"/>
      <c r="U405" s="102" t="s">
        <v>139</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30"/>
        <v>100</v>
      </c>
      <c r="L406" s="245">
        <f t="shared" si="30"/>
        <v>100</v>
      </c>
      <c r="M406" s="245">
        <f t="shared" si="30"/>
        <v>100</v>
      </c>
      <c r="N406" s="245">
        <f t="shared" si="33"/>
        <v>100</v>
      </c>
      <c r="O406" s="135">
        <v>100</v>
      </c>
      <c r="P406" s="135">
        <v>0</v>
      </c>
      <c r="Q406" s="135">
        <v>0</v>
      </c>
      <c r="R406" s="135">
        <v>0</v>
      </c>
      <c r="S406" s="135">
        <v>0</v>
      </c>
      <c r="T406" s="87"/>
      <c r="U406" s="102" t="s">
        <v>370</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131</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132</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133</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134</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135</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30"/>
        <v>100</v>
      </c>
      <c r="L412" s="245">
        <f t="shared" si="30"/>
        <v>100</v>
      </c>
      <c r="M412" s="245">
        <f t="shared" si="30"/>
        <v>100</v>
      </c>
      <c r="N412" s="245">
        <f t="shared" si="43"/>
        <v>100</v>
      </c>
      <c r="O412" s="135">
        <v>100</v>
      </c>
      <c r="P412" s="135">
        <v>0</v>
      </c>
      <c r="Q412" s="135">
        <v>0</v>
      </c>
      <c r="R412" s="135">
        <v>0</v>
      </c>
      <c r="S412" s="135">
        <v>0</v>
      </c>
      <c r="T412" s="87"/>
      <c r="U412" s="102" t="s">
        <v>136</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30"/>
        <v>100</v>
      </c>
      <c r="L413" s="245">
        <f t="shared" si="30"/>
        <v>100</v>
      </c>
      <c r="M413" s="245">
        <f t="shared" si="30"/>
        <v>100</v>
      </c>
      <c r="N413" s="245">
        <f t="shared" si="43"/>
        <v>100</v>
      </c>
      <c r="O413" s="135">
        <v>100</v>
      </c>
      <c r="P413" s="135">
        <v>0</v>
      </c>
      <c r="Q413" s="135">
        <v>0</v>
      </c>
      <c r="R413" s="135">
        <v>0</v>
      </c>
      <c r="S413" s="135">
        <v>0</v>
      </c>
      <c r="T413" s="87"/>
      <c r="U413" s="102" t="s">
        <v>137</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30"/>
        <v>100</v>
      </c>
      <c r="L414" s="245">
        <f t="shared" si="30"/>
        <v>100</v>
      </c>
      <c r="M414" s="245">
        <f t="shared" si="30"/>
        <v>100</v>
      </c>
      <c r="N414" s="245">
        <f t="shared" si="43"/>
        <v>100</v>
      </c>
      <c r="O414" s="135">
        <v>100</v>
      </c>
      <c r="P414" s="135">
        <v>0</v>
      </c>
      <c r="Q414" s="135">
        <v>0</v>
      </c>
      <c r="R414" s="135">
        <v>0</v>
      </c>
      <c r="S414" s="135">
        <v>0</v>
      </c>
      <c r="T414" s="87"/>
      <c r="U414" s="102" t="s">
        <v>138</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30"/>
        <v>100</v>
      </c>
      <c r="L415" s="245">
        <f t="shared" si="30"/>
        <v>100</v>
      </c>
      <c r="M415" s="245">
        <f t="shared" si="30"/>
        <v>100</v>
      </c>
      <c r="N415" s="245">
        <f t="shared" si="43"/>
        <v>100</v>
      </c>
      <c r="O415" s="135">
        <v>100</v>
      </c>
      <c r="P415" s="135">
        <v>0</v>
      </c>
      <c r="Q415" s="135">
        <v>0</v>
      </c>
      <c r="R415" s="135">
        <v>0</v>
      </c>
      <c r="S415" s="135">
        <v>0</v>
      </c>
      <c r="T415" s="87"/>
      <c r="U415" s="102" t="s">
        <v>139</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30"/>
        <v>100</v>
      </c>
      <c r="L416" s="245">
        <f t="shared" si="30"/>
        <v>100</v>
      </c>
      <c r="M416" s="245">
        <f t="shared" si="30"/>
        <v>100</v>
      </c>
      <c r="N416" s="245">
        <f t="shared" si="43"/>
        <v>100</v>
      </c>
      <c r="O416" s="135">
        <v>100</v>
      </c>
      <c r="P416" s="135">
        <v>0</v>
      </c>
      <c r="Q416" s="135">
        <v>0</v>
      </c>
      <c r="R416" s="135">
        <v>0</v>
      </c>
      <c r="S416" s="135">
        <v>0</v>
      </c>
      <c r="T416" s="87"/>
      <c r="U416" s="102" t="s">
        <v>370</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30"/>
        <v>100</v>
      </c>
      <c r="L417" s="245">
        <f t="shared" si="30"/>
        <v>100</v>
      </c>
      <c r="M417" s="245">
        <f t="shared" si="30"/>
        <v>100</v>
      </c>
      <c r="N417" s="245">
        <f t="shared" si="43"/>
        <v>100</v>
      </c>
      <c r="O417" s="135">
        <v>100</v>
      </c>
      <c r="P417" s="135">
        <v>0</v>
      </c>
      <c r="Q417" s="135">
        <v>0</v>
      </c>
      <c r="R417" s="135">
        <v>0</v>
      </c>
      <c r="S417" s="135">
        <v>0</v>
      </c>
      <c r="T417" s="87"/>
      <c r="U417" s="102" t="s">
        <v>131</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132</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133</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134</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135</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30"/>
        <v>100</v>
      </c>
      <c r="L422" s="245">
        <f t="shared" si="30"/>
        <v>100</v>
      </c>
      <c r="M422" s="245">
        <f t="shared" si="30"/>
        <v>100</v>
      </c>
      <c r="N422" s="245">
        <f t="shared" si="43"/>
        <v>100</v>
      </c>
      <c r="O422" s="135">
        <v>100</v>
      </c>
      <c r="P422" s="135">
        <v>0</v>
      </c>
      <c r="Q422" s="135">
        <v>0</v>
      </c>
      <c r="R422" s="135">
        <v>0</v>
      </c>
      <c r="S422" s="135">
        <v>0</v>
      </c>
      <c r="T422" s="87"/>
      <c r="U422" s="102" t="s">
        <v>136</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30"/>
        <v>100</v>
      </c>
      <c r="L423" s="245">
        <f t="shared" si="30"/>
        <v>100</v>
      </c>
      <c r="M423" s="245">
        <f t="shared" si="30"/>
        <v>100</v>
      </c>
      <c r="N423" s="245">
        <f t="shared" si="43"/>
        <v>100</v>
      </c>
      <c r="O423" s="135">
        <v>100</v>
      </c>
      <c r="P423" s="135">
        <v>0</v>
      </c>
      <c r="Q423" s="135">
        <v>0</v>
      </c>
      <c r="R423" s="135">
        <v>0</v>
      </c>
      <c r="S423" s="135">
        <v>0</v>
      </c>
      <c r="T423" s="87"/>
      <c r="U423" s="102" t="s">
        <v>137</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30"/>
        <v>100</v>
      </c>
      <c r="L424" s="245">
        <f t="shared" si="30"/>
        <v>100</v>
      </c>
      <c r="M424" s="245">
        <f t="shared" si="30"/>
        <v>100</v>
      </c>
      <c r="N424" s="245">
        <f t="shared" si="43"/>
        <v>100</v>
      </c>
      <c r="O424" s="135">
        <v>100</v>
      </c>
      <c r="P424" s="135">
        <v>0</v>
      </c>
      <c r="Q424" s="135">
        <v>0</v>
      </c>
      <c r="R424" s="135">
        <v>0</v>
      </c>
      <c r="S424" s="135">
        <v>0</v>
      </c>
      <c r="T424" s="87"/>
      <c r="U424" s="102" t="s">
        <v>138</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30"/>
        <v>100</v>
      </c>
      <c r="L425" s="245">
        <f t="shared" si="30"/>
        <v>100</v>
      </c>
      <c r="M425" s="245">
        <f t="shared" si="30"/>
        <v>100</v>
      </c>
      <c r="N425" s="245">
        <f t="shared" si="43"/>
        <v>100</v>
      </c>
      <c r="O425" s="135">
        <v>100</v>
      </c>
      <c r="P425" s="135">
        <v>0</v>
      </c>
      <c r="Q425" s="135">
        <v>0</v>
      </c>
      <c r="R425" s="135">
        <v>0</v>
      </c>
      <c r="S425" s="135">
        <v>0</v>
      </c>
      <c r="T425" s="87"/>
      <c r="U425" s="102" t="s">
        <v>139</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370</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49"/>
        <v>100</v>
      </c>
      <c r="L427" s="245">
        <f t="shared" si="49"/>
        <v>100</v>
      </c>
      <c r="M427" s="245">
        <f t="shared" si="49"/>
        <v>100</v>
      </c>
      <c r="N427" s="245">
        <f t="shared" si="43"/>
        <v>100</v>
      </c>
      <c r="O427" s="135">
        <v>100</v>
      </c>
      <c r="P427" s="135">
        <v>0</v>
      </c>
      <c r="Q427" s="135">
        <v>0</v>
      </c>
      <c r="R427" s="135">
        <v>0</v>
      </c>
      <c r="S427" s="135">
        <v>0</v>
      </c>
      <c r="T427" s="87"/>
      <c r="U427" s="102" t="s">
        <v>131</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132</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133</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134</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135</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49"/>
        <v>100</v>
      </c>
      <c r="L432" s="245">
        <f t="shared" si="49"/>
        <v>100</v>
      </c>
      <c r="M432" s="245">
        <f t="shared" si="49"/>
        <v>100</v>
      </c>
      <c r="N432" s="245">
        <f t="shared" si="43"/>
        <v>100</v>
      </c>
      <c r="O432" s="135">
        <v>100</v>
      </c>
      <c r="P432" s="135">
        <v>0</v>
      </c>
      <c r="Q432" s="135">
        <v>0</v>
      </c>
      <c r="R432" s="135">
        <v>0</v>
      </c>
      <c r="S432" s="135">
        <v>0</v>
      </c>
      <c r="T432" s="87"/>
      <c r="U432" s="102" t="s">
        <v>136</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49"/>
        <v>100</v>
      </c>
      <c r="L433" s="245">
        <f t="shared" si="49"/>
        <v>100</v>
      </c>
      <c r="M433" s="245">
        <f t="shared" si="49"/>
        <v>100</v>
      </c>
      <c r="N433" s="245">
        <f t="shared" si="43"/>
        <v>100</v>
      </c>
      <c r="O433" s="135">
        <v>100</v>
      </c>
      <c r="P433" s="135">
        <v>0</v>
      </c>
      <c r="Q433" s="135">
        <v>0</v>
      </c>
      <c r="R433" s="135">
        <v>0</v>
      </c>
      <c r="S433" s="135">
        <v>0</v>
      </c>
      <c r="T433" s="87"/>
      <c r="U433" s="102" t="s">
        <v>137</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49"/>
        <v>100</v>
      </c>
      <c r="L434" s="245">
        <f t="shared" si="49"/>
        <v>100</v>
      </c>
      <c r="M434" s="245">
        <f t="shared" si="49"/>
        <v>100</v>
      </c>
      <c r="N434" s="245">
        <f t="shared" si="43"/>
        <v>100</v>
      </c>
      <c r="O434" s="135">
        <v>100</v>
      </c>
      <c r="P434" s="135">
        <v>0</v>
      </c>
      <c r="Q434" s="135">
        <v>0</v>
      </c>
      <c r="R434" s="135">
        <v>0</v>
      </c>
      <c r="S434" s="135">
        <v>0</v>
      </c>
      <c r="T434" s="87"/>
      <c r="U434" s="102" t="s">
        <v>138</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49"/>
        <v>100</v>
      </c>
      <c r="L435" s="245">
        <f t="shared" si="49"/>
        <v>100</v>
      </c>
      <c r="M435" s="245">
        <f t="shared" si="49"/>
        <v>100</v>
      </c>
      <c r="N435" s="245">
        <f t="shared" si="43"/>
        <v>100</v>
      </c>
      <c r="O435" s="135">
        <v>100</v>
      </c>
      <c r="P435" s="135">
        <v>0</v>
      </c>
      <c r="Q435" s="135">
        <v>0</v>
      </c>
      <c r="R435" s="135">
        <v>0</v>
      </c>
      <c r="S435" s="135">
        <v>0</v>
      </c>
      <c r="T435" s="87"/>
      <c r="U435" s="102" t="s">
        <v>139</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si="49"/>
        <v>100</v>
      </c>
      <c r="L436" s="245">
        <f t="shared" si="49"/>
        <v>100</v>
      </c>
      <c r="M436" s="245">
        <f t="shared" si="49"/>
        <v>100</v>
      </c>
      <c r="N436" s="245">
        <f t="shared" si="43"/>
        <v>100</v>
      </c>
      <c r="O436" s="135">
        <v>100</v>
      </c>
      <c r="P436" s="135">
        <v>0</v>
      </c>
      <c r="Q436" s="135">
        <v>0</v>
      </c>
      <c r="R436" s="135">
        <v>0</v>
      </c>
      <c r="S436" s="135">
        <v>0</v>
      </c>
      <c r="T436" s="87"/>
      <c r="U436" s="102" t="s">
        <v>370</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9"/>
        <v>100</v>
      </c>
      <c r="L437" s="245">
        <f t="shared" si="49"/>
        <v>100</v>
      </c>
      <c r="M437" s="245">
        <f t="shared" si="49"/>
        <v>100</v>
      </c>
      <c r="N437" s="245">
        <f t="shared" si="43"/>
        <v>100</v>
      </c>
      <c r="O437" s="135">
        <v>100</v>
      </c>
      <c r="P437" s="135">
        <v>0</v>
      </c>
      <c r="Q437" s="135">
        <v>0</v>
      </c>
      <c r="R437" s="135">
        <v>0</v>
      </c>
      <c r="S437" s="135">
        <v>0</v>
      </c>
      <c r="T437" s="87"/>
      <c r="U437" s="102" t="s">
        <v>131</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132</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133</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134</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135</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9"/>
        <v>100</v>
      </c>
      <c r="L442" s="245">
        <f t="shared" si="49"/>
        <v>100</v>
      </c>
      <c r="M442" s="245">
        <f t="shared" si="49"/>
        <v>100</v>
      </c>
      <c r="N442" s="245">
        <f t="shared" si="43"/>
        <v>100</v>
      </c>
      <c r="O442" s="135">
        <v>100</v>
      </c>
      <c r="P442" s="135">
        <v>0</v>
      </c>
      <c r="Q442" s="135">
        <v>0</v>
      </c>
      <c r="R442" s="135">
        <v>0</v>
      </c>
      <c r="S442" s="135">
        <v>0</v>
      </c>
      <c r="T442" s="87"/>
      <c r="U442" s="102" t="s">
        <v>136</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9"/>
        <v>100</v>
      </c>
      <c r="L443" s="245">
        <f t="shared" si="49"/>
        <v>100</v>
      </c>
      <c r="M443" s="245">
        <f t="shared" si="49"/>
        <v>100</v>
      </c>
      <c r="N443" s="245">
        <f t="shared" si="43"/>
        <v>100</v>
      </c>
      <c r="O443" s="135">
        <v>100</v>
      </c>
      <c r="P443" s="135">
        <v>0</v>
      </c>
      <c r="Q443" s="135">
        <v>0</v>
      </c>
      <c r="R443" s="135">
        <v>0</v>
      </c>
      <c r="S443" s="135">
        <v>0</v>
      </c>
      <c r="T443" s="87"/>
      <c r="U443" s="102" t="s">
        <v>137</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9"/>
        <v>100</v>
      </c>
      <c r="L444" s="245">
        <f t="shared" si="49"/>
        <v>100</v>
      </c>
      <c r="M444" s="245">
        <f t="shared" si="49"/>
        <v>100</v>
      </c>
      <c r="N444" s="245">
        <f t="shared" si="43"/>
        <v>100</v>
      </c>
      <c r="O444" s="135">
        <v>100</v>
      </c>
      <c r="P444" s="135">
        <v>0</v>
      </c>
      <c r="Q444" s="135">
        <v>0</v>
      </c>
      <c r="R444" s="135">
        <v>0</v>
      </c>
      <c r="S444" s="135">
        <v>0</v>
      </c>
      <c r="T444" s="87"/>
      <c r="U444" s="102" t="s">
        <v>138</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9"/>
        <v>100</v>
      </c>
      <c r="L445" s="245">
        <f t="shared" si="49"/>
        <v>100</v>
      </c>
      <c r="M445" s="245">
        <f t="shared" si="49"/>
        <v>100</v>
      </c>
      <c r="N445" s="245">
        <f t="shared" si="43"/>
        <v>100</v>
      </c>
      <c r="O445" s="135">
        <v>100</v>
      </c>
      <c r="P445" s="135">
        <v>0</v>
      </c>
      <c r="Q445" s="135">
        <v>0</v>
      </c>
      <c r="R445" s="135">
        <v>0</v>
      </c>
      <c r="S445" s="135">
        <v>0</v>
      </c>
      <c r="T445" s="87"/>
      <c r="U445" s="102" t="s">
        <v>139</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818</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794</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1108</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0.74</v>
      </c>
      <c r="K525" s="97">
        <v>0.74</v>
      </c>
      <c r="L525" s="97">
        <v>0.74</v>
      </c>
      <c r="M525" s="97">
        <v>0.74</v>
      </c>
      <c r="N525" s="97">
        <v>0.74</v>
      </c>
      <c r="O525" s="97">
        <v>0.74</v>
      </c>
      <c r="P525" s="97">
        <v>0.74</v>
      </c>
      <c r="Q525" s="97">
        <v>0.74</v>
      </c>
      <c r="R525" s="97">
        <v>0.74</v>
      </c>
      <c r="S525" s="587"/>
      <c r="T525" s="97">
        <v>-0.15</v>
      </c>
      <c r="U525" s="92"/>
      <c r="V525" s="844">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0.75</v>
      </c>
      <c r="K526" s="843">
        <v>0.75</v>
      </c>
      <c r="L526" s="843">
        <v>0.75</v>
      </c>
      <c r="M526" s="843">
        <v>0.75</v>
      </c>
      <c r="N526" s="843">
        <v>0.75</v>
      </c>
      <c r="O526" s="843">
        <v>0.75</v>
      </c>
      <c r="P526" s="843">
        <v>0.75</v>
      </c>
      <c r="Q526" s="843">
        <v>0.75</v>
      </c>
      <c r="R526" s="843">
        <v>0.75</v>
      </c>
      <c r="S526" s="587"/>
      <c r="T526" s="843">
        <v>-0.17</v>
      </c>
      <c r="U526" s="92"/>
      <c r="V526" s="843">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997</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1000</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998</v>
      </c>
      <c r="J633" s="87"/>
      <c r="K633" s="87"/>
      <c r="L633" s="87" t="s">
        <v>1018</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999</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1108</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1108</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924</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983</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1159</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1160</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984</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812</v>
      </c>
      <c r="I55" s="91"/>
      <c r="J55" s="89"/>
      <c r="K55" s="220" t="s">
        <v>1118</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1120</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992</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1046</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996</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1102</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1103</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1109</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1104</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950</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951</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953</v>
      </c>
      <c r="K117" s="100"/>
      <c r="L117" s="100"/>
      <c r="M117" s="100"/>
      <c r="N117" s="100"/>
      <c r="O117" s="100"/>
      <c r="P117" s="100"/>
      <c r="Q117" s="100"/>
      <c r="R117" s="100"/>
      <c r="S117" s="23"/>
      <c r="T117" s="100" t="s">
        <v>1113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1109</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1039</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1039</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1039</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1039</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1109</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954</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1144</v>
      </c>
      <c r="M182" s="118" t="s">
        <v>1145</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1146</v>
      </c>
      <c r="M183" s="118" t="s">
        <v>1145</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1147</v>
      </c>
      <c r="L184" s="118" t="s">
        <v>76</v>
      </c>
      <c r="M184" s="118" t="s">
        <v>1145</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1147</v>
      </c>
      <c r="L185" s="118" t="s">
        <v>77</v>
      </c>
      <c r="M185" s="118" t="s">
        <v>1145</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1147</v>
      </c>
      <c r="L186" s="118" t="s">
        <v>78</v>
      </c>
      <c r="M186" s="118" t="s">
        <v>1145</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1147</v>
      </c>
      <c r="L187" s="118" t="s">
        <v>149</v>
      </c>
      <c r="M187" s="118" t="s">
        <v>1145</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1145</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1145</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1145</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1145</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1205</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1204</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1108</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1109</v>
      </c>
      <c r="T231" s="23"/>
      <c r="U231" s="23"/>
      <c r="V231" s="23" t="s">
        <v>363</v>
      </c>
      <c r="W231" s="23" t="s">
        <v>364</v>
      </c>
      <c r="X231" s="23" t="s">
        <v>366</v>
      </c>
      <c r="Y231" s="23" t="s">
        <v>367</v>
      </c>
      <c r="Z231" s="23" t="s">
        <v>368</v>
      </c>
      <c r="AA231" s="23" t="s">
        <v>369</v>
      </c>
      <c r="AB231" s="23" t="s">
        <v>871</v>
      </c>
      <c r="AC231" s="23" t="s">
        <v>872</v>
      </c>
      <c r="AD231" s="23" t="s">
        <v>1109</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1109</v>
      </c>
      <c r="T345" s="23"/>
      <c r="U345" s="23"/>
      <c r="V345" s="23" t="s">
        <v>363</v>
      </c>
      <c r="W345" s="23" t="s">
        <v>364</v>
      </c>
      <c r="X345" s="23" t="s">
        <v>366</v>
      </c>
      <c r="Y345" s="23" t="s">
        <v>367</v>
      </c>
      <c r="Z345" s="23" t="s">
        <v>368</v>
      </c>
      <c r="AA345" s="23" t="s">
        <v>369</v>
      </c>
      <c r="AB345" s="23" t="s">
        <v>871</v>
      </c>
      <c r="AC345" s="23" t="s">
        <v>872</v>
      </c>
      <c r="AD345" s="23" t="s">
        <v>1109</v>
      </c>
      <c r="AE345" s="23"/>
      <c r="AF345" s="842" t="s">
        <v>1116</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818</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794</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1108</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997</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1000</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998</v>
      </c>
      <c r="J633" s="87"/>
      <c r="K633" s="87"/>
      <c r="L633" s="87" t="s">
        <v>1018</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999</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1108</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1108</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924</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983</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1159</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1160</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984</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812</v>
      </c>
      <c r="I55" s="91"/>
      <c r="J55" s="89"/>
      <c r="K55" s="220" t="s">
        <v>1118</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1120</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992</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1162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996</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1102</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1103</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1109</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1104</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950</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951</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953</v>
      </c>
      <c r="K117" s="100"/>
      <c r="L117" s="100"/>
      <c r="M117" s="100"/>
      <c r="N117" s="100"/>
      <c r="O117" s="100"/>
      <c r="P117" s="100"/>
      <c r="Q117" s="100"/>
      <c r="R117" s="100"/>
      <c r="S117" s="23"/>
      <c r="T117" s="100" t="s">
        <v>1113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1109</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1039</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1039</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1039</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1039</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1109</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954</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1144</v>
      </c>
      <c r="M182" s="118" t="s">
        <v>1145</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1146</v>
      </c>
      <c r="M183" s="118" t="s">
        <v>1145</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1147</v>
      </c>
      <c r="L184" s="118" t="s">
        <v>76</v>
      </c>
      <c r="M184" s="118" t="s">
        <v>1145</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1147</v>
      </c>
      <c r="L185" s="118" t="s">
        <v>77</v>
      </c>
      <c r="M185" s="118" t="s">
        <v>1145</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1147</v>
      </c>
      <c r="L186" s="118" t="s">
        <v>78</v>
      </c>
      <c r="M186" s="118" t="s">
        <v>1145</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1147</v>
      </c>
      <c r="L187" s="118" t="s">
        <v>149</v>
      </c>
      <c r="M187" s="118" t="s">
        <v>1145</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1145</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1145</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1145</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1145</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1205</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1204</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1108</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1109</v>
      </c>
      <c r="T231" s="23"/>
      <c r="U231" s="23"/>
      <c r="V231" s="23" t="s">
        <v>363</v>
      </c>
      <c r="W231" s="23" t="s">
        <v>364</v>
      </c>
      <c r="X231" s="23" t="s">
        <v>366</v>
      </c>
      <c r="Y231" s="23" t="s">
        <v>367</v>
      </c>
      <c r="Z231" s="23" t="s">
        <v>368</v>
      </c>
      <c r="AA231" s="23" t="s">
        <v>369</v>
      </c>
      <c r="AB231" s="23" t="s">
        <v>871</v>
      </c>
      <c r="AC231" s="23" t="s">
        <v>872</v>
      </c>
      <c r="AD231" s="23" t="s">
        <v>1109</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1109</v>
      </c>
      <c r="T345" s="23"/>
      <c r="U345" s="23"/>
      <c r="V345" s="23" t="s">
        <v>363</v>
      </c>
      <c r="W345" s="23" t="s">
        <v>364</v>
      </c>
      <c r="X345" s="23" t="s">
        <v>366</v>
      </c>
      <c r="Y345" s="23" t="s">
        <v>367</v>
      </c>
      <c r="Z345" s="23" t="s">
        <v>368</v>
      </c>
      <c r="AA345" s="23" t="s">
        <v>369</v>
      </c>
      <c r="AB345" s="23" t="s">
        <v>871</v>
      </c>
      <c r="AC345" s="23" t="s">
        <v>872</v>
      </c>
      <c r="AD345" s="23" t="s">
        <v>1109</v>
      </c>
      <c r="AE345" s="23"/>
      <c r="AF345" s="842" t="s">
        <v>1116</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172</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174</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1130</v>
      </c>
      <c r="K489" s="599"/>
      <c r="L489" s="100"/>
      <c r="M489" s="100"/>
      <c r="N489" s="100"/>
      <c r="O489" s="599"/>
      <c r="P489" s="100"/>
      <c r="Q489" s="100"/>
      <c r="R489" s="100"/>
      <c r="S489" s="22"/>
      <c r="T489" s="22"/>
      <c r="U489" s="133"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372</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373</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374</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375</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376</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377</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378</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379</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380</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381</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1108</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997</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1000</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998</v>
      </c>
      <c r="J633" s="87"/>
      <c r="K633" s="87"/>
      <c r="L633" s="87" t="s">
        <v>1018</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999</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1108</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1108</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924</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2"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983</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984</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812</v>
      </c>
      <c r="I51" s="91"/>
      <c r="J51" s="89"/>
      <c r="K51" s="220" t="s">
        <v>1118</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1120</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992</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1046</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806</v>
      </c>
      <c r="K71" s="23" t="s">
        <v>385</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804</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873</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805</v>
      </c>
      <c r="H77" s="92"/>
      <c r="I77" s="92"/>
      <c r="J77" s="99">
        <v>7.0000000000000001E-3</v>
      </c>
      <c r="K77" s="92" t="s">
        <v>996</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1102</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1103</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871</v>
      </c>
      <c r="Q94" s="23" t="s">
        <v>872</v>
      </c>
      <c r="R94" s="23" t="s">
        <v>1109</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1104</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950</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951</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953</v>
      </c>
      <c r="K113" s="100"/>
      <c r="L113" s="100"/>
      <c r="M113" s="100"/>
      <c r="N113" s="100"/>
      <c r="O113" s="100"/>
      <c r="P113" s="100"/>
      <c r="Q113" s="100"/>
      <c r="R113" s="100"/>
      <c r="S113" s="23"/>
      <c r="T113" s="100" t="s">
        <v>1113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871</v>
      </c>
      <c r="Q114" s="23" t="s">
        <v>872</v>
      </c>
      <c r="R114" s="23" t="s">
        <v>1109</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806</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779</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780</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781</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782</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783</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784</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785</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786</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1039</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1039</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1039</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1039</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871</v>
      </c>
      <c r="T159" s="127" t="s">
        <v>872</v>
      </c>
      <c r="U159" s="127" t="s">
        <v>1109</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952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954</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1106</v>
      </c>
      <c r="I178" s="118" t="s">
        <v>1106</v>
      </c>
      <c r="J178" s="118" t="s">
        <v>1106</v>
      </c>
      <c r="K178" s="118" t="s">
        <v>1106</v>
      </c>
      <c r="L178" s="118" t="s">
        <v>1106</v>
      </c>
      <c r="M178" s="118" t="s">
        <v>1050</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1205</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1204</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868</v>
      </c>
      <c r="P192" s="23" t="s">
        <v>869</v>
      </c>
      <c r="Q192" s="23" t="s">
        <v>870</v>
      </c>
      <c r="R192" s="23" t="s">
        <v>1108</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806</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779</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780</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781</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782</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783</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784</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785</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786</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1017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741</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871</v>
      </c>
      <c r="R218" s="23" t="s">
        <v>872</v>
      </c>
      <c r="S218" s="23" t="s">
        <v>1109</v>
      </c>
      <c r="T218" s="23"/>
      <c r="U218" s="23"/>
      <c r="V218" s="23" t="s">
        <v>363</v>
      </c>
      <c r="W218" s="23" t="s">
        <v>364</v>
      </c>
      <c r="X218" s="23" t="s">
        <v>366</v>
      </c>
      <c r="Y218" s="23" t="s">
        <v>367</v>
      </c>
      <c r="Z218" s="23" t="s">
        <v>368</v>
      </c>
      <c r="AA218" s="23" t="s">
        <v>369</v>
      </c>
      <c r="AB218" s="23" t="s">
        <v>871</v>
      </c>
      <c r="AC218" s="23" t="s">
        <v>872</v>
      </c>
      <c r="AD218" s="23" t="s">
        <v>1109</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806</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779</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780</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781</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782</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783</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784</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785</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786</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1017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871</v>
      </c>
      <c r="R332" s="23" t="s">
        <v>872</v>
      </c>
      <c r="S332" s="23" t="s">
        <v>1109</v>
      </c>
      <c r="T332" s="23"/>
      <c r="U332" s="23"/>
      <c r="V332" s="23" t="s">
        <v>363</v>
      </c>
      <c r="W332" s="23" t="s">
        <v>364</v>
      </c>
      <c r="X332" s="23" t="s">
        <v>366</v>
      </c>
      <c r="Y332" s="23" t="s">
        <v>367</v>
      </c>
      <c r="Z332" s="23" t="s">
        <v>368</v>
      </c>
      <c r="AA332" s="23" t="s">
        <v>369</v>
      </c>
      <c r="AB332" s="23" t="s">
        <v>871</v>
      </c>
      <c r="AC332" s="23" t="s">
        <v>872</v>
      </c>
      <c r="AD332" s="23" t="s">
        <v>1109</v>
      </c>
      <c r="AE332" s="23"/>
      <c r="AF332" s="842" t="s">
        <v>1116</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806</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779</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780</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781</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782</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783</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784</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785</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786</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1130</v>
      </c>
      <c r="K476" s="599"/>
      <c r="L476" s="100"/>
      <c r="M476" s="100"/>
      <c r="N476" s="100"/>
      <c r="O476" s="599"/>
      <c r="P476" s="100"/>
      <c r="Q476" s="100"/>
      <c r="R476" s="100"/>
      <c r="S476" s="22"/>
      <c r="T476" s="22"/>
      <c r="U476" s="133"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874</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814</v>
      </c>
      <c r="K502" s="17"/>
      <c r="L502" s="22"/>
      <c r="M502" s="22"/>
      <c r="N502" s="22"/>
      <c r="O502" s="22"/>
      <c r="P502" s="22"/>
      <c r="Q502" s="22"/>
      <c r="R502" s="22"/>
      <c r="S502" s="22"/>
      <c r="T502" s="23" t="s">
        <v>187</v>
      </c>
      <c r="U502" s="22"/>
      <c r="V502" s="22" t="s">
        <v>817</v>
      </c>
      <c r="W502" s="22"/>
      <c r="X502" s="23" t="s">
        <v>188</v>
      </c>
      <c r="Y502" s="23"/>
      <c r="Z502" s="24"/>
      <c r="AA502" s="24"/>
      <c r="AB502" s="24"/>
      <c r="AC502" s="585" t="s">
        <v>797</v>
      </c>
      <c r="AD502" s="585" t="s">
        <v>875</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797</v>
      </c>
      <c r="I503" s="586" t="s">
        <v>153</v>
      </c>
      <c r="J503" s="586" t="s">
        <v>371</v>
      </c>
      <c r="K503" s="586" t="s">
        <v>57</v>
      </c>
      <c r="L503" s="586" t="s">
        <v>58</v>
      </c>
      <c r="M503" s="586" t="s">
        <v>59</v>
      </c>
      <c r="N503" s="586" t="s">
        <v>60</v>
      </c>
      <c r="O503" s="586" t="s">
        <v>868</v>
      </c>
      <c r="P503" s="586" t="s">
        <v>869</v>
      </c>
      <c r="Q503" s="586" t="s">
        <v>870</v>
      </c>
      <c r="R503" s="586" t="s">
        <v>1108</v>
      </c>
      <c r="S503" s="585"/>
      <c r="T503" s="585" t="s">
        <v>189</v>
      </c>
      <c r="U503" s="585"/>
      <c r="V503" s="585" t="s">
        <v>816</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806</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779</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780</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781</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782</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783</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784</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785</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786</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997</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1000</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998</v>
      </c>
      <c r="J620" s="87"/>
      <c r="K620" s="87"/>
      <c r="L620" s="87" t="s">
        <v>1018</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999</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822</v>
      </c>
      <c r="O634" s="142"/>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795</v>
      </c>
      <c r="O636" s="23"/>
      <c r="P636" s="23" t="s">
        <v>796</v>
      </c>
      <c r="Q636" s="22"/>
      <c r="R636" s="23"/>
      <c r="S636" s="100" t="s">
        <v>194</v>
      </c>
      <c r="T636" s="100"/>
      <c r="U636" s="23"/>
      <c r="V636" s="24" t="s">
        <v>188</v>
      </c>
      <c r="W636" s="24"/>
      <c r="X636" s="24"/>
      <c r="Y636" s="24"/>
      <c r="Z636" s="24"/>
      <c r="AA636" s="24"/>
      <c r="AB636" s="24"/>
      <c r="AC636" s="243" t="s">
        <v>874</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792</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797</v>
      </c>
      <c r="AD637" s="24" t="s">
        <v>875</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806</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779</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780</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781</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782</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783</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784</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785</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786</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868</v>
      </c>
      <c r="S759" s="104" t="s">
        <v>869</v>
      </c>
      <c r="T759" s="104" t="s">
        <v>870</v>
      </c>
      <c r="U759" s="104" t="s">
        <v>1108</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806</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779</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780</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781</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782</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783</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784</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785</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786</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879</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868</v>
      </c>
      <c r="Q904" s="23" t="s">
        <v>869</v>
      </c>
      <c r="R904" s="23" t="s">
        <v>870</v>
      </c>
      <c r="S904" s="23" t="s">
        <v>1108</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806</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779</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780</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781</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782</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783</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784</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785</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786</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734</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738</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924</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735</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897</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898</v>
      </c>
      <c r="H1033" s="86"/>
      <c r="I1033" s="86"/>
      <c r="J1033" s="86"/>
      <c r="K1033" s="86"/>
      <c r="L1033" s="229">
        <v>6.5</v>
      </c>
      <c r="M1033" s="86" t="s">
        <v>739</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2" zoomScaleNormal="82" workbookViewId="0">
      <pane xSplit="10" ySplit="23" topLeftCell="R689" activePane="bottomRight" state="frozen"/>
      <selection pane="topRight" activeCell="K1" sqref="K1"/>
      <selection pane="bottomLeft" activeCell="A24" sqref="A24"/>
      <selection pane="bottomRight" activeCell="AI751" sqref="AI75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1167</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1170</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877</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942</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1110</v>
      </c>
      <c r="I51" s="841" t="s">
        <v>1111</v>
      </c>
      <c r="J51" s="318">
        <v>0</v>
      </c>
      <c r="K51" s="280"/>
      <c r="L51" s="280" t="s">
        <v>1112</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946</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947</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732</v>
      </c>
      <c r="Y62" s="280"/>
      <c r="Z62" s="280"/>
      <c r="AA62" s="280"/>
      <c r="AB62" s="280"/>
      <c r="AC62" s="280"/>
      <c r="AD62" s="280"/>
      <c r="AE62" s="280"/>
      <c r="AF62" s="280"/>
      <c r="AG62" s="280"/>
      <c r="AH62" s="280" t="s">
        <v>1023</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731</v>
      </c>
      <c r="Z63" s="302"/>
      <c r="AA63" s="302"/>
      <c r="AB63" s="302"/>
      <c r="AC63" s="302"/>
      <c r="AD63" s="474"/>
      <c r="AE63" s="367"/>
      <c r="AF63" s="280"/>
      <c r="AG63" s="280"/>
      <c r="AH63" s="296"/>
      <c r="AI63" s="302" t="s">
        <v>1131</v>
      </c>
      <c r="AJ63" s="302"/>
      <c r="AK63" s="296"/>
      <c r="AL63" s="296"/>
      <c r="AM63" s="296"/>
      <c r="AN63" s="302" t="s">
        <v>1132</v>
      </c>
      <c r="AO63" s="302"/>
      <c r="AP63" s="302"/>
      <c r="AQ63" s="275"/>
      <c r="AR63" s="262"/>
      <c r="AS63" s="250"/>
      <c r="AT63" s="250"/>
      <c r="AU63" s="250"/>
    </row>
    <row r="64" spans="1:47" ht="45" customHeight="1" outlineLevel="2" x14ac:dyDescent="0.35">
      <c r="A64" s="250"/>
      <c r="B64" s="259"/>
      <c r="C64" s="252">
        <f>INT($C$29)+2</f>
        <v>3</v>
      </c>
      <c r="D64" s="275"/>
      <c r="E64" s="847" t="s">
        <v>1142</v>
      </c>
      <c r="F64" s="847" t="s">
        <v>1143</v>
      </c>
      <c r="G64" s="275"/>
      <c r="H64" s="280"/>
      <c r="I64" s="296" t="s">
        <v>445</v>
      </c>
      <c r="J64" s="296" t="s">
        <v>153</v>
      </c>
      <c r="K64" s="296" t="s">
        <v>152</v>
      </c>
      <c r="L64" s="296" t="s">
        <v>438</v>
      </c>
      <c r="M64" s="280"/>
      <c r="N64" s="526" t="s">
        <v>810</v>
      </c>
      <c r="O64" s="674" t="s">
        <v>809</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1133</v>
      </c>
      <c r="AI64" s="296" t="s">
        <v>1134</v>
      </c>
      <c r="AJ64" s="296" t="s">
        <v>1135</v>
      </c>
      <c r="AK64" s="526" t="s">
        <v>1136</v>
      </c>
      <c r="AL64" s="526" t="s">
        <v>1137</v>
      </c>
      <c r="AM64" s="526" t="s">
        <v>1138</v>
      </c>
      <c r="AN64" s="526" t="s">
        <v>1139</v>
      </c>
      <c r="AO64" s="526" t="s">
        <v>1140</v>
      </c>
      <c r="AP64" s="526" t="s">
        <v>1141</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806</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752</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744</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745</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746</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747</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748</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749</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750</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751</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1150</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876</v>
      </c>
      <c r="S171" s="309" t="s">
        <v>462</v>
      </c>
      <c r="T171" s="309" t="s">
        <v>463</v>
      </c>
      <c r="U171" s="265" t="s">
        <v>464</v>
      </c>
      <c r="V171" s="265"/>
      <c r="W171" s="265"/>
      <c r="X171" s="265"/>
      <c r="Y171" s="310"/>
      <c r="Z171" s="310"/>
      <c r="AA171" s="310"/>
      <c r="AB171" s="317"/>
      <c r="AC171" s="317" t="s">
        <v>1151</v>
      </c>
      <c r="AD171" s="317" t="s">
        <v>1152</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878</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2"/>
      <c r="F212" s="332"/>
      <c r="G212" s="275"/>
      <c r="H212" s="280" t="s">
        <v>495</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2"/>
      <c r="F213" s="332"/>
      <c r="G213" s="275"/>
      <c r="H213" s="280"/>
      <c r="I213" s="296" t="s">
        <v>496</v>
      </c>
      <c r="J213" s="296" t="s">
        <v>497</v>
      </c>
      <c r="K213" s="296" t="s">
        <v>742</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2"/>
      <c r="F214" s="332"/>
      <c r="G214" s="275"/>
      <c r="H214" s="280"/>
      <c r="I214" s="322">
        <v>15</v>
      </c>
      <c r="J214" s="322">
        <v>15</v>
      </c>
      <c r="K214" s="322">
        <v>15</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401</v>
      </c>
      <c r="AR215" s="262"/>
      <c r="AS215" s="250"/>
      <c r="AT215" s="250"/>
      <c r="AU215" s="250"/>
    </row>
    <row r="216" spans="1:47" ht="30" customHeight="1" outlineLevel="1" x14ac:dyDescent="0.35">
      <c r="A216" s="250"/>
      <c r="B216" s="259"/>
      <c r="C216" s="252">
        <f>INT($C$29)+1</f>
        <v>2</v>
      </c>
      <c r="D216" s="275"/>
      <c r="E216" s="332"/>
      <c r="F216" s="332"/>
      <c r="G216" s="275"/>
      <c r="H216" s="292" t="s">
        <v>933</v>
      </c>
      <c r="I216" s="293"/>
      <c r="J216" s="924" t="s">
        <v>935</v>
      </c>
      <c r="K216" s="924"/>
      <c r="L216" s="924" t="s">
        <v>934</v>
      </c>
      <c r="M216" s="924"/>
      <c r="N216" s="309"/>
      <c r="O216" s="309" t="s">
        <v>956</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397</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2"/>
      <c r="F218" s="332"/>
      <c r="G218" s="275"/>
      <c r="H218" s="280" t="str">
        <f>H251</f>
        <v>Aut</v>
      </c>
      <c r="I218" s="296"/>
      <c r="J218" s="376">
        <f>DATE(i_startyear,MONTH(MAX($N$685:$U$687)+21),DAY(MAX($N$685:$U$687)+21))</f>
        <v>43805</v>
      </c>
      <c r="K218" s="720">
        <f>MIN(363,INT((J218 - DATE(YEAR(J218),1,1))))+364*(YEAR(J218)-i_startyear)</f>
        <v>339</v>
      </c>
      <c r="L218" s="376">
        <f>DATE(i_startyear,MONTH(MIN($N$685:$U$687)-21),DAY(MIN($N$685:$U$687)-21))</f>
        <v>43763</v>
      </c>
      <c r="M218" s="720">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2">INT($C$29)+2</f>
        <v>3</v>
      </c>
      <c r="D219" s="275"/>
      <c r="E219" s="332"/>
      <c r="F219" s="332"/>
      <c r="G219" s="275"/>
      <c r="H219" s="280" t="str">
        <f t="shared" ref="H219:H220" si="43">H252</f>
        <v>Win</v>
      </c>
      <c r="I219" s="296"/>
      <c r="J219" s="376">
        <f>DATE(i_startyear,MONTH(MAX($N$709:$U$711)+21),DAY(MAX($N$709:$U$711)+21))</f>
        <v>43470</v>
      </c>
      <c r="K219" s="720">
        <f>MIN(363,INT((J219 - DATE(YEAR(J219),1,1))))+364*(YEAR(J219)-i_startyear)</f>
        <v>4</v>
      </c>
      <c r="L219" s="376">
        <f>DATE(i_startyear,MONTH(MIN($N$709:$U$711)-21),DAY(MIN($N$709:$U$711)-21))</f>
        <v>43793</v>
      </c>
      <c r="M219" s="720">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2"/>
        <v>3</v>
      </c>
      <c r="D220" s="275"/>
      <c r="E220" s="332"/>
      <c r="F220" s="332"/>
      <c r="G220" s="275"/>
      <c r="H220" s="280" t="str">
        <f t="shared" si="43"/>
        <v>Spr</v>
      </c>
      <c r="I220" s="296"/>
      <c r="J220" s="376">
        <f>DATE(i_startyear,MONTH(MAX($N$733:$U$735)+21),DAY(MAX($N$733:$U$735)+21))</f>
        <v>43501</v>
      </c>
      <c r="K220" s="720">
        <f>MIN(363,INT((J220 - DATE(YEAR(J220),1,1))))+364*(YEAR(J220)-i_startyear)</f>
        <v>35</v>
      </c>
      <c r="L220" s="376">
        <f>DATE(i_startyear,MONTH(MIN($N$733:$U$735)-21),DAY(MIN($N$733:$U$735)-21))</f>
        <v>43824</v>
      </c>
      <c r="M220" s="720">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2"/>
        <v>3</v>
      </c>
      <c r="D221" s="275"/>
      <c r="E221" s="332"/>
      <c r="F221" s="332"/>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2"/>
        <v>3</v>
      </c>
      <c r="D222" s="275"/>
      <c r="E222" s="332"/>
      <c r="F222" s="332"/>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401</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117</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5" t="s">
        <v>388</v>
      </c>
      <c r="F232" s="326"/>
      <c r="G232" s="264"/>
      <c r="H232" s="636"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7"/>
      <c r="Z232" s="327"/>
      <c r="AA232" s="327"/>
      <c r="AB232" s="327"/>
      <c r="AC232" s="327"/>
      <c r="AD232" s="327"/>
      <c r="AE232" s="327"/>
      <c r="AF232" s="327"/>
      <c r="AG232" s="327"/>
      <c r="AH232" s="327"/>
      <c r="AI232" s="327"/>
      <c r="AJ232" s="327"/>
      <c r="AK232" s="327"/>
      <c r="AL232" s="327"/>
      <c r="AM232" s="327"/>
      <c r="AN232" s="327"/>
      <c r="AO232" s="327"/>
      <c r="AP232" s="327"/>
      <c r="AQ232" s="328"/>
      <c r="AR232" s="262"/>
      <c r="AS232" s="250"/>
      <c r="AT232" s="250"/>
      <c r="AU232" s="250"/>
    </row>
    <row r="233" spans="1:47" ht="20.149999999999999" customHeight="1" outlineLevel="1" x14ac:dyDescent="0.35">
      <c r="A233" s="250"/>
      <c r="B233" s="259"/>
      <c r="C233" s="252">
        <f>INT($C$232)+1.02</f>
        <v>2.02</v>
      </c>
      <c r="D233" s="263"/>
      <c r="E233" s="325" t="s">
        <v>390</v>
      </c>
      <c r="F233" s="329">
        <v>1</v>
      </c>
      <c r="G233" s="268"/>
      <c r="H233" s="269" t="s">
        <v>499</v>
      </c>
      <c r="I233" s="270"/>
      <c r="J233" s="270"/>
      <c r="K233" s="270"/>
      <c r="L233" s="270"/>
      <c r="M233" s="270"/>
      <c r="N233" s="270"/>
      <c r="O233" s="270"/>
      <c r="P233" s="270"/>
      <c r="Q233" s="270"/>
      <c r="R233" s="270"/>
      <c r="S233" s="270"/>
      <c r="T233" s="270"/>
      <c r="U233" s="270"/>
      <c r="V233" s="270"/>
      <c r="W233" s="270"/>
      <c r="X233" s="270"/>
      <c r="Y233" s="330"/>
      <c r="Z233" s="330"/>
      <c r="AA233" s="330"/>
      <c r="AB233" s="330"/>
      <c r="AC233" s="330"/>
      <c r="AD233" s="330"/>
      <c r="AE233" s="330"/>
      <c r="AF233" s="330"/>
      <c r="AG233" s="330"/>
      <c r="AH233" s="330"/>
      <c r="AI233" s="330"/>
      <c r="AJ233" s="330"/>
      <c r="AK233" s="330"/>
      <c r="AL233" s="330"/>
      <c r="AM233" s="330"/>
      <c r="AN233" s="330"/>
      <c r="AO233" s="330"/>
      <c r="AP233" s="330"/>
      <c r="AQ233" s="331"/>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2"/>
      <c r="F235" s="332"/>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2"/>
      <c r="F236" s="332"/>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2"/>
      <c r="F237" s="332"/>
      <c r="G237" s="260"/>
      <c r="H237" s="274"/>
      <c r="I237" s="274"/>
      <c r="J237" s="274"/>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0"/>
      <c r="AR237" s="262"/>
      <c r="AS237" s="250"/>
      <c r="AT237" s="250"/>
      <c r="AU237" s="250"/>
    </row>
    <row r="238" spans="1:47" outlineLevel="2" x14ac:dyDescent="0.35">
      <c r="A238" s="250"/>
      <c r="B238" s="259"/>
      <c r="C238" s="252">
        <f>INT($C$232)+2</f>
        <v>3</v>
      </c>
      <c r="D238" s="260"/>
      <c r="E238" s="332"/>
      <c r="F238" s="332"/>
      <c r="G238" s="260"/>
      <c r="H238" s="274"/>
      <c r="I238" s="274"/>
      <c r="J238" s="274"/>
      <c r="K238" s="322" t="s">
        <v>14</v>
      </c>
      <c r="L238" s="322" t="s">
        <v>500</v>
      </c>
      <c r="M238" s="322" t="s">
        <v>4</v>
      </c>
      <c r="N238" s="322" t="s">
        <v>501</v>
      </c>
      <c r="O238" s="322" t="s">
        <v>502</v>
      </c>
      <c r="P238" s="322" t="s">
        <v>503</v>
      </c>
      <c r="Q238" s="322" t="s">
        <v>504</v>
      </c>
      <c r="R238" s="322" t="s">
        <v>501</v>
      </c>
      <c r="S238" s="322" t="s">
        <v>502</v>
      </c>
      <c r="T238" s="322" t="s">
        <v>503</v>
      </c>
      <c r="U238" s="322" t="s">
        <v>504</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394</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2"/>
      <c r="F240" s="332"/>
      <c r="G240" s="275"/>
      <c r="H240" s="332" t="s">
        <v>505</v>
      </c>
      <c r="I240" s="332"/>
      <c r="J240" s="332"/>
      <c r="K240" s="283">
        <v>0</v>
      </c>
      <c r="L240" s="283">
        <v>0</v>
      </c>
      <c r="M240" s="283">
        <v>0</v>
      </c>
      <c r="N240" s="283">
        <v>0</v>
      </c>
      <c r="O240" s="283">
        <v>0</v>
      </c>
      <c r="P240" s="283">
        <v>0</v>
      </c>
      <c r="Q240" s="283">
        <v>1</v>
      </c>
      <c r="R240" s="283">
        <v>0</v>
      </c>
      <c r="S240" s="283">
        <v>1</v>
      </c>
      <c r="T240" s="283">
        <v>2</v>
      </c>
      <c r="U240" s="283">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5"/>
      <c r="AR240" s="262"/>
      <c r="AS240" s="250"/>
      <c r="AT240" s="250"/>
      <c r="AU240" s="250"/>
    </row>
    <row r="241" spans="1:47" hidden="1" outlineLevel="4" x14ac:dyDescent="0.35">
      <c r="A241" s="250"/>
      <c r="B241" s="259" t="s">
        <v>395</v>
      </c>
      <c r="C241" s="252">
        <f>INT(MAX($C$244:$C$357))+1</f>
        <v>5</v>
      </c>
      <c r="D241" s="275" t="s">
        <v>396</v>
      </c>
      <c r="E241" s="332"/>
      <c r="F241" s="332"/>
      <c r="G241" s="275"/>
      <c r="H241" s="332" t="s">
        <v>506</v>
      </c>
      <c r="I241" s="332"/>
      <c r="J241" s="332"/>
      <c r="K241" s="332"/>
      <c r="L241" s="332"/>
      <c r="M241" s="332"/>
      <c r="N241" s="283">
        <v>0</v>
      </c>
      <c r="O241" s="283">
        <v>1</v>
      </c>
      <c r="P241" s="283">
        <v>2</v>
      </c>
      <c r="Q241" s="283">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5"/>
      <c r="AR241" s="262"/>
      <c r="AS241" s="250"/>
      <c r="AT241" s="250"/>
      <c r="AU241" s="250"/>
    </row>
    <row r="242" spans="1:47" hidden="1" outlineLevel="4" x14ac:dyDescent="0.35">
      <c r="A242" s="250"/>
      <c r="B242" s="259" t="s">
        <v>395</v>
      </c>
      <c r="C242" s="252">
        <f>INT(MAX($C$244:$C$357))+1</f>
        <v>5</v>
      </c>
      <c r="D242" s="275" t="s">
        <v>396</v>
      </c>
      <c r="E242" s="332"/>
      <c r="F242" s="332"/>
      <c r="G242" s="275"/>
      <c r="H242" s="332" t="s">
        <v>982</v>
      </c>
      <c r="I242" s="332"/>
      <c r="J242" s="332"/>
      <c r="K242" s="332"/>
      <c r="L242" s="332"/>
      <c r="M242" s="332"/>
      <c r="N242" s="332"/>
      <c r="O242" s="332"/>
      <c r="P242" s="332"/>
      <c r="Q242" s="332"/>
      <c r="R242" s="283">
        <v>0</v>
      </c>
      <c r="S242" s="283">
        <v>3</v>
      </c>
      <c r="T242" s="283">
        <v>4</v>
      </c>
      <c r="U242" s="283">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5"/>
      <c r="AR242" s="262"/>
      <c r="AS242" s="250"/>
      <c r="AT242" s="250"/>
      <c r="AU242" s="250"/>
    </row>
    <row r="243" spans="1:47" outlineLevel="1" x14ac:dyDescent="0.35">
      <c r="A243" s="250"/>
      <c r="B243" s="259"/>
      <c r="C243" s="252">
        <f>INT($C$232)+1</f>
        <v>2</v>
      </c>
      <c r="D243" s="275"/>
      <c r="E243" s="332"/>
      <c r="F243" s="332"/>
      <c r="G243" s="275"/>
      <c r="H243" s="335" t="s">
        <v>507</v>
      </c>
      <c r="I243" s="293"/>
      <c r="J243" s="293"/>
      <c r="K243" s="265"/>
      <c r="L243" s="265"/>
      <c r="M243" s="265"/>
      <c r="N243" s="265"/>
      <c r="O243" s="265"/>
      <c r="P243" s="265"/>
      <c r="Q243" s="265"/>
      <c r="R243" s="265"/>
      <c r="S243" s="265"/>
      <c r="T243" s="265"/>
      <c r="U243" s="265"/>
      <c r="V243" s="265"/>
      <c r="W243" s="265"/>
      <c r="X243" s="265"/>
      <c r="Y243" s="265"/>
      <c r="Z243" s="324"/>
      <c r="AA243" s="324"/>
      <c r="AB243" s="324"/>
      <c r="AC243" s="324"/>
      <c r="AD243" s="324"/>
      <c r="AE243" s="324"/>
      <c r="AF243" s="324"/>
      <c r="AG243" s="324"/>
      <c r="AH243" s="324"/>
      <c r="AI243" s="324"/>
      <c r="AJ243" s="324"/>
      <c r="AK243" s="324"/>
      <c r="AL243" s="324"/>
      <c r="AM243" s="324"/>
      <c r="AN243" s="324"/>
      <c r="AO243" s="324"/>
      <c r="AP243" s="324"/>
      <c r="AQ243" s="275"/>
      <c r="AR243" s="262"/>
      <c r="AS243" s="250"/>
      <c r="AT243" s="250"/>
      <c r="AU243" s="250"/>
    </row>
    <row r="244" spans="1:47" ht="5.15" hidden="1" customHeight="1" outlineLevel="3" x14ac:dyDescent="0.35">
      <c r="A244" s="250"/>
      <c r="B244" s="259"/>
      <c r="C244" s="252">
        <f>INT($C$232)+3.005</f>
        <v>4.0049999999999999</v>
      </c>
      <c r="D244" s="275" t="s">
        <v>397</v>
      </c>
      <c r="E244" s="275"/>
      <c r="F244" s="275"/>
      <c r="G244" s="275"/>
      <c r="H244" s="336"/>
      <c r="I244" s="336"/>
      <c r="J244" s="336"/>
      <c r="K244" s="336"/>
      <c r="L244" s="336"/>
      <c r="M244" s="336"/>
      <c r="N244" s="336"/>
      <c r="O244" s="336"/>
      <c r="P244" s="336"/>
      <c r="Q244" s="336"/>
      <c r="R244" s="336"/>
      <c r="S244" s="336"/>
      <c r="T244" s="336"/>
      <c r="U244" s="336"/>
      <c r="V244" s="336"/>
      <c r="W244" s="336"/>
      <c r="X244" s="336"/>
      <c r="Y244" s="336"/>
      <c r="Z244" s="336"/>
      <c r="AA244" s="336"/>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2"/>
      <c r="F245" s="332"/>
      <c r="G245" s="275"/>
      <c r="H245" s="279" t="s">
        <v>508</v>
      </c>
      <c r="I245" s="279"/>
      <c r="J245" s="279"/>
      <c r="K245" s="322">
        <v>0</v>
      </c>
      <c r="L245" s="322">
        <v>6</v>
      </c>
      <c r="M245" s="322">
        <v>7</v>
      </c>
      <c r="N245" s="279"/>
      <c r="O245" s="279"/>
      <c r="P245" s="279"/>
      <c r="Q245" s="279"/>
      <c r="R245" s="279"/>
      <c r="S245" s="279"/>
      <c r="T245" s="279"/>
      <c r="U245" s="279"/>
      <c r="V245" s="279"/>
      <c r="W245" s="279"/>
      <c r="X245" s="279"/>
      <c r="Y245" s="279"/>
      <c r="Z245" s="279"/>
      <c r="AA245" s="279"/>
      <c r="AB245" s="337"/>
      <c r="AC245" s="337"/>
      <c r="AD245" s="337"/>
      <c r="AE245" s="337"/>
      <c r="AF245" s="337"/>
      <c r="AG245" s="337"/>
      <c r="AH245" s="337"/>
      <c r="AI245" s="337"/>
      <c r="AJ245" s="337"/>
      <c r="AK245" s="337"/>
      <c r="AL245" s="337"/>
      <c r="AM245" s="337"/>
      <c r="AN245" s="337"/>
      <c r="AO245" s="337"/>
      <c r="AP245" s="337"/>
      <c r="AQ245" s="275"/>
      <c r="AR245" s="262"/>
      <c r="AS245" s="250"/>
      <c r="AT245" s="250"/>
      <c r="AU245" s="250"/>
    </row>
    <row r="246" spans="1:47" outlineLevel="2" collapsed="1" x14ac:dyDescent="0.35">
      <c r="A246" s="250"/>
      <c r="B246" s="259"/>
      <c r="C246" s="252">
        <f>INT($C$232)+2</f>
        <v>3</v>
      </c>
      <c r="D246" s="275"/>
      <c r="E246" s="332"/>
      <c r="F246" s="332"/>
      <c r="G246" s="275"/>
      <c r="H246" s="280" t="s">
        <v>509</v>
      </c>
      <c r="I246" s="280"/>
      <c r="J246" s="280"/>
      <c r="K246" s="280"/>
      <c r="L246" s="280"/>
      <c r="M246" s="280"/>
      <c r="N246" s="280"/>
      <c r="O246" s="280"/>
      <c r="P246" s="280"/>
      <c r="Q246" s="280"/>
      <c r="R246" s="322" t="b">
        <v>1</v>
      </c>
      <c r="S246" s="322" t="b">
        <v>0</v>
      </c>
      <c r="T246" s="322" t="b">
        <v>0</v>
      </c>
      <c r="U246" s="322"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2"/>
      <c r="F247" s="332"/>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401</v>
      </c>
      <c r="AR248" s="262"/>
      <c r="AS248" s="250"/>
      <c r="AT248" s="250"/>
      <c r="AU248" s="250"/>
    </row>
    <row r="249" spans="1:47" outlineLevel="1" x14ac:dyDescent="0.35">
      <c r="A249" s="250"/>
      <c r="B249" s="259"/>
      <c r="C249" s="252">
        <f>INT($C$232)+1</f>
        <v>2</v>
      </c>
      <c r="D249" s="275"/>
      <c r="E249" s="332"/>
      <c r="F249" s="332"/>
      <c r="G249" s="275"/>
      <c r="H249" s="335" t="s">
        <v>510</v>
      </c>
      <c r="I249" s="265" t="s">
        <v>511</v>
      </c>
      <c r="J249" s="338"/>
      <c r="K249" s="265" t="s">
        <v>512</v>
      </c>
      <c r="L249" s="265"/>
      <c r="M249" s="265"/>
      <c r="N249" s="265"/>
      <c r="O249" s="265"/>
      <c r="P249" s="265"/>
      <c r="Q249" s="265"/>
      <c r="R249" s="324"/>
      <c r="S249" s="265"/>
      <c r="T249" s="265"/>
      <c r="U249" s="265"/>
      <c r="V249" s="265"/>
      <c r="W249" s="265"/>
      <c r="X249" s="265"/>
      <c r="Y249" s="265"/>
      <c r="Z249" s="324"/>
      <c r="AA249" s="324"/>
      <c r="AB249" s="324"/>
      <c r="AC249" s="324"/>
      <c r="AD249" s="324"/>
      <c r="AE249" s="324"/>
      <c r="AF249" s="324"/>
      <c r="AG249" s="324"/>
      <c r="AH249" s="324"/>
      <c r="AI249" s="324"/>
      <c r="AJ249" s="324"/>
      <c r="AK249" s="324"/>
      <c r="AL249" s="324"/>
      <c r="AM249" s="324"/>
      <c r="AN249" s="324"/>
      <c r="AO249" s="324"/>
      <c r="AP249" s="324"/>
      <c r="AQ249" s="275"/>
      <c r="AR249" s="262"/>
      <c r="AS249" s="250"/>
      <c r="AT249" s="250"/>
      <c r="AU249" s="250"/>
    </row>
    <row r="250" spans="1:47" ht="5.15" hidden="1" customHeight="1" outlineLevel="3" x14ac:dyDescent="0.35">
      <c r="A250" s="250"/>
      <c r="B250" s="259"/>
      <c r="C250" s="252">
        <f>INT($C$232)+3.005</f>
        <v>4.0049999999999999</v>
      </c>
      <c r="D250" s="275" t="s">
        <v>397</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2"/>
      <c r="F251" s="332"/>
      <c r="G251" s="275"/>
      <c r="H251" s="339" t="s">
        <v>836</v>
      </c>
      <c r="I251" s="340" t="b">
        <v>0</v>
      </c>
      <c r="J251" s="340" t="b">
        <v>0</v>
      </c>
      <c r="K251" s="341">
        <f t="shared" ref="K251:Q251" si="44">DATE($I$254,MONTH(INDEX($N$260:$Q$260,1,K$240+1)),DAY(INDEX($N$260:$Q$260,1,K$240+1)))</f>
        <v>43586</v>
      </c>
      <c r="L251" s="341">
        <f t="shared" si="44"/>
        <v>43586</v>
      </c>
      <c r="M251" s="341">
        <f t="shared" si="44"/>
        <v>43586</v>
      </c>
      <c r="N251" s="341">
        <f t="shared" si="44"/>
        <v>43586</v>
      </c>
      <c r="O251" s="341">
        <f t="shared" si="44"/>
        <v>43586</v>
      </c>
      <c r="P251" s="341">
        <f t="shared" si="44"/>
        <v>43586</v>
      </c>
      <c r="Q251" s="341">
        <f t="shared" si="44"/>
        <v>43586</v>
      </c>
      <c r="R251" s="280"/>
      <c r="S251" s="280"/>
      <c r="T251" s="280"/>
      <c r="U251" s="280"/>
      <c r="V251" s="280"/>
      <c r="W251" s="302"/>
      <c r="X251" s="302"/>
      <c r="Y251" s="302"/>
      <c r="Z251" s="302"/>
      <c r="AA251" s="302"/>
      <c r="AB251" s="280"/>
      <c r="AC251" s="891" t="s">
        <v>514</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2"/>
      <c r="F252" s="332"/>
      <c r="G252" s="275"/>
      <c r="H252" s="541" t="s">
        <v>835</v>
      </c>
      <c r="I252" s="340" t="b">
        <v>0</v>
      </c>
      <c r="J252" s="340" t="b">
        <v>0</v>
      </c>
      <c r="K252" s="344">
        <f>DATE($I$254,MONTH(INDEX($N$268:$Q$268,1,K$240+1)),DAY(INDEX($N$268:$Q$268,1,K$240+1)))</f>
        <v>43641</v>
      </c>
      <c r="L252" s="344">
        <f t="shared" ref="L252:Q252" si="45">DATE($I$254,MONTH(INDEX($N$268:$Q$268,1,L$240+1)),DAY(INDEX($N$268:$Q$268,1,L$240+1)))</f>
        <v>43641</v>
      </c>
      <c r="M252" s="344">
        <f t="shared" si="45"/>
        <v>43641</v>
      </c>
      <c r="N252" s="344">
        <f t="shared" si="45"/>
        <v>43641</v>
      </c>
      <c r="O252" s="344">
        <f t="shared" si="45"/>
        <v>43641</v>
      </c>
      <c r="P252" s="344">
        <f t="shared" si="45"/>
        <v>43641</v>
      </c>
      <c r="Q252" s="344">
        <f t="shared" si="45"/>
        <v>43641</v>
      </c>
      <c r="R252" s="280"/>
      <c r="S252" s="280"/>
      <c r="T252" s="280"/>
      <c r="U252" s="280"/>
      <c r="V252" s="280"/>
      <c r="W252" s="302"/>
      <c r="X252" s="302"/>
      <c r="Y252" s="302"/>
      <c r="Z252" s="302"/>
      <c r="AA252" s="302"/>
      <c r="AB252" s="280"/>
      <c r="AC252" s="894"/>
      <c r="AD252" s="895"/>
      <c r="AE252" s="895"/>
      <c r="AF252" s="896"/>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2"/>
      <c r="F253" s="332"/>
      <c r="G253" s="275"/>
      <c r="H253" s="342" t="s">
        <v>834</v>
      </c>
      <c r="I253" s="343" t="b">
        <f>NOT(OR(I251,I252))</f>
        <v>1</v>
      </c>
      <c r="J253" s="297" t="b">
        <v>1</v>
      </c>
      <c r="K253" s="354">
        <f t="shared" ref="K253:Q253" si="46">DATE($I$254,MONTH(INDEX($N$276:$Q$276,1,K$240+1)),DAY(INDEX($N$276:$Q$276,1,K$240+1)))</f>
        <v>43684</v>
      </c>
      <c r="L253" s="354">
        <f t="shared" si="46"/>
        <v>43684</v>
      </c>
      <c r="M253" s="354">
        <f t="shared" si="46"/>
        <v>43684</v>
      </c>
      <c r="N253" s="354">
        <f t="shared" si="46"/>
        <v>43684</v>
      </c>
      <c r="O253" s="354">
        <f t="shared" si="46"/>
        <v>43684</v>
      </c>
      <c r="P253" s="354">
        <f t="shared" si="46"/>
        <v>43684</v>
      </c>
      <c r="Q253" s="354">
        <f t="shared" si="46"/>
        <v>43684</v>
      </c>
      <c r="R253" s="280"/>
      <c r="S253" s="280"/>
      <c r="T253" s="280"/>
      <c r="U253" s="280"/>
      <c r="V253" s="280"/>
      <c r="W253" s="296"/>
      <c r="X253" s="296"/>
      <c r="Y253" s="296"/>
      <c r="Z253" s="296"/>
      <c r="AA253" s="296"/>
      <c r="AB253" s="296"/>
      <c r="AC253" s="897"/>
      <c r="AD253" s="898"/>
      <c r="AE253" s="898"/>
      <c r="AF253" s="899"/>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2"/>
      <c r="F254" s="332"/>
      <c r="G254" s="275"/>
      <c r="H254" s="279" t="s">
        <v>515</v>
      </c>
      <c r="I254" s="416">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91" t="s">
        <v>1033</v>
      </c>
      <c r="AD254" s="892"/>
      <c r="AE254" s="892"/>
      <c r="AF254" s="893"/>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2"/>
      <c r="F255" s="332"/>
      <c r="G255" s="275"/>
      <c r="H255" s="280" t="s">
        <v>516</v>
      </c>
      <c r="I255" s="280">
        <f>YEAR(MIN(N251:Q253)+MIN(R354:U356))</f>
        <v>2019</v>
      </c>
      <c r="J255" s="280"/>
      <c r="K255" s="280"/>
      <c r="L255" s="280"/>
      <c r="M255" s="280"/>
      <c r="N255" s="280"/>
      <c r="O255" s="280"/>
      <c r="P255" s="280"/>
      <c r="Q255" s="280"/>
      <c r="R255" s="280"/>
      <c r="S255" s="280"/>
      <c r="T255" s="280"/>
      <c r="U255" s="280"/>
      <c r="V255" s="280"/>
      <c r="W255" s="579" t="s">
        <v>513</v>
      </c>
      <c r="X255" s="280"/>
      <c r="Y255" s="280"/>
      <c r="Z255" s="280"/>
      <c r="AA255" s="280"/>
      <c r="AB255" s="280"/>
      <c r="AC255" s="897"/>
      <c r="AD255" s="898"/>
      <c r="AE255" s="898"/>
      <c r="AF255" s="899"/>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2" t="s">
        <v>517</v>
      </c>
      <c r="F256" s="332"/>
      <c r="G256" s="275"/>
      <c r="H256" s="345" t="s">
        <v>518</v>
      </c>
      <c r="I256" s="303" t="s">
        <v>519</v>
      </c>
      <c r="J256" s="346"/>
      <c r="K256" s="283">
        <f>COUNTA($H$257:$H$312)</f>
        <v>3</v>
      </c>
      <c r="L256" s="283">
        <f>COUNTA($I$257:$I$312)/K256</f>
        <v>8</v>
      </c>
      <c r="M256" s="347">
        <v>-8</v>
      </c>
      <c r="N256" s="303" t="s">
        <v>798</v>
      </c>
      <c r="O256" s="303"/>
      <c r="P256" s="303"/>
      <c r="Q256" s="303"/>
      <c r="R256" s="303" t="s">
        <v>520</v>
      </c>
      <c r="S256" s="303"/>
      <c r="T256" s="303"/>
      <c r="U256" s="303"/>
      <c r="V256" s="280"/>
      <c r="W256" s="348" t="s">
        <v>521</v>
      </c>
      <c r="X256" s="348" t="s">
        <v>522</v>
      </c>
      <c r="Y256" s="348" t="s">
        <v>523</v>
      </c>
      <c r="Z256" s="348" t="s">
        <v>524</v>
      </c>
      <c r="AA256" s="349"/>
      <c r="AB256" s="280"/>
      <c r="AC256" s="348" t="s">
        <v>521</v>
      </c>
      <c r="AD256" s="348" t="s">
        <v>522</v>
      </c>
      <c r="AE256" s="348" t="s">
        <v>523</v>
      </c>
      <c r="AF256" s="348" t="s">
        <v>524</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2">
        <v>1</v>
      </c>
      <c r="F257" s="332"/>
      <c r="G257" s="275"/>
      <c r="H257" s="296" t="str">
        <f>H$251</f>
        <v>Aut</v>
      </c>
      <c r="I257" s="350">
        <v>0</v>
      </c>
      <c r="J257" s="351" t="s">
        <v>525</v>
      </c>
      <c r="K257" s="352"/>
      <c r="L257" s="352"/>
      <c r="M257" s="280"/>
      <c r="N257" s="353">
        <v>43952</v>
      </c>
      <c r="O257" s="353">
        <v>43952</v>
      </c>
      <c r="P257" s="353">
        <v>43952</v>
      </c>
      <c r="Q257" s="353">
        <v>43952</v>
      </c>
      <c r="R257" s="354">
        <f t="shared" ref="R257:U280" si="47">DATE($I$254,MONTH(INDEX($N257:$Q257,1,R$240+1)),DAY(INDEX($N257:$Q257,1,R$240+1)))</f>
        <v>43586</v>
      </c>
      <c r="S257" s="354">
        <f t="shared" si="47"/>
        <v>43586</v>
      </c>
      <c r="T257" s="354">
        <f t="shared" si="47"/>
        <v>43586</v>
      </c>
      <c r="U257" s="354">
        <f t="shared" si="47"/>
        <v>43586</v>
      </c>
      <c r="V257" s="280"/>
      <c r="W257" s="355">
        <f>((N257-150)-INDEX(N$251:N$253,$E257,1))/30.5</f>
        <v>7.081967213114754</v>
      </c>
      <c r="X257" s="355">
        <f t="shared" ref="X257:X280" si="48">((O257-150)-INDEX(O$251:O$253,$E257,1))/30.5</f>
        <v>7.081967213114754</v>
      </c>
      <c r="Y257" s="355">
        <f t="shared" ref="Y257:Y280" si="49">((P257-150)-INDEX(P$251:P$253,$E257,1))/30.5</f>
        <v>7.081967213114754</v>
      </c>
      <c r="Z257" s="355">
        <f t="shared" ref="Z257:Z280" si="50">((Q257-150)-INDEX(Q$251:Q$253,$E257,1))/30.5</f>
        <v>7.081967213114754</v>
      </c>
      <c r="AA257" s="356"/>
      <c r="AB257" s="280"/>
      <c r="AC257" s="357">
        <v>0</v>
      </c>
      <c r="AD257" s="358">
        <v>0</v>
      </c>
      <c r="AE257" s="358">
        <v>0</v>
      </c>
      <c r="AF257" s="359">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2">
        <v>1</v>
      </c>
      <c r="F258" s="332"/>
      <c r="G258" s="275"/>
      <c r="H258" s="280"/>
      <c r="I258" s="350">
        <v>1</v>
      </c>
      <c r="J258" s="360" t="s">
        <v>526</v>
      </c>
      <c r="K258" s="352"/>
      <c r="L258" s="352"/>
      <c r="M258" s="280"/>
      <c r="N258" s="353">
        <v>44317</v>
      </c>
      <c r="O258" s="353">
        <v>44317</v>
      </c>
      <c r="P258" s="353">
        <v>44317</v>
      </c>
      <c r="Q258" s="353">
        <v>44317</v>
      </c>
      <c r="R258" s="354">
        <f t="shared" si="47"/>
        <v>43586</v>
      </c>
      <c r="S258" s="354">
        <f t="shared" si="47"/>
        <v>43586</v>
      </c>
      <c r="T258" s="354">
        <f t="shared" si="47"/>
        <v>43586</v>
      </c>
      <c r="U258" s="354">
        <f t="shared" si="47"/>
        <v>43586</v>
      </c>
      <c r="V258" s="280"/>
      <c r="W258" s="361">
        <f t="shared" ref="W258:W280" si="51">((N258-150)-INDEX(N$251:N$253,$E258,1))/30.5</f>
        <v>19.049180327868854</v>
      </c>
      <c r="X258" s="361">
        <f t="shared" si="48"/>
        <v>19.049180327868854</v>
      </c>
      <c r="Y258" s="361">
        <f t="shared" si="49"/>
        <v>19.049180327868854</v>
      </c>
      <c r="Z258" s="361">
        <f t="shared" si="50"/>
        <v>19.049180327868854</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2">INT($C$232+3)</f>
        <v>4</v>
      </c>
      <c r="D259" s="275"/>
      <c r="E259" s="332">
        <v>1</v>
      </c>
      <c r="F259" s="332"/>
      <c r="G259" s="275"/>
      <c r="H259" s="280"/>
      <c r="I259" s="350">
        <v>2</v>
      </c>
      <c r="J259" s="366" t="s">
        <v>527</v>
      </c>
      <c r="K259" s="367"/>
      <c r="L259" s="280"/>
      <c r="M259" s="280"/>
      <c r="N259" s="368">
        <f t="shared" ref="N259:Q264" si="53">DATEVALUE(DAY(N258)&amp;"/"&amp;MONTH(N258)&amp;"/"&amp;YEAR(N258)+1)</f>
        <v>44682</v>
      </c>
      <c r="O259" s="368">
        <f t="shared" si="53"/>
        <v>44682</v>
      </c>
      <c r="P259" s="368">
        <f t="shared" si="53"/>
        <v>44682</v>
      </c>
      <c r="Q259" s="368">
        <f t="shared" si="53"/>
        <v>44682</v>
      </c>
      <c r="R259" s="354">
        <f t="shared" si="47"/>
        <v>43586</v>
      </c>
      <c r="S259" s="354">
        <f t="shared" si="47"/>
        <v>43586</v>
      </c>
      <c r="T259" s="354">
        <f t="shared" si="47"/>
        <v>43586</v>
      </c>
      <c r="U259" s="354">
        <f t="shared" si="47"/>
        <v>43586</v>
      </c>
      <c r="V259" s="280"/>
      <c r="W259" s="361">
        <f t="shared" si="51"/>
        <v>31.016393442622952</v>
      </c>
      <c r="X259" s="361">
        <f t="shared" si="48"/>
        <v>31.016393442622952</v>
      </c>
      <c r="Y259" s="361">
        <f t="shared" si="49"/>
        <v>31.016393442622952</v>
      </c>
      <c r="Z259" s="361">
        <f t="shared" si="50"/>
        <v>31.016393442622952</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3</v>
      </c>
      <c r="J260" s="279" t="s">
        <v>528</v>
      </c>
      <c r="K260" s="280"/>
      <c r="L260" s="280"/>
      <c r="M260" s="280"/>
      <c r="N260" s="368">
        <f t="shared" si="53"/>
        <v>45047</v>
      </c>
      <c r="O260" s="368">
        <f t="shared" si="53"/>
        <v>45047</v>
      </c>
      <c r="P260" s="368">
        <f t="shared" si="53"/>
        <v>45047</v>
      </c>
      <c r="Q260" s="368">
        <f t="shared" si="53"/>
        <v>45047</v>
      </c>
      <c r="R260" s="354">
        <f t="shared" si="47"/>
        <v>43586</v>
      </c>
      <c r="S260" s="354">
        <f t="shared" si="47"/>
        <v>43586</v>
      </c>
      <c r="T260" s="354">
        <f t="shared" si="47"/>
        <v>43586</v>
      </c>
      <c r="U260" s="354">
        <f t="shared" si="47"/>
        <v>43586</v>
      </c>
      <c r="V260" s="280"/>
      <c r="W260" s="361">
        <f t="shared" si="51"/>
        <v>42.983606557377051</v>
      </c>
      <c r="X260" s="361">
        <f t="shared" si="48"/>
        <v>42.983606557377051</v>
      </c>
      <c r="Y260" s="361">
        <f t="shared" si="49"/>
        <v>42.983606557377051</v>
      </c>
      <c r="Z260" s="361">
        <f t="shared" si="50"/>
        <v>42.983606557377051</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4</v>
      </c>
      <c r="J261" s="280" t="s">
        <v>529</v>
      </c>
      <c r="K261" s="280"/>
      <c r="L261" s="280"/>
      <c r="M261" s="280"/>
      <c r="N261" s="368">
        <f t="shared" si="53"/>
        <v>45413</v>
      </c>
      <c r="O261" s="368">
        <f t="shared" si="53"/>
        <v>45413</v>
      </c>
      <c r="P261" s="368">
        <f t="shared" si="53"/>
        <v>45413</v>
      </c>
      <c r="Q261" s="368">
        <f t="shared" si="53"/>
        <v>45413</v>
      </c>
      <c r="R261" s="354">
        <f t="shared" si="47"/>
        <v>43586</v>
      </c>
      <c r="S261" s="354">
        <f>DATE($I$254,MONTH(INDEX($N261:$Q261,1,S$240+1)),DAY(INDEX($N261:$Q261,1,S$240+1)))</f>
        <v>43586</v>
      </c>
      <c r="T261" s="354">
        <f t="shared" si="47"/>
        <v>43586</v>
      </c>
      <c r="U261" s="354">
        <f t="shared" si="47"/>
        <v>43586</v>
      </c>
      <c r="V261" s="280"/>
      <c r="W261" s="361">
        <f t="shared" si="51"/>
        <v>54.983606557377051</v>
      </c>
      <c r="X261" s="361">
        <f t="shared" si="48"/>
        <v>54.983606557377051</v>
      </c>
      <c r="Y261" s="361">
        <f t="shared" si="49"/>
        <v>54.983606557377051</v>
      </c>
      <c r="Z261" s="361">
        <f t="shared" si="50"/>
        <v>54.983606557377051</v>
      </c>
      <c r="AA261" s="362"/>
      <c r="AB261" s="280"/>
      <c r="AC261" s="363">
        <v>0</v>
      </c>
      <c r="AD261" s="364">
        <v>0</v>
      </c>
      <c r="AE261" s="364">
        <v>0</v>
      </c>
      <c r="AF261" s="365">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2"/>
        <v>4</v>
      </c>
      <c r="D262" s="275"/>
      <c r="E262" s="332">
        <v>1</v>
      </c>
      <c r="F262" s="332"/>
      <c r="G262" s="275"/>
      <c r="H262" s="280"/>
      <c r="I262" s="280">
        <v>5</v>
      </c>
      <c r="J262" s="280" t="s">
        <v>530</v>
      </c>
      <c r="K262" s="280"/>
      <c r="L262" s="280"/>
      <c r="M262" s="280"/>
      <c r="N262" s="368">
        <f t="shared" si="53"/>
        <v>45778</v>
      </c>
      <c r="O262" s="368">
        <f t="shared" si="53"/>
        <v>45778</v>
      </c>
      <c r="P262" s="368">
        <f t="shared" si="53"/>
        <v>45778</v>
      </c>
      <c r="Q262" s="368">
        <f t="shared" si="53"/>
        <v>45778</v>
      </c>
      <c r="R262" s="354">
        <f t="shared" si="47"/>
        <v>43586</v>
      </c>
      <c r="S262" s="354">
        <f>DATE($I$254,MONTH(INDEX($N262:$Q262,1,S$240+1)),DAY(INDEX($N262:$Q262,1,S$240+1)))</f>
        <v>43586</v>
      </c>
      <c r="T262" s="354">
        <f t="shared" si="47"/>
        <v>43586</v>
      </c>
      <c r="U262" s="354">
        <f t="shared" si="47"/>
        <v>43586</v>
      </c>
      <c r="V262" s="280"/>
      <c r="W262" s="361">
        <f t="shared" si="51"/>
        <v>66.950819672131146</v>
      </c>
      <c r="X262" s="361">
        <f t="shared" si="48"/>
        <v>66.950819672131146</v>
      </c>
      <c r="Y262" s="361">
        <f t="shared" si="49"/>
        <v>66.950819672131146</v>
      </c>
      <c r="Z262" s="361">
        <f t="shared" si="50"/>
        <v>66.950819672131146</v>
      </c>
      <c r="AA262" s="362"/>
      <c r="AB262" s="280"/>
      <c r="AC262" s="363">
        <v>0</v>
      </c>
      <c r="AD262" s="364">
        <v>0</v>
      </c>
      <c r="AE262" s="364">
        <v>0</v>
      </c>
      <c r="AF262" s="365">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2"/>
        <v>4</v>
      </c>
      <c r="D263" s="275"/>
      <c r="E263" s="332">
        <v>1</v>
      </c>
      <c r="F263" s="332"/>
      <c r="G263" s="275"/>
      <c r="H263" s="280"/>
      <c r="I263" s="280">
        <v>6</v>
      </c>
      <c r="J263" s="280" t="s">
        <v>531</v>
      </c>
      <c r="K263" s="280"/>
      <c r="L263" s="280"/>
      <c r="M263" s="280"/>
      <c r="N263" s="368">
        <f t="shared" si="53"/>
        <v>46143</v>
      </c>
      <c r="O263" s="368">
        <f t="shared" si="53"/>
        <v>46143</v>
      </c>
      <c r="P263" s="368">
        <f t="shared" si="53"/>
        <v>46143</v>
      </c>
      <c r="Q263" s="368">
        <f t="shared" si="53"/>
        <v>46143</v>
      </c>
      <c r="R263" s="354">
        <f t="shared" si="47"/>
        <v>43586</v>
      </c>
      <c r="S263" s="354">
        <f t="shared" si="47"/>
        <v>43586</v>
      </c>
      <c r="T263" s="354">
        <f t="shared" si="47"/>
        <v>43586</v>
      </c>
      <c r="U263" s="354">
        <f t="shared" si="47"/>
        <v>43586</v>
      </c>
      <c r="V263" s="280"/>
      <c r="W263" s="361">
        <f t="shared" si="51"/>
        <v>78.918032786885249</v>
      </c>
      <c r="X263" s="361">
        <f t="shared" si="48"/>
        <v>78.918032786885249</v>
      </c>
      <c r="Y263" s="361">
        <f t="shared" si="49"/>
        <v>78.918032786885249</v>
      </c>
      <c r="Z263" s="361">
        <f t="shared" si="50"/>
        <v>78.918032786885249</v>
      </c>
      <c r="AA263" s="362"/>
      <c r="AB263" s="280"/>
      <c r="AC263" s="363">
        <v>0</v>
      </c>
      <c r="AD263" s="364">
        <v>0</v>
      </c>
      <c r="AE263" s="364">
        <v>0</v>
      </c>
      <c r="AF263" s="365">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2"/>
        <v>4</v>
      </c>
      <c r="D264" s="275"/>
      <c r="E264" s="332">
        <v>1</v>
      </c>
      <c r="F264" s="332"/>
      <c r="G264" s="275"/>
      <c r="H264" s="280"/>
      <c r="I264" s="280">
        <v>7</v>
      </c>
      <c r="J264" s="280" t="s">
        <v>532</v>
      </c>
      <c r="K264" s="280"/>
      <c r="L264" s="280"/>
      <c r="M264" s="280"/>
      <c r="N264" s="368">
        <f t="shared" si="53"/>
        <v>46508</v>
      </c>
      <c r="O264" s="368">
        <f t="shared" si="53"/>
        <v>46508</v>
      </c>
      <c r="P264" s="368">
        <f t="shared" si="53"/>
        <v>46508</v>
      </c>
      <c r="Q264" s="368">
        <f t="shared" si="53"/>
        <v>46508</v>
      </c>
      <c r="R264" s="354">
        <f t="shared" si="47"/>
        <v>43586</v>
      </c>
      <c r="S264" s="354">
        <f t="shared" si="47"/>
        <v>43586</v>
      </c>
      <c r="T264" s="354">
        <f t="shared" si="47"/>
        <v>43586</v>
      </c>
      <c r="U264" s="354">
        <f t="shared" si="47"/>
        <v>43586</v>
      </c>
      <c r="V264" s="280"/>
      <c r="W264" s="369">
        <f t="shared" si="51"/>
        <v>90.885245901639351</v>
      </c>
      <c r="X264" s="369">
        <f t="shared" si="48"/>
        <v>90.885245901639351</v>
      </c>
      <c r="Y264" s="369">
        <f t="shared" si="49"/>
        <v>90.885245901639351</v>
      </c>
      <c r="Z264" s="369">
        <f t="shared" si="50"/>
        <v>90.885245901639351</v>
      </c>
      <c r="AA264" s="370"/>
      <c r="AB264" s="280"/>
      <c r="AC264" s="371">
        <v>0</v>
      </c>
      <c r="AD264" s="372">
        <v>0</v>
      </c>
      <c r="AE264" s="372">
        <v>0</v>
      </c>
      <c r="AF264" s="373">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2">
        <v>2</v>
      </c>
      <c r="F265" s="332"/>
      <c r="G265" s="275"/>
      <c r="H265" s="296" t="str">
        <f>H$252</f>
        <v>Win</v>
      </c>
      <c r="I265" s="280">
        <v>0</v>
      </c>
      <c r="J265" s="351" t="s">
        <v>525</v>
      </c>
      <c r="K265" s="352"/>
      <c r="L265" s="352"/>
      <c r="M265" s="280"/>
      <c r="N265" s="353">
        <v>44007</v>
      </c>
      <c r="O265" s="353">
        <v>44007</v>
      </c>
      <c r="P265" s="353">
        <v>44007</v>
      </c>
      <c r="Q265" s="353">
        <v>44007</v>
      </c>
      <c r="R265" s="354">
        <f t="shared" si="47"/>
        <v>43641</v>
      </c>
      <c r="S265" s="354">
        <f t="shared" si="47"/>
        <v>43641</v>
      </c>
      <c r="T265" s="354">
        <f t="shared" si="47"/>
        <v>43641</v>
      </c>
      <c r="U265" s="354">
        <f t="shared" si="47"/>
        <v>43641</v>
      </c>
      <c r="V265" s="280"/>
      <c r="W265" s="355">
        <f t="shared" si="51"/>
        <v>7.081967213114754</v>
      </c>
      <c r="X265" s="355">
        <f t="shared" si="48"/>
        <v>7.081967213114754</v>
      </c>
      <c r="Y265" s="355">
        <f t="shared" si="49"/>
        <v>7.081967213114754</v>
      </c>
      <c r="Z265" s="355">
        <f t="shared" si="50"/>
        <v>7.081967213114754</v>
      </c>
      <c r="AA265" s="356"/>
      <c r="AB265" s="280"/>
      <c r="AC265" s="357">
        <v>1</v>
      </c>
      <c r="AD265" s="358">
        <v>1</v>
      </c>
      <c r="AE265" s="358">
        <v>1</v>
      </c>
      <c r="AF265" s="359">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2">
        <v>2</v>
      </c>
      <c r="F266" s="332"/>
      <c r="G266" s="275"/>
      <c r="H266" s="280"/>
      <c r="I266" s="280">
        <v>1</v>
      </c>
      <c r="J266" s="360" t="s">
        <v>526</v>
      </c>
      <c r="K266" s="352"/>
      <c r="L266" s="352"/>
      <c r="M266" s="280"/>
      <c r="N266" s="353">
        <v>44372</v>
      </c>
      <c r="O266" s="353">
        <v>44372</v>
      </c>
      <c r="P266" s="353">
        <v>44372</v>
      </c>
      <c r="Q266" s="353">
        <v>44372</v>
      </c>
      <c r="R266" s="354">
        <f t="shared" si="47"/>
        <v>43641</v>
      </c>
      <c r="S266" s="354">
        <f t="shared" si="47"/>
        <v>43641</v>
      </c>
      <c r="T266" s="354">
        <f t="shared" si="47"/>
        <v>43641</v>
      </c>
      <c r="U266" s="354">
        <f t="shared" si="47"/>
        <v>43641</v>
      </c>
      <c r="V266" s="280"/>
      <c r="W266" s="361">
        <f t="shared" si="51"/>
        <v>19.049180327868854</v>
      </c>
      <c r="X266" s="361">
        <f t="shared" si="48"/>
        <v>19.049180327868854</v>
      </c>
      <c r="Y266" s="361">
        <f t="shared" si="49"/>
        <v>19.049180327868854</v>
      </c>
      <c r="Z266" s="361">
        <f t="shared" si="50"/>
        <v>19.049180327868854</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4">INT($C$232+3)</f>
        <v>4</v>
      </c>
      <c r="D267" s="275"/>
      <c r="E267" s="332">
        <v>2</v>
      </c>
      <c r="F267" s="332"/>
      <c r="G267" s="275"/>
      <c r="H267" s="280"/>
      <c r="I267" s="280">
        <v>2</v>
      </c>
      <c r="J267" s="360" t="s">
        <v>533</v>
      </c>
      <c r="K267" s="280"/>
      <c r="L267" s="280"/>
      <c r="M267" s="280"/>
      <c r="N267" s="368">
        <f t="shared" ref="N267:Q267" si="55">DATEVALUE(DAY(N266)&amp;"/"&amp;MONTH(N266)&amp;"/"&amp;YEAR(N266)+1)</f>
        <v>44737</v>
      </c>
      <c r="O267" s="368">
        <f t="shared" si="55"/>
        <v>44737</v>
      </c>
      <c r="P267" s="368">
        <f t="shared" si="55"/>
        <v>44737</v>
      </c>
      <c r="Q267" s="368">
        <f t="shared" si="55"/>
        <v>44737</v>
      </c>
      <c r="R267" s="354">
        <f t="shared" si="47"/>
        <v>43641</v>
      </c>
      <c r="S267" s="354">
        <f t="shared" si="47"/>
        <v>43641</v>
      </c>
      <c r="T267" s="354">
        <f t="shared" si="47"/>
        <v>43641</v>
      </c>
      <c r="U267" s="354">
        <f t="shared" si="47"/>
        <v>43641</v>
      </c>
      <c r="V267" s="280"/>
      <c r="W267" s="361">
        <f t="shared" si="51"/>
        <v>31.016393442622952</v>
      </c>
      <c r="X267" s="361">
        <f t="shared" si="48"/>
        <v>31.016393442622952</v>
      </c>
      <c r="Y267" s="361">
        <f t="shared" si="49"/>
        <v>31.016393442622952</v>
      </c>
      <c r="Z267" s="361">
        <f t="shared" si="50"/>
        <v>31.016393442622952</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3</v>
      </c>
      <c r="J268" s="360" t="s">
        <v>534</v>
      </c>
      <c r="K268" s="280"/>
      <c r="L268" s="280"/>
      <c r="M268" s="280"/>
      <c r="N268" s="368">
        <f t="shared" ref="N268:Q268" si="56">DATEVALUE(DAY(N267)&amp;"/"&amp;MONTH(N267)&amp;"/"&amp;YEAR(N267)+1)</f>
        <v>45102</v>
      </c>
      <c r="O268" s="368">
        <f t="shared" si="56"/>
        <v>45102</v>
      </c>
      <c r="P268" s="368">
        <f t="shared" si="56"/>
        <v>45102</v>
      </c>
      <c r="Q268" s="368">
        <f t="shared" si="56"/>
        <v>45102</v>
      </c>
      <c r="R268" s="354">
        <f t="shared" si="47"/>
        <v>43641</v>
      </c>
      <c r="S268" s="354">
        <f t="shared" si="47"/>
        <v>43641</v>
      </c>
      <c r="T268" s="354">
        <f t="shared" si="47"/>
        <v>43641</v>
      </c>
      <c r="U268" s="354">
        <f t="shared" si="47"/>
        <v>43641</v>
      </c>
      <c r="V268" s="280"/>
      <c r="W268" s="361">
        <f t="shared" si="51"/>
        <v>42.983606557377051</v>
      </c>
      <c r="X268" s="361">
        <f t="shared" si="48"/>
        <v>42.983606557377051</v>
      </c>
      <c r="Y268" s="361">
        <f t="shared" si="49"/>
        <v>42.983606557377051</v>
      </c>
      <c r="Z268" s="361">
        <f t="shared" si="50"/>
        <v>42.983606557377051</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4</v>
      </c>
      <c r="J269" s="360" t="s">
        <v>535</v>
      </c>
      <c r="K269" s="280"/>
      <c r="L269" s="280"/>
      <c r="M269" s="280"/>
      <c r="N269" s="368">
        <f t="shared" ref="N269:Q269" si="57">DATEVALUE(DAY(N268)&amp;"/"&amp;MONTH(N268)&amp;"/"&amp;YEAR(N268)+1)</f>
        <v>45468</v>
      </c>
      <c r="O269" s="368">
        <f t="shared" si="57"/>
        <v>45468</v>
      </c>
      <c r="P269" s="368">
        <f t="shared" si="57"/>
        <v>45468</v>
      </c>
      <c r="Q269" s="368">
        <f t="shared" si="57"/>
        <v>45468</v>
      </c>
      <c r="R269" s="354">
        <f t="shared" si="47"/>
        <v>43641</v>
      </c>
      <c r="S269" s="354">
        <f t="shared" si="47"/>
        <v>43641</v>
      </c>
      <c r="T269" s="354">
        <f t="shared" si="47"/>
        <v>43641</v>
      </c>
      <c r="U269" s="354">
        <f t="shared" si="47"/>
        <v>43641</v>
      </c>
      <c r="V269" s="280"/>
      <c r="W269" s="361">
        <f t="shared" si="51"/>
        <v>54.983606557377051</v>
      </c>
      <c r="X269" s="361">
        <f t="shared" si="48"/>
        <v>54.983606557377051</v>
      </c>
      <c r="Y269" s="361">
        <f t="shared" si="49"/>
        <v>54.983606557377051</v>
      </c>
      <c r="Z269" s="361">
        <f t="shared" si="50"/>
        <v>54.983606557377051</v>
      </c>
      <c r="AA269" s="362"/>
      <c r="AB269" s="280"/>
      <c r="AC269" s="363">
        <v>1</v>
      </c>
      <c r="AD269" s="364">
        <v>1</v>
      </c>
      <c r="AE269" s="364">
        <v>1</v>
      </c>
      <c r="AF269" s="365">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4"/>
        <v>4</v>
      </c>
      <c r="D270" s="275"/>
      <c r="E270" s="332">
        <v>2</v>
      </c>
      <c r="F270" s="332"/>
      <c r="G270" s="275"/>
      <c r="H270" s="280"/>
      <c r="I270" s="280">
        <v>5</v>
      </c>
      <c r="J270" s="360" t="s">
        <v>536</v>
      </c>
      <c r="K270" s="280"/>
      <c r="L270" s="280"/>
      <c r="M270" s="280"/>
      <c r="N270" s="368">
        <f t="shared" ref="N270:Q270" si="58">DATEVALUE(DAY(N269)&amp;"/"&amp;MONTH(N269)&amp;"/"&amp;YEAR(N269)+1)</f>
        <v>45833</v>
      </c>
      <c r="O270" s="368">
        <f t="shared" si="58"/>
        <v>45833</v>
      </c>
      <c r="P270" s="368">
        <f t="shared" si="58"/>
        <v>45833</v>
      </c>
      <c r="Q270" s="368">
        <f t="shared" si="58"/>
        <v>45833</v>
      </c>
      <c r="R270" s="354">
        <f t="shared" si="47"/>
        <v>43641</v>
      </c>
      <c r="S270" s="354">
        <f t="shared" si="47"/>
        <v>43641</v>
      </c>
      <c r="T270" s="354">
        <f t="shared" si="47"/>
        <v>43641</v>
      </c>
      <c r="U270" s="354">
        <f t="shared" si="47"/>
        <v>43641</v>
      </c>
      <c r="V270" s="280"/>
      <c r="W270" s="361">
        <f t="shared" si="51"/>
        <v>66.950819672131146</v>
      </c>
      <c r="X270" s="361">
        <f t="shared" si="48"/>
        <v>66.950819672131146</v>
      </c>
      <c r="Y270" s="361">
        <f t="shared" si="49"/>
        <v>66.950819672131146</v>
      </c>
      <c r="Z270" s="361">
        <f t="shared" si="50"/>
        <v>66.950819672131146</v>
      </c>
      <c r="AA270" s="362"/>
      <c r="AB270" s="280"/>
      <c r="AC270" s="363">
        <v>1</v>
      </c>
      <c r="AD270" s="364">
        <v>1</v>
      </c>
      <c r="AE270" s="364">
        <v>1</v>
      </c>
      <c r="AF270" s="365">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4"/>
        <v>4</v>
      </c>
      <c r="D271" s="275"/>
      <c r="E271" s="332">
        <v>2</v>
      </c>
      <c r="F271" s="332"/>
      <c r="G271" s="275"/>
      <c r="H271" s="280"/>
      <c r="I271" s="280">
        <v>6</v>
      </c>
      <c r="J271" s="360" t="s">
        <v>537</v>
      </c>
      <c r="K271" s="280"/>
      <c r="L271" s="280"/>
      <c r="M271" s="280"/>
      <c r="N271" s="368">
        <f t="shared" ref="N271:Q271" si="59">DATEVALUE(DAY(N270)&amp;"/"&amp;MONTH(N270)&amp;"/"&amp;YEAR(N270)+1)</f>
        <v>46198</v>
      </c>
      <c r="O271" s="368">
        <f t="shared" si="59"/>
        <v>46198</v>
      </c>
      <c r="P271" s="368">
        <f t="shared" si="59"/>
        <v>46198</v>
      </c>
      <c r="Q271" s="368">
        <f t="shared" si="59"/>
        <v>46198</v>
      </c>
      <c r="R271" s="354">
        <f t="shared" si="47"/>
        <v>43641</v>
      </c>
      <c r="S271" s="354">
        <f t="shared" si="47"/>
        <v>43641</v>
      </c>
      <c r="T271" s="354">
        <f t="shared" si="47"/>
        <v>43641</v>
      </c>
      <c r="U271" s="354">
        <f t="shared" si="47"/>
        <v>43641</v>
      </c>
      <c r="V271" s="280"/>
      <c r="W271" s="361">
        <f t="shared" si="51"/>
        <v>78.918032786885249</v>
      </c>
      <c r="X271" s="361">
        <f t="shared" si="48"/>
        <v>78.918032786885249</v>
      </c>
      <c r="Y271" s="361">
        <f t="shared" si="49"/>
        <v>78.918032786885249</v>
      </c>
      <c r="Z271" s="361">
        <f t="shared" si="50"/>
        <v>78.918032786885249</v>
      </c>
      <c r="AA271" s="362"/>
      <c r="AB271" s="280"/>
      <c r="AC271" s="363">
        <v>1</v>
      </c>
      <c r="AD271" s="364">
        <v>1</v>
      </c>
      <c r="AE271" s="364">
        <v>1</v>
      </c>
      <c r="AF271" s="365">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4"/>
        <v>4</v>
      </c>
      <c r="D272" s="275"/>
      <c r="E272" s="332">
        <v>2</v>
      </c>
      <c r="F272" s="332"/>
      <c r="G272" s="275"/>
      <c r="H272" s="280"/>
      <c r="I272" s="280">
        <v>7</v>
      </c>
      <c r="J272" s="543" t="s">
        <v>538</v>
      </c>
      <c r="K272" s="280"/>
      <c r="L272" s="280"/>
      <c r="M272" s="280"/>
      <c r="N272" s="368">
        <f t="shared" ref="N272:Q272" si="60">DATEVALUE(DAY(N271)&amp;"/"&amp;MONTH(N271)&amp;"/"&amp;YEAR(N271)+1)</f>
        <v>46563</v>
      </c>
      <c r="O272" s="368">
        <f t="shared" si="60"/>
        <v>46563</v>
      </c>
      <c r="P272" s="368">
        <f t="shared" si="60"/>
        <v>46563</v>
      </c>
      <c r="Q272" s="368">
        <f t="shared" si="60"/>
        <v>46563</v>
      </c>
      <c r="R272" s="354">
        <f t="shared" si="47"/>
        <v>43641</v>
      </c>
      <c r="S272" s="354">
        <f t="shared" si="47"/>
        <v>43641</v>
      </c>
      <c r="T272" s="354">
        <f t="shared" si="47"/>
        <v>43641</v>
      </c>
      <c r="U272" s="354">
        <f t="shared" si="47"/>
        <v>43641</v>
      </c>
      <c r="V272" s="280"/>
      <c r="W272" s="369">
        <f t="shared" si="51"/>
        <v>90.885245901639351</v>
      </c>
      <c r="X272" s="369">
        <f t="shared" si="48"/>
        <v>90.885245901639351</v>
      </c>
      <c r="Y272" s="369">
        <f t="shared" si="49"/>
        <v>90.885245901639351</v>
      </c>
      <c r="Z272" s="369">
        <f t="shared" si="50"/>
        <v>90.885245901639351</v>
      </c>
      <c r="AA272" s="370"/>
      <c r="AB272" s="280"/>
      <c r="AC272" s="371">
        <v>1</v>
      </c>
      <c r="AD272" s="372">
        <v>1</v>
      </c>
      <c r="AE272" s="372">
        <v>1</v>
      </c>
      <c r="AF272" s="373">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2">
        <v>3</v>
      </c>
      <c r="F273" s="332"/>
      <c r="G273" s="275"/>
      <c r="H273" s="296" t="str">
        <f>H$253</f>
        <v>Spr</v>
      </c>
      <c r="I273" s="350">
        <v>0</v>
      </c>
      <c r="J273" s="544" t="s">
        <v>525</v>
      </c>
      <c r="K273" s="542"/>
      <c r="L273" s="352"/>
      <c r="M273" s="280"/>
      <c r="N273" s="353">
        <v>44050</v>
      </c>
      <c r="O273" s="353">
        <v>44050</v>
      </c>
      <c r="P273" s="353">
        <v>44050</v>
      </c>
      <c r="Q273" s="353">
        <v>44050</v>
      </c>
      <c r="R273" s="354">
        <f t="shared" si="47"/>
        <v>43684</v>
      </c>
      <c r="S273" s="354">
        <f t="shared" si="47"/>
        <v>43684</v>
      </c>
      <c r="T273" s="354">
        <f t="shared" si="47"/>
        <v>43684</v>
      </c>
      <c r="U273" s="354">
        <f t="shared" si="47"/>
        <v>43684</v>
      </c>
      <c r="V273" s="280"/>
      <c r="W273" s="355">
        <f t="shared" si="51"/>
        <v>7.081967213114754</v>
      </c>
      <c r="X273" s="355">
        <f t="shared" si="48"/>
        <v>7.081967213114754</v>
      </c>
      <c r="Y273" s="355">
        <f t="shared" si="49"/>
        <v>7.081967213114754</v>
      </c>
      <c r="Z273" s="355">
        <f t="shared" si="50"/>
        <v>7.081967213114754</v>
      </c>
      <c r="AA273" s="356"/>
      <c r="AB273" s="280"/>
      <c r="AC273" s="357">
        <v>2</v>
      </c>
      <c r="AD273" s="358">
        <v>2</v>
      </c>
      <c r="AE273" s="358">
        <v>2</v>
      </c>
      <c r="AF273" s="359">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2">
        <v>3</v>
      </c>
      <c r="F274" s="332"/>
      <c r="G274" s="275"/>
      <c r="H274" s="280"/>
      <c r="I274" s="350">
        <v>1</v>
      </c>
      <c r="J274" s="280" t="s">
        <v>526</v>
      </c>
      <c r="K274" s="542"/>
      <c r="L274" s="352"/>
      <c r="M274" s="280"/>
      <c r="N274" s="353">
        <v>44415</v>
      </c>
      <c r="O274" s="353">
        <v>44415</v>
      </c>
      <c r="P274" s="353">
        <v>44415</v>
      </c>
      <c r="Q274" s="353">
        <v>44415</v>
      </c>
      <c r="R274" s="354">
        <f t="shared" si="47"/>
        <v>43684</v>
      </c>
      <c r="S274" s="354">
        <f t="shared" si="47"/>
        <v>43684</v>
      </c>
      <c r="T274" s="354">
        <f t="shared" si="47"/>
        <v>43684</v>
      </c>
      <c r="U274" s="354">
        <f t="shared" si="47"/>
        <v>43684</v>
      </c>
      <c r="V274" s="280"/>
      <c r="W274" s="361">
        <f t="shared" si="51"/>
        <v>19.049180327868854</v>
      </c>
      <c r="X274" s="361">
        <f t="shared" si="48"/>
        <v>19.049180327868854</v>
      </c>
      <c r="Y274" s="361">
        <f t="shared" si="49"/>
        <v>19.049180327868854</v>
      </c>
      <c r="Z274" s="361">
        <f t="shared" si="50"/>
        <v>19.049180327868854</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1">INT($C$232+3)</f>
        <v>4</v>
      </c>
      <c r="D275" s="275"/>
      <c r="E275" s="332">
        <v>3</v>
      </c>
      <c r="F275" s="332"/>
      <c r="G275" s="275"/>
      <c r="H275" s="280"/>
      <c r="I275" s="350">
        <v>2</v>
      </c>
      <c r="J275" s="280" t="s">
        <v>533</v>
      </c>
      <c r="K275" s="367"/>
      <c r="L275" s="280"/>
      <c r="M275" s="280"/>
      <c r="N275" s="368">
        <f t="shared" ref="N275:Q280" si="62">DATEVALUE(DAY(N274)&amp;"/"&amp;MONTH(N274)&amp;"/"&amp;YEAR(N274)+1)</f>
        <v>44780</v>
      </c>
      <c r="O275" s="368">
        <f t="shared" si="62"/>
        <v>44780</v>
      </c>
      <c r="P275" s="368">
        <f t="shared" si="62"/>
        <v>44780</v>
      </c>
      <c r="Q275" s="368">
        <f t="shared" si="62"/>
        <v>44780</v>
      </c>
      <c r="R275" s="354">
        <f t="shared" si="47"/>
        <v>43684</v>
      </c>
      <c r="S275" s="354">
        <f t="shared" si="47"/>
        <v>43684</v>
      </c>
      <c r="T275" s="354">
        <f t="shared" si="47"/>
        <v>43684</v>
      </c>
      <c r="U275" s="354">
        <f t="shared" si="47"/>
        <v>43684</v>
      </c>
      <c r="V275" s="280"/>
      <c r="W275" s="361">
        <f t="shared" si="51"/>
        <v>31.016393442622952</v>
      </c>
      <c r="X275" s="361">
        <f t="shared" si="48"/>
        <v>31.016393442622952</v>
      </c>
      <c r="Y275" s="361">
        <f t="shared" si="49"/>
        <v>31.016393442622952</v>
      </c>
      <c r="Z275" s="361">
        <f t="shared" si="50"/>
        <v>31.016393442622952</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3</v>
      </c>
      <c r="J276" s="280" t="s">
        <v>534</v>
      </c>
      <c r="K276" s="367"/>
      <c r="L276" s="280"/>
      <c r="M276" s="280"/>
      <c r="N276" s="368">
        <f t="shared" si="62"/>
        <v>45145</v>
      </c>
      <c r="O276" s="368">
        <f t="shared" si="62"/>
        <v>45145</v>
      </c>
      <c r="P276" s="368">
        <f t="shared" si="62"/>
        <v>45145</v>
      </c>
      <c r="Q276" s="368">
        <f t="shared" si="62"/>
        <v>45145</v>
      </c>
      <c r="R276" s="354">
        <f t="shared" si="47"/>
        <v>43684</v>
      </c>
      <c r="S276" s="354">
        <f t="shared" si="47"/>
        <v>43684</v>
      </c>
      <c r="T276" s="354">
        <f t="shared" si="47"/>
        <v>43684</v>
      </c>
      <c r="U276" s="354">
        <f t="shared" si="47"/>
        <v>43684</v>
      </c>
      <c r="V276" s="280"/>
      <c r="W276" s="361">
        <f t="shared" si="51"/>
        <v>42.983606557377051</v>
      </c>
      <c r="X276" s="361">
        <f t="shared" si="48"/>
        <v>42.983606557377051</v>
      </c>
      <c r="Y276" s="361">
        <f t="shared" si="49"/>
        <v>42.983606557377051</v>
      </c>
      <c r="Z276" s="361">
        <f t="shared" si="50"/>
        <v>42.983606557377051</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4</v>
      </c>
      <c r="J277" s="280" t="s">
        <v>535</v>
      </c>
      <c r="K277" s="367"/>
      <c r="L277" s="280"/>
      <c r="M277" s="280"/>
      <c r="N277" s="368">
        <f t="shared" si="62"/>
        <v>45511</v>
      </c>
      <c r="O277" s="368">
        <f t="shared" si="62"/>
        <v>45511</v>
      </c>
      <c r="P277" s="368">
        <f t="shared" si="62"/>
        <v>45511</v>
      </c>
      <c r="Q277" s="368">
        <f t="shared" si="62"/>
        <v>45511</v>
      </c>
      <c r="R277" s="354">
        <f t="shared" si="47"/>
        <v>43684</v>
      </c>
      <c r="S277" s="354">
        <f t="shared" si="47"/>
        <v>43684</v>
      </c>
      <c r="T277" s="354">
        <f t="shared" si="47"/>
        <v>43684</v>
      </c>
      <c r="U277" s="354">
        <f t="shared" si="47"/>
        <v>43684</v>
      </c>
      <c r="V277" s="280"/>
      <c r="W277" s="361">
        <f t="shared" si="51"/>
        <v>54.983606557377051</v>
      </c>
      <c r="X277" s="361">
        <f t="shared" si="48"/>
        <v>54.983606557377051</v>
      </c>
      <c r="Y277" s="361">
        <f t="shared" si="49"/>
        <v>54.983606557377051</v>
      </c>
      <c r="Z277" s="361">
        <f t="shared" si="50"/>
        <v>54.983606557377051</v>
      </c>
      <c r="AA277" s="362"/>
      <c r="AB277" s="280"/>
      <c r="AC277" s="363">
        <v>2</v>
      </c>
      <c r="AD277" s="364">
        <v>2</v>
      </c>
      <c r="AE277" s="364">
        <v>2</v>
      </c>
      <c r="AF277" s="365">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1"/>
        <v>4</v>
      </c>
      <c r="D278" s="275"/>
      <c r="E278" s="332">
        <v>3</v>
      </c>
      <c r="F278" s="332"/>
      <c r="G278" s="275"/>
      <c r="H278" s="280"/>
      <c r="I278" s="350">
        <v>5</v>
      </c>
      <c r="J278" s="280" t="s">
        <v>536</v>
      </c>
      <c r="K278" s="367"/>
      <c r="L278" s="280"/>
      <c r="M278" s="280"/>
      <c r="N278" s="368">
        <f t="shared" si="62"/>
        <v>45876</v>
      </c>
      <c r="O278" s="368">
        <f t="shared" si="62"/>
        <v>45876</v>
      </c>
      <c r="P278" s="368">
        <f t="shared" si="62"/>
        <v>45876</v>
      </c>
      <c r="Q278" s="368">
        <f t="shared" si="62"/>
        <v>45876</v>
      </c>
      <c r="R278" s="354">
        <f t="shared" si="47"/>
        <v>43684</v>
      </c>
      <c r="S278" s="354">
        <f t="shared" si="47"/>
        <v>43684</v>
      </c>
      <c r="T278" s="354">
        <f t="shared" si="47"/>
        <v>43684</v>
      </c>
      <c r="U278" s="354">
        <f t="shared" si="47"/>
        <v>43684</v>
      </c>
      <c r="V278" s="280"/>
      <c r="W278" s="361">
        <f t="shared" si="51"/>
        <v>66.950819672131146</v>
      </c>
      <c r="X278" s="361">
        <f t="shared" si="48"/>
        <v>66.950819672131146</v>
      </c>
      <c r="Y278" s="361">
        <f t="shared" si="49"/>
        <v>66.950819672131146</v>
      </c>
      <c r="Z278" s="361">
        <f t="shared" si="50"/>
        <v>66.950819672131146</v>
      </c>
      <c r="AA278" s="362"/>
      <c r="AB278" s="280"/>
      <c r="AC278" s="363">
        <v>2</v>
      </c>
      <c r="AD278" s="364">
        <v>2</v>
      </c>
      <c r="AE278" s="364">
        <v>2</v>
      </c>
      <c r="AF278" s="365">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1"/>
        <v>4</v>
      </c>
      <c r="D279" s="275"/>
      <c r="E279" s="332">
        <v>3</v>
      </c>
      <c r="F279" s="332"/>
      <c r="G279" s="275"/>
      <c r="H279" s="280"/>
      <c r="I279" s="350">
        <v>6</v>
      </c>
      <c r="J279" s="280" t="s">
        <v>537</v>
      </c>
      <c r="K279" s="367"/>
      <c r="L279" s="280"/>
      <c r="M279" s="280"/>
      <c r="N279" s="368">
        <f t="shared" si="62"/>
        <v>46241</v>
      </c>
      <c r="O279" s="368">
        <f t="shared" si="62"/>
        <v>46241</v>
      </c>
      <c r="P279" s="368">
        <f t="shared" si="62"/>
        <v>46241</v>
      </c>
      <c r="Q279" s="368">
        <f t="shared" si="62"/>
        <v>46241</v>
      </c>
      <c r="R279" s="354">
        <f t="shared" si="47"/>
        <v>43684</v>
      </c>
      <c r="S279" s="354">
        <f t="shared" si="47"/>
        <v>43684</v>
      </c>
      <c r="T279" s="354">
        <f t="shared" si="47"/>
        <v>43684</v>
      </c>
      <c r="U279" s="354">
        <f t="shared" si="47"/>
        <v>43684</v>
      </c>
      <c r="V279" s="280"/>
      <c r="W279" s="361">
        <f t="shared" si="51"/>
        <v>78.918032786885249</v>
      </c>
      <c r="X279" s="361">
        <f t="shared" si="48"/>
        <v>78.918032786885249</v>
      </c>
      <c r="Y279" s="361">
        <f t="shared" si="49"/>
        <v>78.918032786885249</v>
      </c>
      <c r="Z279" s="361">
        <f t="shared" si="50"/>
        <v>78.918032786885249</v>
      </c>
      <c r="AA279" s="362"/>
      <c r="AB279" s="280"/>
      <c r="AC279" s="363">
        <v>2</v>
      </c>
      <c r="AD279" s="364">
        <v>2</v>
      </c>
      <c r="AE279" s="364">
        <v>2</v>
      </c>
      <c r="AF279" s="365">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1"/>
        <v>4</v>
      </c>
      <c r="D280" s="275"/>
      <c r="E280" s="332">
        <v>3</v>
      </c>
      <c r="F280" s="332"/>
      <c r="G280" s="275"/>
      <c r="H280" s="280"/>
      <c r="I280" s="350">
        <v>7</v>
      </c>
      <c r="J280" s="280" t="s">
        <v>538</v>
      </c>
      <c r="K280" s="367"/>
      <c r="L280" s="280"/>
      <c r="M280" s="280"/>
      <c r="N280" s="368">
        <f t="shared" si="62"/>
        <v>46606</v>
      </c>
      <c r="O280" s="368">
        <f t="shared" si="62"/>
        <v>46606</v>
      </c>
      <c r="P280" s="368">
        <f t="shared" si="62"/>
        <v>46606</v>
      </c>
      <c r="Q280" s="368">
        <f t="shared" si="62"/>
        <v>46606</v>
      </c>
      <c r="R280" s="354">
        <f t="shared" si="47"/>
        <v>43684</v>
      </c>
      <c r="S280" s="354">
        <f t="shared" si="47"/>
        <v>43684</v>
      </c>
      <c r="T280" s="354">
        <f t="shared" si="47"/>
        <v>43684</v>
      </c>
      <c r="U280" s="354">
        <f t="shared" si="47"/>
        <v>43684</v>
      </c>
      <c r="V280" s="280"/>
      <c r="W280" s="369">
        <f t="shared" si="51"/>
        <v>90.885245901639351</v>
      </c>
      <c r="X280" s="369">
        <f t="shared" si="48"/>
        <v>90.885245901639351</v>
      </c>
      <c r="Y280" s="369">
        <f t="shared" si="49"/>
        <v>90.885245901639351</v>
      </c>
      <c r="Z280" s="369">
        <f t="shared" si="50"/>
        <v>90.885245901639351</v>
      </c>
      <c r="AA280" s="370"/>
      <c r="AB280" s="280"/>
      <c r="AC280" s="371">
        <v>2</v>
      </c>
      <c r="AD280" s="372">
        <v>2</v>
      </c>
      <c r="AE280" s="372">
        <v>2</v>
      </c>
      <c r="AF280" s="373">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337"/>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17" t="s">
        <v>1034</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2"/>
      <c r="F283" s="332"/>
      <c r="G283" s="275"/>
      <c r="H283" s="280"/>
      <c r="I283" s="337"/>
      <c r="J283" s="337"/>
      <c r="K283" s="337"/>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720">
        <f t="shared" ref="K284:Q286" si="63">MIN(363,INT((K251 - DATE(YEAR(K251),1,1))))+364*(YEAR(K251)-i_startyear)</f>
        <v>120</v>
      </c>
      <c r="L284" s="720">
        <f t="shared" si="63"/>
        <v>120</v>
      </c>
      <c r="M284" s="720">
        <f t="shared" si="63"/>
        <v>120</v>
      </c>
      <c r="N284" s="720">
        <f t="shared" si="63"/>
        <v>120</v>
      </c>
      <c r="O284" s="720">
        <f t="shared" si="63"/>
        <v>120</v>
      </c>
      <c r="P284" s="720">
        <f t="shared" si="63"/>
        <v>120</v>
      </c>
      <c r="Q284" s="720">
        <f t="shared" si="63"/>
        <v>120</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720">
        <f t="shared" si="63"/>
        <v>175</v>
      </c>
      <c r="L285" s="720">
        <f t="shared" si="63"/>
        <v>175</v>
      </c>
      <c r="M285" s="720">
        <f t="shared" si="63"/>
        <v>175</v>
      </c>
      <c r="N285" s="720">
        <f t="shared" si="63"/>
        <v>175</v>
      </c>
      <c r="O285" s="720">
        <f t="shared" si="63"/>
        <v>175</v>
      </c>
      <c r="P285" s="720">
        <f t="shared" si="63"/>
        <v>175</v>
      </c>
      <c r="Q285" s="720">
        <f t="shared" si="63"/>
        <v>175</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720">
        <f t="shared" si="63"/>
        <v>218</v>
      </c>
      <c r="L286" s="720">
        <f t="shared" si="63"/>
        <v>218</v>
      </c>
      <c r="M286" s="720">
        <f t="shared" si="63"/>
        <v>218</v>
      </c>
      <c r="N286" s="720">
        <f t="shared" si="63"/>
        <v>218</v>
      </c>
      <c r="O286" s="720">
        <f t="shared" si="63"/>
        <v>218</v>
      </c>
      <c r="P286" s="720">
        <f t="shared" si="63"/>
        <v>218</v>
      </c>
      <c r="Q286" s="720">
        <f t="shared" si="63"/>
        <v>218</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MIN(363,INT((N257 - DATE(YEAR(N257),1,1))))+364*INT(YEAR(N257)-i_startyear)</f>
        <v>485</v>
      </c>
      <c r="O288" s="720">
        <f t="shared" ref="O288:U297" si="64">MIN(363,INT((O257 - DATE(YEAR(O257),1,1))))+364*(YEAR(O257)-i_startyear)</f>
        <v>485</v>
      </c>
      <c r="P288" s="720">
        <f t="shared" si="64"/>
        <v>485</v>
      </c>
      <c r="Q288" s="720">
        <f t="shared" si="64"/>
        <v>485</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ref="N289:N311" si="65">MIN(363,INT((N258 - DATE(YEAR(N258),1,1))))+364*(YEAR(N258)-i_startyear)</f>
        <v>848</v>
      </c>
      <c r="O289" s="721">
        <f t="shared" si="64"/>
        <v>848</v>
      </c>
      <c r="P289" s="721">
        <f t="shared" si="64"/>
        <v>848</v>
      </c>
      <c r="Q289" s="721">
        <f t="shared" si="64"/>
        <v>848</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1212</v>
      </c>
      <c r="O290" s="722">
        <f t="shared" si="64"/>
        <v>1212</v>
      </c>
      <c r="P290" s="722">
        <f t="shared" si="64"/>
        <v>1212</v>
      </c>
      <c r="Q290" s="722">
        <f t="shared" si="64"/>
        <v>1212</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1576</v>
      </c>
      <c r="O291" s="722">
        <f t="shared" si="64"/>
        <v>1576</v>
      </c>
      <c r="P291" s="722">
        <f t="shared" si="64"/>
        <v>1576</v>
      </c>
      <c r="Q291" s="722">
        <f t="shared" si="64"/>
        <v>1576</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1941</v>
      </c>
      <c r="O292" s="722">
        <f t="shared" si="64"/>
        <v>1941</v>
      </c>
      <c r="P292" s="722">
        <f t="shared" si="64"/>
        <v>1941</v>
      </c>
      <c r="Q292" s="722">
        <f t="shared" si="64"/>
        <v>1941</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2304</v>
      </c>
      <c r="O293" s="722">
        <f t="shared" si="64"/>
        <v>2304</v>
      </c>
      <c r="P293" s="722">
        <f t="shared" si="64"/>
        <v>2304</v>
      </c>
      <c r="Q293" s="722">
        <f t="shared" si="64"/>
        <v>2304</v>
      </c>
      <c r="R293" s="723">
        <f t="shared" si="64"/>
        <v>120</v>
      </c>
      <c r="S293" s="723">
        <f t="shared" si="64"/>
        <v>120</v>
      </c>
      <c r="T293" s="723">
        <f t="shared" si="64"/>
        <v>120</v>
      </c>
      <c r="U293" s="723">
        <f t="shared" si="64"/>
        <v>120</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2668</v>
      </c>
      <c r="O294" s="722">
        <f t="shared" si="64"/>
        <v>2668</v>
      </c>
      <c r="P294" s="722">
        <f t="shared" si="64"/>
        <v>2668</v>
      </c>
      <c r="Q294" s="722">
        <f t="shared" si="64"/>
        <v>2668</v>
      </c>
      <c r="R294" s="723">
        <f t="shared" si="64"/>
        <v>120</v>
      </c>
      <c r="S294" s="723">
        <f t="shared" si="64"/>
        <v>120</v>
      </c>
      <c r="T294" s="723">
        <f t="shared" si="64"/>
        <v>120</v>
      </c>
      <c r="U294" s="723">
        <f t="shared" si="64"/>
        <v>120</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3032</v>
      </c>
      <c r="O295" s="722">
        <f t="shared" si="64"/>
        <v>3032</v>
      </c>
      <c r="P295" s="722">
        <f t="shared" si="64"/>
        <v>3032</v>
      </c>
      <c r="Q295" s="722">
        <f t="shared" si="64"/>
        <v>3032</v>
      </c>
      <c r="R295" s="723">
        <f t="shared" si="64"/>
        <v>120</v>
      </c>
      <c r="S295" s="723">
        <f t="shared" si="64"/>
        <v>120</v>
      </c>
      <c r="T295" s="723">
        <f t="shared" si="64"/>
        <v>120</v>
      </c>
      <c r="U295" s="723">
        <f t="shared" si="64"/>
        <v>120</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540</v>
      </c>
      <c r="O296" s="721">
        <f t="shared" si="64"/>
        <v>540</v>
      </c>
      <c r="P296" s="721">
        <f t="shared" si="64"/>
        <v>540</v>
      </c>
      <c r="Q296" s="721">
        <f t="shared" si="64"/>
        <v>540</v>
      </c>
      <c r="R296" s="723">
        <f t="shared" si="64"/>
        <v>175</v>
      </c>
      <c r="S296" s="723">
        <f t="shared" si="64"/>
        <v>175</v>
      </c>
      <c r="T296" s="723">
        <f t="shared" si="64"/>
        <v>175</v>
      </c>
      <c r="U296" s="723">
        <f t="shared" si="64"/>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903</v>
      </c>
      <c r="O297" s="721">
        <f t="shared" si="64"/>
        <v>903</v>
      </c>
      <c r="P297" s="721">
        <f t="shared" si="64"/>
        <v>903</v>
      </c>
      <c r="Q297" s="721">
        <f t="shared" si="64"/>
        <v>903</v>
      </c>
      <c r="R297" s="723">
        <f t="shared" si="64"/>
        <v>175</v>
      </c>
      <c r="S297" s="723">
        <f t="shared" si="64"/>
        <v>175</v>
      </c>
      <c r="T297" s="723">
        <f t="shared" si="64"/>
        <v>175</v>
      </c>
      <c r="U297" s="723">
        <f t="shared" si="64"/>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1267</v>
      </c>
      <c r="O298" s="722">
        <f t="shared" ref="O298:U307" si="66">MIN(363,INT((O267 - DATE(YEAR(O267),1,1))))+364*(YEAR(O267)-i_startyear)</f>
        <v>1267</v>
      </c>
      <c r="P298" s="722">
        <f t="shared" si="66"/>
        <v>1267</v>
      </c>
      <c r="Q298" s="722">
        <f t="shared" si="66"/>
        <v>1267</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1631</v>
      </c>
      <c r="O299" s="722">
        <f t="shared" si="66"/>
        <v>1631</v>
      </c>
      <c r="P299" s="722">
        <f t="shared" si="66"/>
        <v>1631</v>
      </c>
      <c r="Q299" s="722">
        <f t="shared" si="66"/>
        <v>1631</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1996</v>
      </c>
      <c r="O300" s="722">
        <f t="shared" si="66"/>
        <v>1996</v>
      </c>
      <c r="P300" s="722">
        <f t="shared" si="66"/>
        <v>1996</v>
      </c>
      <c r="Q300" s="722">
        <f t="shared" si="66"/>
        <v>1996</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2359</v>
      </c>
      <c r="O301" s="722">
        <f t="shared" si="66"/>
        <v>2359</v>
      </c>
      <c r="P301" s="722">
        <f t="shared" si="66"/>
        <v>2359</v>
      </c>
      <c r="Q301" s="722">
        <f t="shared" si="66"/>
        <v>2359</v>
      </c>
      <c r="R301" s="723">
        <f t="shared" si="66"/>
        <v>175</v>
      </c>
      <c r="S301" s="723">
        <f t="shared" si="66"/>
        <v>175</v>
      </c>
      <c r="T301" s="723">
        <f t="shared" si="66"/>
        <v>175</v>
      </c>
      <c r="U301" s="723">
        <f t="shared" si="66"/>
        <v>175</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2723</v>
      </c>
      <c r="O302" s="722">
        <f t="shared" si="66"/>
        <v>2723</v>
      </c>
      <c r="P302" s="722">
        <f t="shared" si="66"/>
        <v>2723</v>
      </c>
      <c r="Q302" s="722">
        <f t="shared" si="66"/>
        <v>2723</v>
      </c>
      <c r="R302" s="723">
        <f t="shared" si="66"/>
        <v>175</v>
      </c>
      <c r="S302" s="723">
        <f t="shared" si="66"/>
        <v>175</v>
      </c>
      <c r="T302" s="723">
        <f t="shared" si="66"/>
        <v>175</v>
      </c>
      <c r="U302" s="723">
        <f t="shared" si="66"/>
        <v>175</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3087</v>
      </c>
      <c r="O303" s="722">
        <f t="shared" si="66"/>
        <v>3087</v>
      </c>
      <c r="P303" s="722">
        <f t="shared" si="66"/>
        <v>3087</v>
      </c>
      <c r="Q303" s="722">
        <f t="shared" si="66"/>
        <v>3087</v>
      </c>
      <c r="R303" s="723">
        <f t="shared" si="66"/>
        <v>175</v>
      </c>
      <c r="S303" s="723">
        <f t="shared" si="66"/>
        <v>175</v>
      </c>
      <c r="T303" s="723">
        <f t="shared" si="66"/>
        <v>175</v>
      </c>
      <c r="U303" s="723">
        <f t="shared" si="66"/>
        <v>175</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583</v>
      </c>
      <c r="O304" s="721">
        <f t="shared" si="66"/>
        <v>583</v>
      </c>
      <c r="P304" s="721">
        <f t="shared" si="66"/>
        <v>583</v>
      </c>
      <c r="Q304" s="721">
        <f t="shared" si="66"/>
        <v>583</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946</v>
      </c>
      <c r="O305" s="721">
        <f t="shared" si="66"/>
        <v>946</v>
      </c>
      <c r="P305" s="721">
        <f t="shared" si="66"/>
        <v>946</v>
      </c>
      <c r="Q305" s="721">
        <f t="shared" si="66"/>
        <v>946</v>
      </c>
      <c r="R305" s="723">
        <f t="shared" si="66"/>
        <v>218</v>
      </c>
      <c r="S305" s="723">
        <f t="shared" si="66"/>
        <v>218</v>
      </c>
      <c r="T305" s="723">
        <f t="shared" si="66"/>
        <v>218</v>
      </c>
      <c r="U305" s="723">
        <f t="shared" si="66"/>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1310</v>
      </c>
      <c r="O306" s="722">
        <f t="shared" si="66"/>
        <v>1310</v>
      </c>
      <c r="P306" s="722">
        <f t="shared" si="66"/>
        <v>1310</v>
      </c>
      <c r="Q306" s="722">
        <f t="shared" si="66"/>
        <v>1310</v>
      </c>
      <c r="R306" s="723">
        <f t="shared" si="66"/>
        <v>218</v>
      </c>
      <c r="S306" s="723">
        <f t="shared" si="66"/>
        <v>218</v>
      </c>
      <c r="T306" s="723">
        <f t="shared" si="66"/>
        <v>218</v>
      </c>
      <c r="U306" s="723">
        <f t="shared" si="66"/>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1674</v>
      </c>
      <c r="O307" s="722">
        <f t="shared" si="66"/>
        <v>1674</v>
      </c>
      <c r="P307" s="722">
        <f t="shared" si="66"/>
        <v>1674</v>
      </c>
      <c r="Q307" s="722">
        <f t="shared" si="66"/>
        <v>1674</v>
      </c>
      <c r="R307" s="723">
        <f t="shared" si="66"/>
        <v>218</v>
      </c>
      <c r="S307" s="723">
        <f t="shared" si="66"/>
        <v>218</v>
      </c>
      <c r="T307" s="723">
        <f t="shared" si="66"/>
        <v>218</v>
      </c>
      <c r="U307" s="723">
        <f t="shared" si="66"/>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2039</v>
      </c>
      <c r="O308" s="722">
        <f t="shared" ref="O308:U311" si="67">MIN(363,INT((O277 - DATE(YEAR(O277),1,1))))+364*(YEAR(O277)-i_startyear)</f>
        <v>2039</v>
      </c>
      <c r="P308" s="722">
        <f t="shared" si="67"/>
        <v>2039</v>
      </c>
      <c r="Q308" s="722">
        <f t="shared" si="67"/>
        <v>2039</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2"/>
      <c r="F309" s="332"/>
      <c r="G309" s="275"/>
      <c r="H309" s="280"/>
      <c r="I309" s="337"/>
      <c r="J309" s="337"/>
      <c r="K309" s="337"/>
      <c r="L309" s="280"/>
      <c r="M309" s="280"/>
      <c r="N309" s="720">
        <f t="shared" si="65"/>
        <v>2402</v>
      </c>
      <c r="O309" s="722">
        <f t="shared" si="67"/>
        <v>2402</v>
      </c>
      <c r="P309" s="722">
        <f t="shared" si="67"/>
        <v>2402</v>
      </c>
      <c r="Q309" s="722">
        <f t="shared" si="67"/>
        <v>2402</v>
      </c>
      <c r="R309" s="723">
        <f t="shared" si="67"/>
        <v>218</v>
      </c>
      <c r="S309" s="723">
        <f t="shared" si="67"/>
        <v>218</v>
      </c>
      <c r="T309" s="723">
        <f t="shared" si="67"/>
        <v>218</v>
      </c>
      <c r="U309" s="723">
        <f t="shared" si="67"/>
        <v>218</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2"/>
      <c r="F310" s="332"/>
      <c r="G310" s="275"/>
      <c r="H310" s="280"/>
      <c r="I310" s="337"/>
      <c r="J310" s="337"/>
      <c r="K310" s="337"/>
      <c r="L310" s="280"/>
      <c r="M310" s="280"/>
      <c r="N310" s="720">
        <f t="shared" si="65"/>
        <v>2766</v>
      </c>
      <c r="O310" s="722">
        <f t="shared" si="67"/>
        <v>2766</v>
      </c>
      <c r="P310" s="722">
        <f t="shared" si="67"/>
        <v>2766</v>
      </c>
      <c r="Q310" s="722">
        <f t="shared" si="67"/>
        <v>2766</v>
      </c>
      <c r="R310" s="723">
        <f t="shared" si="67"/>
        <v>218</v>
      </c>
      <c r="S310" s="723">
        <f t="shared" si="67"/>
        <v>218</v>
      </c>
      <c r="T310" s="723">
        <f t="shared" si="67"/>
        <v>218</v>
      </c>
      <c r="U310" s="723">
        <f t="shared" si="67"/>
        <v>218</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2"/>
      <c r="F311" s="332"/>
      <c r="G311" s="275"/>
      <c r="H311" s="280"/>
      <c r="I311" s="337"/>
      <c r="J311" s="337"/>
      <c r="K311" s="337"/>
      <c r="L311" s="280"/>
      <c r="M311" s="280"/>
      <c r="N311" s="720">
        <f t="shared" si="65"/>
        <v>3130</v>
      </c>
      <c r="O311" s="722">
        <f t="shared" si="67"/>
        <v>3130</v>
      </c>
      <c r="P311" s="722">
        <f t="shared" si="67"/>
        <v>3130</v>
      </c>
      <c r="Q311" s="722">
        <f t="shared" si="67"/>
        <v>3130</v>
      </c>
      <c r="R311" s="723">
        <f t="shared" si="67"/>
        <v>218</v>
      </c>
      <c r="S311" s="723">
        <f t="shared" si="67"/>
        <v>218</v>
      </c>
      <c r="T311" s="723">
        <f t="shared" si="67"/>
        <v>218</v>
      </c>
      <c r="U311" s="723">
        <f t="shared" si="67"/>
        <v>218</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401</v>
      </c>
      <c r="AR312" s="262"/>
      <c r="AS312" s="250"/>
      <c r="AT312" s="250"/>
      <c r="AU312" s="250"/>
    </row>
    <row r="313" spans="1:47" outlineLevel="2" x14ac:dyDescent="0.35">
      <c r="A313" s="250"/>
      <c r="B313" s="259"/>
      <c r="C313" s="252">
        <f>INT($C$232)+2</f>
        <v>3</v>
      </c>
      <c r="D313" s="275"/>
      <c r="E313" s="332" t="s">
        <v>517</v>
      </c>
      <c r="F313" s="332"/>
      <c r="G313" s="275"/>
      <c r="H313" s="345" t="s">
        <v>518</v>
      </c>
      <c r="I313" s="303" t="s">
        <v>519</v>
      </c>
      <c r="J313" s="303"/>
      <c r="K313" s="280"/>
      <c r="L313" s="280"/>
      <c r="M313" s="280"/>
      <c r="N313" s="303" t="s">
        <v>539</v>
      </c>
      <c r="O313" s="303"/>
      <c r="P313" s="303"/>
      <c r="Q313" s="303"/>
      <c r="R313" s="280" t="s">
        <v>540</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2">
        <v>1</v>
      </c>
      <c r="F314" s="332"/>
      <c r="G314" s="275"/>
      <c r="H314" s="296" t="str">
        <f>H$251</f>
        <v>Aut</v>
      </c>
      <c r="I314" s="280">
        <v>0</v>
      </c>
      <c r="J314" s="280" t="s">
        <v>541</v>
      </c>
      <c r="K314" s="280"/>
      <c r="L314" s="280"/>
      <c r="M314" s="280"/>
      <c r="N314" s="374">
        <v>2.5000000000000001E-2</v>
      </c>
      <c r="O314" s="374">
        <v>2.5000000000000001E-2</v>
      </c>
      <c r="P314" s="374">
        <v>2.5000000000000001E-2</v>
      </c>
      <c r="Q314" s="374">
        <v>2.5000000000000001E-2</v>
      </c>
      <c r="R314" s="375">
        <f t="shared" ref="R314:R337" si="68">N257-150</f>
        <v>43802</v>
      </c>
      <c r="S314" s="375">
        <f t="shared" ref="S314:S337" si="69">O257-150</f>
        <v>43802</v>
      </c>
      <c r="T314" s="375">
        <f t="shared" ref="T314:T337" si="70">P257-150</f>
        <v>43802</v>
      </c>
      <c r="U314" s="375">
        <f t="shared" ref="U314:U337" si="71">Q257-150</f>
        <v>43802</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2">
        <v>1</v>
      </c>
      <c r="F315" s="332"/>
      <c r="G315" s="275"/>
      <c r="H315" s="280"/>
      <c r="I315" s="280">
        <v>1</v>
      </c>
      <c r="J315" s="280" t="s">
        <v>542</v>
      </c>
      <c r="K315" s="280"/>
      <c r="L315" s="280"/>
      <c r="M315" s="280"/>
      <c r="N315" s="374">
        <v>2.5000000000000001E-2</v>
      </c>
      <c r="O315" s="374">
        <v>2.5000000000000001E-2</v>
      </c>
      <c r="P315" s="374">
        <v>2.5000000000000001E-2</v>
      </c>
      <c r="Q315" s="374">
        <v>2.5000000000000001E-2</v>
      </c>
      <c r="R315" s="375">
        <f t="shared" si="68"/>
        <v>44167</v>
      </c>
      <c r="S315" s="375">
        <f t="shared" si="69"/>
        <v>44167</v>
      </c>
      <c r="T315" s="375">
        <f t="shared" si="70"/>
        <v>44167</v>
      </c>
      <c r="U315" s="375">
        <f t="shared" si="71"/>
        <v>44167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2">INT($C$232+3)</f>
        <v>4</v>
      </c>
      <c r="D316" s="275"/>
      <c r="E316" s="332">
        <v>1</v>
      </c>
      <c r="F316" s="332"/>
      <c r="G316" s="275"/>
      <c r="H316" s="280"/>
      <c r="I316" s="280">
        <v>2</v>
      </c>
      <c r="J316" s="280" t="s">
        <v>543</v>
      </c>
      <c r="K316" s="280"/>
      <c r="L316" s="280"/>
      <c r="M316" s="280"/>
      <c r="N316" s="374">
        <v>1.4999999999999999E-2</v>
      </c>
      <c r="O316" s="374">
        <v>1.4999999999999999E-2</v>
      </c>
      <c r="P316" s="374">
        <v>1.4999999999999999E-2</v>
      </c>
      <c r="Q316" s="374">
        <v>1.4999999999999999E-2</v>
      </c>
      <c r="R316" s="375">
        <f t="shared" si="68"/>
        <v>44532</v>
      </c>
      <c r="S316" s="375">
        <f t="shared" si="69"/>
        <v>44532</v>
      </c>
      <c r="T316" s="375">
        <f t="shared" si="70"/>
        <v>44532</v>
      </c>
      <c r="U316" s="375">
        <f t="shared" si="71"/>
        <v>44532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3</v>
      </c>
      <c r="J317" s="280" t="s">
        <v>528</v>
      </c>
      <c r="K317" s="280"/>
      <c r="L317" s="280"/>
      <c r="M317" s="280"/>
      <c r="N317" s="374">
        <v>1.4999999999999999E-2</v>
      </c>
      <c r="O317" s="374">
        <v>1.4999999999999999E-2</v>
      </c>
      <c r="P317" s="374">
        <v>1.4999999999999999E-2</v>
      </c>
      <c r="Q317" s="374">
        <v>1.4999999999999999E-2</v>
      </c>
      <c r="R317" s="375">
        <f t="shared" si="68"/>
        <v>44897</v>
      </c>
      <c r="S317" s="375">
        <f t="shared" si="69"/>
        <v>44897</v>
      </c>
      <c r="T317" s="375">
        <f t="shared" si="70"/>
        <v>44897</v>
      </c>
      <c r="U317" s="375">
        <f t="shared" si="71"/>
        <v>44897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4</v>
      </c>
      <c r="J318" s="280" t="s">
        <v>529</v>
      </c>
      <c r="K318" s="280"/>
      <c r="L318" s="280"/>
      <c r="M318" s="280"/>
      <c r="N318" s="374">
        <v>1.4999999999999999E-2</v>
      </c>
      <c r="O318" s="374">
        <v>1.4999999999999999E-2</v>
      </c>
      <c r="P318" s="374">
        <v>1.4999999999999999E-2</v>
      </c>
      <c r="Q318" s="374">
        <v>1.4999999999999999E-2</v>
      </c>
      <c r="R318" s="375">
        <f t="shared" si="68"/>
        <v>45263</v>
      </c>
      <c r="S318" s="375">
        <f t="shared" si="69"/>
        <v>45263</v>
      </c>
      <c r="T318" s="375">
        <f t="shared" si="70"/>
        <v>45263</v>
      </c>
      <c r="U318" s="375">
        <f t="shared" si="71"/>
        <v>45263</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2"/>
        <v>4</v>
      </c>
      <c r="D319" s="275"/>
      <c r="E319" s="332">
        <v>1</v>
      </c>
      <c r="F319" s="332"/>
      <c r="G319" s="275"/>
      <c r="H319" s="280"/>
      <c r="I319" s="280">
        <v>5</v>
      </c>
      <c r="J319" s="280" t="s">
        <v>530</v>
      </c>
      <c r="K319" s="280"/>
      <c r="L319" s="280"/>
      <c r="M319" s="280"/>
      <c r="N319" s="374">
        <v>1.4999999999999999E-2</v>
      </c>
      <c r="O319" s="374">
        <v>1.4999999999999999E-2</v>
      </c>
      <c r="P319" s="374">
        <v>1.4999999999999999E-2</v>
      </c>
      <c r="Q319" s="374">
        <v>1.4999999999999999E-2</v>
      </c>
      <c r="R319" s="375">
        <f t="shared" si="68"/>
        <v>45628</v>
      </c>
      <c r="S319" s="375">
        <f t="shared" si="69"/>
        <v>45628</v>
      </c>
      <c r="T319" s="375">
        <f t="shared" si="70"/>
        <v>45628</v>
      </c>
      <c r="U319" s="375">
        <f t="shared" si="71"/>
        <v>45628</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2"/>
        <v>4</v>
      </c>
      <c r="D320" s="275"/>
      <c r="E320" s="332">
        <v>1</v>
      </c>
      <c r="F320" s="332"/>
      <c r="G320" s="275"/>
      <c r="H320" s="280"/>
      <c r="I320" s="280">
        <v>6</v>
      </c>
      <c r="J320" s="280" t="s">
        <v>531</v>
      </c>
      <c r="K320" s="280"/>
      <c r="L320" s="280"/>
      <c r="M320" s="280"/>
      <c r="N320" s="374">
        <v>1.4999999999999999E-2</v>
      </c>
      <c r="O320" s="374">
        <v>1.4999999999999999E-2</v>
      </c>
      <c r="P320" s="374">
        <v>1.4999999999999999E-2</v>
      </c>
      <c r="Q320" s="374">
        <v>1.4999999999999999E-2</v>
      </c>
      <c r="R320" s="375">
        <f t="shared" si="68"/>
        <v>45993</v>
      </c>
      <c r="S320" s="375">
        <f t="shared" si="69"/>
        <v>45993</v>
      </c>
      <c r="T320" s="375">
        <f t="shared" si="70"/>
        <v>45993</v>
      </c>
      <c r="U320" s="375">
        <f t="shared" si="71"/>
        <v>45993</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2"/>
        <v>4</v>
      </c>
      <c r="D321" s="275"/>
      <c r="E321" s="332">
        <v>1</v>
      </c>
      <c r="F321" s="332"/>
      <c r="G321" s="275"/>
      <c r="H321" s="280"/>
      <c r="I321" s="280">
        <v>7</v>
      </c>
      <c r="J321" s="280" t="s">
        <v>532</v>
      </c>
      <c r="K321" s="280"/>
      <c r="L321" s="280"/>
      <c r="M321" s="280"/>
      <c r="N321" s="374">
        <v>1.4999999999999999E-2</v>
      </c>
      <c r="O321" s="374">
        <v>1.4999999999999999E-2</v>
      </c>
      <c r="P321" s="374">
        <v>1.4999999999999999E-2</v>
      </c>
      <c r="Q321" s="374">
        <v>1.4999999999999999E-2</v>
      </c>
      <c r="R321" s="375">
        <f t="shared" si="68"/>
        <v>46358</v>
      </c>
      <c r="S321" s="375">
        <f t="shared" si="69"/>
        <v>46358</v>
      </c>
      <c r="T321" s="375">
        <f t="shared" si="70"/>
        <v>46358</v>
      </c>
      <c r="U321" s="375">
        <f t="shared" si="71"/>
        <v>46358</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2">
        <v>2</v>
      </c>
      <c r="F322" s="332"/>
      <c r="G322" s="275"/>
      <c r="H322" s="296" t="str">
        <f>H$252</f>
        <v>Win</v>
      </c>
      <c r="I322" s="280">
        <v>0</v>
      </c>
      <c r="J322" s="280" t="s">
        <v>541</v>
      </c>
      <c r="K322" s="280"/>
      <c r="L322" s="280"/>
      <c r="M322" s="280"/>
      <c r="N322" s="374">
        <v>2.5000000000000001E-2</v>
      </c>
      <c r="O322" s="374">
        <v>2.5000000000000001E-2</v>
      </c>
      <c r="P322" s="374">
        <v>2.5000000000000001E-2</v>
      </c>
      <c r="Q322" s="374">
        <v>2.5000000000000001E-2</v>
      </c>
      <c r="R322" s="375">
        <f t="shared" si="68"/>
        <v>43857</v>
      </c>
      <c r="S322" s="375">
        <f t="shared" si="69"/>
        <v>43857</v>
      </c>
      <c r="T322" s="375">
        <f t="shared" si="70"/>
        <v>43857</v>
      </c>
      <c r="U322" s="375">
        <f t="shared" si="71"/>
        <v>43857</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2">
        <v>2</v>
      </c>
      <c r="F323" s="332"/>
      <c r="G323" s="275"/>
      <c r="H323" s="280"/>
      <c r="I323" s="280">
        <v>1</v>
      </c>
      <c r="J323" s="280" t="s">
        <v>542</v>
      </c>
      <c r="K323" s="280"/>
      <c r="L323" s="280"/>
      <c r="M323" s="280"/>
      <c r="N323" s="374">
        <v>2.5000000000000001E-2</v>
      </c>
      <c r="O323" s="374">
        <v>2.5000000000000001E-2</v>
      </c>
      <c r="P323" s="374">
        <v>2.5000000000000001E-2</v>
      </c>
      <c r="Q323" s="374">
        <v>2.5000000000000001E-2</v>
      </c>
      <c r="R323" s="375">
        <f t="shared" si="68"/>
        <v>44222</v>
      </c>
      <c r="S323" s="375">
        <f t="shared" si="69"/>
        <v>44222</v>
      </c>
      <c r="T323" s="375">
        <f t="shared" si="70"/>
        <v>44222</v>
      </c>
      <c r="U323" s="375">
        <f t="shared" si="71"/>
        <v>44222</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3">INT($C$232+3)</f>
        <v>4</v>
      </c>
      <c r="D324" s="275"/>
      <c r="E324" s="332">
        <v>2</v>
      </c>
      <c r="F324" s="332"/>
      <c r="G324" s="275"/>
      <c r="H324" s="280"/>
      <c r="I324" s="280">
        <v>2</v>
      </c>
      <c r="J324" s="280" t="s">
        <v>543</v>
      </c>
      <c r="K324" s="280"/>
      <c r="L324" s="280"/>
      <c r="M324" s="280"/>
      <c r="N324" s="374">
        <v>1.4999999999999999E-2</v>
      </c>
      <c r="O324" s="374">
        <v>1.4999999999999999E-2</v>
      </c>
      <c r="P324" s="374">
        <v>1.4999999999999999E-2</v>
      </c>
      <c r="Q324" s="374">
        <v>1.4999999999999999E-2</v>
      </c>
      <c r="R324" s="375">
        <f t="shared" si="68"/>
        <v>44587</v>
      </c>
      <c r="S324" s="375">
        <f t="shared" si="69"/>
        <v>44587</v>
      </c>
      <c r="T324" s="375">
        <f t="shared" si="70"/>
        <v>44587</v>
      </c>
      <c r="U324" s="375">
        <f t="shared" si="71"/>
        <v>44587</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3</v>
      </c>
      <c r="J325" s="280" t="s">
        <v>528</v>
      </c>
      <c r="K325" s="280"/>
      <c r="L325" s="280"/>
      <c r="M325" s="280"/>
      <c r="N325" s="374">
        <v>1.4999999999999999E-2</v>
      </c>
      <c r="O325" s="374">
        <v>1.4999999999999999E-2</v>
      </c>
      <c r="P325" s="374">
        <v>1.4999999999999999E-2</v>
      </c>
      <c r="Q325" s="374">
        <v>1.4999999999999999E-2</v>
      </c>
      <c r="R325" s="375">
        <f t="shared" si="68"/>
        <v>44952</v>
      </c>
      <c r="S325" s="375">
        <f t="shared" si="69"/>
        <v>44952</v>
      </c>
      <c r="T325" s="375">
        <f t="shared" si="70"/>
        <v>44952</v>
      </c>
      <c r="U325" s="375">
        <f t="shared" si="71"/>
        <v>44952</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4</v>
      </c>
      <c r="J326" s="280" t="s">
        <v>529</v>
      </c>
      <c r="K326" s="280"/>
      <c r="L326" s="280"/>
      <c r="M326" s="280"/>
      <c r="N326" s="374">
        <v>1.4999999999999999E-2</v>
      </c>
      <c r="O326" s="374">
        <v>1.4999999999999999E-2</v>
      </c>
      <c r="P326" s="374">
        <v>1.4999999999999999E-2</v>
      </c>
      <c r="Q326" s="374">
        <v>1.4999999999999999E-2</v>
      </c>
      <c r="R326" s="375">
        <f t="shared" si="68"/>
        <v>45318</v>
      </c>
      <c r="S326" s="375">
        <f t="shared" si="69"/>
        <v>45318</v>
      </c>
      <c r="T326" s="375">
        <f t="shared" si="70"/>
        <v>45318</v>
      </c>
      <c r="U326" s="375">
        <f t="shared" si="71"/>
        <v>45318</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3"/>
        <v>4</v>
      </c>
      <c r="D327" s="275"/>
      <c r="E327" s="332">
        <v>2</v>
      </c>
      <c r="F327" s="332"/>
      <c r="G327" s="275"/>
      <c r="H327" s="280"/>
      <c r="I327" s="280">
        <v>5</v>
      </c>
      <c r="J327" s="280" t="s">
        <v>530</v>
      </c>
      <c r="K327" s="280"/>
      <c r="L327" s="280"/>
      <c r="M327" s="280"/>
      <c r="N327" s="374">
        <v>1.4999999999999999E-2</v>
      </c>
      <c r="O327" s="374">
        <v>1.4999999999999999E-2</v>
      </c>
      <c r="P327" s="374">
        <v>1.4999999999999999E-2</v>
      </c>
      <c r="Q327" s="374">
        <v>1.4999999999999999E-2</v>
      </c>
      <c r="R327" s="375">
        <f t="shared" si="68"/>
        <v>45683</v>
      </c>
      <c r="S327" s="375">
        <f t="shared" si="69"/>
        <v>45683</v>
      </c>
      <c r="T327" s="375">
        <f t="shared" si="70"/>
        <v>45683</v>
      </c>
      <c r="U327" s="375">
        <f t="shared" si="71"/>
        <v>45683</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3"/>
        <v>4</v>
      </c>
      <c r="D328" s="275"/>
      <c r="E328" s="332">
        <v>2</v>
      </c>
      <c r="F328" s="332"/>
      <c r="G328" s="275"/>
      <c r="H328" s="280"/>
      <c r="I328" s="280">
        <v>6</v>
      </c>
      <c r="J328" s="280" t="s">
        <v>531</v>
      </c>
      <c r="K328" s="280"/>
      <c r="L328" s="280"/>
      <c r="M328" s="280"/>
      <c r="N328" s="374">
        <v>1.4999999999999999E-2</v>
      </c>
      <c r="O328" s="374">
        <v>1.4999999999999999E-2</v>
      </c>
      <c r="P328" s="374">
        <v>1.4999999999999999E-2</v>
      </c>
      <c r="Q328" s="374">
        <v>1.4999999999999999E-2</v>
      </c>
      <c r="R328" s="375">
        <f t="shared" si="68"/>
        <v>46048</v>
      </c>
      <c r="S328" s="375">
        <f t="shared" si="69"/>
        <v>46048</v>
      </c>
      <c r="T328" s="375">
        <f t="shared" si="70"/>
        <v>46048</v>
      </c>
      <c r="U328" s="375">
        <f t="shared" si="71"/>
        <v>46048</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3"/>
        <v>4</v>
      </c>
      <c r="D329" s="275"/>
      <c r="E329" s="332">
        <v>2</v>
      </c>
      <c r="F329" s="332"/>
      <c r="G329" s="275"/>
      <c r="H329" s="280"/>
      <c r="I329" s="280">
        <v>7</v>
      </c>
      <c r="J329" s="280" t="s">
        <v>532</v>
      </c>
      <c r="K329" s="280"/>
      <c r="L329" s="280"/>
      <c r="M329" s="280"/>
      <c r="N329" s="374">
        <v>1.4999999999999999E-2</v>
      </c>
      <c r="O329" s="374">
        <v>1.4999999999999999E-2</v>
      </c>
      <c r="P329" s="374">
        <v>1.4999999999999999E-2</v>
      </c>
      <c r="Q329" s="374">
        <v>1.4999999999999999E-2</v>
      </c>
      <c r="R329" s="375">
        <f t="shared" si="68"/>
        <v>46413</v>
      </c>
      <c r="S329" s="375">
        <f t="shared" si="69"/>
        <v>46413</v>
      </c>
      <c r="T329" s="375">
        <f t="shared" si="70"/>
        <v>46413</v>
      </c>
      <c r="U329" s="375">
        <f t="shared" si="71"/>
        <v>46413</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2">
        <v>3</v>
      </c>
      <c r="F330" s="332"/>
      <c r="G330" s="275"/>
      <c r="H330" s="296" t="str">
        <f>H$253</f>
        <v>Spr</v>
      </c>
      <c r="I330" s="280">
        <v>0</v>
      </c>
      <c r="J330" s="280" t="s">
        <v>541</v>
      </c>
      <c r="K330" s="280"/>
      <c r="L330" s="280"/>
      <c r="M330" s="280"/>
      <c r="N330" s="374">
        <v>2.5000000000000001E-2</v>
      </c>
      <c r="O330" s="374">
        <v>2.5000000000000001E-2</v>
      </c>
      <c r="P330" s="374">
        <v>2.5000000000000001E-2</v>
      </c>
      <c r="Q330" s="374">
        <v>2.5000000000000001E-2</v>
      </c>
      <c r="R330" s="375">
        <f t="shared" si="68"/>
        <v>43900</v>
      </c>
      <c r="S330" s="375">
        <f t="shared" si="69"/>
        <v>43900</v>
      </c>
      <c r="T330" s="375">
        <f t="shared" si="70"/>
        <v>43900</v>
      </c>
      <c r="U330" s="375">
        <f t="shared" si="71"/>
        <v>43900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2">
        <v>3</v>
      </c>
      <c r="F331" s="332"/>
      <c r="G331" s="275"/>
      <c r="H331" s="280"/>
      <c r="I331" s="280">
        <v>1</v>
      </c>
      <c r="J331" s="280" t="s">
        <v>542</v>
      </c>
      <c r="K331" s="280"/>
      <c r="L331" s="280"/>
      <c r="M331" s="280"/>
      <c r="N331" s="374">
        <v>2.5000000000000001E-2</v>
      </c>
      <c r="O331" s="374">
        <v>2.5000000000000001E-2</v>
      </c>
      <c r="P331" s="374">
        <v>2.5000000000000001E-2</v>
      </c>
      <c r="Q331" s="374">
        <v>2.5000000000000001E-2</v>
      </c>
      <c r="R331" s="375">
        <f t="shared" si="68"/>
        <v>44265</v>
      </c>
      <c r="S331" s="375">
        <f t="shared" si="69"/>
        <v>44265</v>
      </c>
      <c r="T331" s="375">
        <f t="shared" si="70"/>
        <v>44265</v>
      </c>
      <c r="U331" s="375">
        <f t="shared" si="71"/>
        <v>44265</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4">INT($C$232+3)</f>
        <v>4</v>
      </c>
      <c r="D332" s="275"/>
      <c r="E332" s="332">
        <v>3</v>
      </c>
      <c r="F332" s="332"/>
      <c r="G332" s="275"/>
      <c r="H332" s="280"/>
      <c r="I332" s="280">
        <v>2</v>
      </c>
      <c r="J332" s="280" t="s">
        <v>543</v>
      </c>
      <c r="K332" s="280"/>
      <c r="L332" s="280"/>
      <c r="M332" s="280"/>
      <c r="N332" s="374">
        <v>1.4999999999999999E-2</v>
      </c>
      <c r="O332" s="374">
        <v>1.4999999999999999E-2</v>
      </c>
      <c r="P332" s="374">
        <v>1.4999999999999999E-2</v>
      </c>
      <c r="Q332" s="374">
        <v>1.4999999999999999E-2</v>
      </c>
      <c r="R332" s="375">
        <f t="shared" si="68"/>
        <v>44630</v>
      </c>
      <c r="S332" s="375">
        <f t="shared" si="69"/>
        <v>44630</v>
      </c>
      <c r="T332" s="375">
        <f t="shared" si="70"/>
        <v>44630</v>
      </c>
      <c r="U332" s="375">
        <f t="shared" si="71"/>
        <v>44630</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3</v>
      </c>
      <c r="J333" s="280" t="s">
        <v>528</v>
      </c>
      <c r="K333" s="280"/>
      <c r="L333" s="280"/>
      <c r="M333" s="280"/>
      <c r="N333" s="374">
        <v>1.4999999999999999E-2</v>
      </c>
      <c r="O333" s="374">
        <v>1.4999999999999999E-2</v>
      </c>
      <c r="P333" s="374">
        <v>1.4999999999999999E-2</v>
      </c>
      <c r="Q333" s="374">
        <v>1.4999999999999999E-2</v>
      </c>
      <c r="R333" s="375">
        <f t="shared" si="68"/>
        <v>44995</v>
      </c>
      <c r="S333" s="375">
        <f t="shared" si="69"/>
        <v>44995</v>
      </c>
      <c r="T333" s="375">
        <f t="shared" si="70"/>
        <v>44995</v>
      </c>
      <c r="U333" s="375">
        <f t="shared" si="71"/>
        <v>44995</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4</v>
      </c>
      <c r="J334" s="280" t="s">
        <v>529</v>
      </c>
      <c r="K334" s="280"/>
      <c r="L334" s="280"/>
      <c r="M334" s="280"/>
      <c r="N334" s="374">
        <v>1.4999999999999999E-2</v>
      </c>
      <c r="O334" s="374">
        <v>1.4999999999999999E-2</v>
      </c>
      <c r="P334" s="374">
        <v>1.4999999999999999E-2</v>
      </c>
      <c r="Q334" s="374">
        <v>1.4999999999999999E-2</v>
      </c>
      <c r="R334" s="375">
        <f t="shared" si="68"/>
        <v>45361</v>
      </c>
      <c r="S334" s="375">
        <f t="shared" si="69"/>
        <v>45361</v>
      </c>
      <c r="T334" s="375">
        <f t="shared" si="70"/>
        <v>45361</v>
      </c>
      <c r="U334" s="375">
        <f t="shared" si="71"/>
        <v>45361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4"/>
        <v>4</v>
      </c>
      <c r="D335" s="275"/>
      <c r="E335" s="332">
        <v>3</v>
      </c>
      <c r="F335" s="332"/>
      <c r="G335" s="275"/>
      <c r="H335" s="280"/>
      <c r="I335" s="280">
        <v>5</v>
      </c>
      <c r="J335" s="280" t="s">
        <v>530</v>
      </c>
      <c r="K335" s="280"/>
      <c r="L335" s="280"/>
      <c r="M335" s="280"/>
      <c r="N335" s="374">
        <v>1.4999999999999999E-2</v>
      </c>
      <c r="O335" s="374">
        <v>1.4999999999999999E-2</v>
      </c>
      <c r="P335" s="374">
        <v>1.4999999999999999E-2</v>
      </c>
      <c r="Q335" s="374">
        <v>1.4999999999999999E-2</v>
      </c>
      <c r="R335" s="375">
        <f t="shared" si="68"/>
        <v>45726</v>
      </c>
      <c r="S335" s="375">
        <f t="shared" si="69"/>
        <v>45726</v>
      </c>
      <c r="T335" s="375">
        <f t="shared" si="70"/>
        <v>45726</v>
      </c>
      <c r="U335" s="375">
        <f t="shared" si="71"/>
        <v>45726</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4"/>
        <v>4</v>
      </c>
      <c r="D336" s="275"/>
      <c r="E336" s="332">
        <v>3</v>
      </c>
      <c r="F336" s="332"/>
      <c r="G336" s="275"/>
      <c r="H336" s="280"/>
      <c r="I336" s="280">
        <v>6</v>
      </c>
      <c r="J336" s="280" t="s">
        <v>531</v>
      </c>
      <c r="K336" s="280"/>
      <c r="L336" s="280"/>
      <c r="M336" s="280"/>
      <c r="N336" s="374">
        <v>1.4999999999999999E-2</v>
      </c>
      <c r="O336" s="374">
        <v>1.4999999999999999E-2</v>
      </c>
      <c r="P336" s="374">
        <v>1.4999999999999999E-2</v>
      </c>
      <c r="Q336" s="374">
        <v>1.4999999999999999E-2</v>
      </c>
      <c r="R336" s="375">
        <f t="shared" si="68"/>
        <v>46091</v>
      </c>
      <c r="S336" s="375">
        <f t="shared" si="69"/>
        <v>46091</v>
      </c>
      <c r="T336" s="375">
        <f t="shared" si="70"/>
        <v>46091</v>
      </c>
      <c r="U336" s="375">
        <f t="shared" si="71"/>
        <v>46091</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4"/>
        <v>4</v>
      </c>
      <c r="D337" s="275"/>
      <c r="E337" s="332">
        <v>3</v>
      </c>
      <c r="F337" s="332"/>
      <c r="G337" s="275"/>
      <c r="H337" s="280"/>
      <c r="I337" s="280">
        <v>7</v>
      </c>
      <c r="J337" s="280" t="s">
        <v>532</v>
      </c>
      <c r="K337" s="280"/>
      <c r="L337" s="280"/>
      <c r="M337" s="280"/>
      <c r="N337" s="374">
        <v>1.4999999999999999E-2</v>
      </c>
      <c r="O337" s="374">
        <v>1.4999999999999999E-2</v>
      </c>
      <c r="P337" s="374">
        <v>1.4999999999999999E-2</v>
      </c>
      <c r="Q337" s="374">
        <v>1.4999999999999999E-2</v>
      </c>
      <c r="R337" s="375">
        <f t="shared" si="68"/>
        <v>46456</v>
      </c>
      <c r="S337" s="375">
        <f t="shared" si="69"/>
        <v>46456</v>
      </c>
      <c r="T337" s="375">
        <f t="shared" si="70"/>
        <v>46456</v>
      </c>
      <c r="U337" s="375">
        <f t="shared" si="71"/>
        <v>46456</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401</v>
      </c>
      <c r="AR338" s="262"/>
      <c r="AS338" s="250"/>
      <c r="AT338" s="250"/>
      <c r="AU338" s="250"/>
    </row>
    <row r="339" spans="1:47" outlineLevel="2" collapsed="1" x14ac:dyDescent="0.35">
      <c r="A339" s="250"/>
      <c r="B339" s="259"/>
      <c r="C339" s="252">
        <f>INT($C$232+3)</f>
        <v>4</v>
      </c>
      <c r="D339" s="275"/>
      <c r="E339" s="332"/>
      <c r="F339" s="332"/>
      <c r="G339" s="275"/>
      <c r="H339" s="345" t="s">
        <v>544</v>
      </c>
      <c r="I339" s="303" t="s">
        <v>545</v>
      </c>
      <c r="J339" s="302"/>
      <c r="K339" s="280"/>
      <c r="L339" s="280"/>
      <c r="M339" s="280"/>
      <c r="N339" s="280"/>
      <c r="O339" s="900" t="s">
        <v>976</v>
      </c>
      <c r="P339" s="901"/>
      <c r="Q339" s="901"/>
      <c r="R339" s="901"/>
      <c r="S339" s="901"/>
      <c r="T339" s="901"/>
      <c r="U339" s="901"/>
      <c r="V339" s="901"/>
      <c r="W339" s="901"/>
      <c r="X339" s="902"/>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2"/>
      <c r="F340" s="332"/>
      <c r="G340" s="275"/>
      <c r="H340" s="322">
        <v>364</v>
      </c>
      <c r="I340" s="280">
        <v>0</v>
      </c>
      <c r="J340" s="280" t="b">
        <f>COUNTA(K340:M340)&gt;0</f>
        <v>1</v>
      </c>
      <c r="K340" s="376">
        <f>DATE(i_startyear,1,1)</f>
        <v>43466</v>
      </c>
      <c r="L340" s="376">
        <f>K340</f>
        <v>43466</v>
      </c>
      <c r="M340" s="376">
        <f>K340</f>
        <v>43466</v>
      </c>
      <c r="N340" s="280"/>
      <c r="O340" s="903"/>
      <c r="P340" s="904"/>
      <c r="Q340" s="904"/>
      <c r="R340" s="904"/>
      <c r="S340" s="904"/>
      <c r="T340" s="904"/>
      <c r="U340" s="904"/>
      <c r="V340" s="904"/>
      <c r="W340" s="904"/>
      <c r="X340" s="905"/>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2"/>
      <c r="F341" s="332"/>
      <c r="G341" s="275"/>
      <c r="H341" s="377" t="s">
        <v>1045</v>
      </c>
      <c r="I341" s="280">
        <v>1</v>
      </c>
      <c r="J341" s="280" t="b">
        <f>COUNTA(K341:M341)&gt;0</f>
        <v>0</v>
      </c>
      <c r="K341" s="297"/>
      <c r="L341" s="297"/>
      <c r="M341" s="297"/>
      <c r="N341" s="280"/>
      <c r="O341" s="903"/>
      <c r="P341" s="904"/>
      <c r="Q341" s="904"/>
      <c r="R341" s="904"/>
      <c r="S341" s="904"/>
      <c r="T341" s="904"/>
      <c r="U341" s="904"/>
      <c r="V341" s="904"/>
      <c r="W341" s="904"/>
      <c r="X341" s="905"/>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2"/>
      <c r="F342" s="332"/>
      <c r="G342" s="275"/>
      <c r="H342" s="296"/>
      <c r="I342" s="280">
        <v>2</v>
      </c>
      <c r="J342" s="280" t="b">
        <f>COUNTA(K342:M342)&gt;0</f>
        <v>0</v>
      </c>
      <c r="K342" s="297"/>
      <c r="L342" s="297"/>
      <c r="M342" s="297"/>
      <c r="N342" s="280"/>
      <c r="O342" s="906"/>
      <c r="P342" s="907"/>
      <c r="Q342" s="907"/>
      <c r="R342" s="907"/>
      <c r="S342" s="907"/>
      <c r="T342" s="907"/>
      <c r="U342" s="907"/>
      <c r="V342" s="907"/>
      <c r="W342" s="907"/>
      <c r="X342" s="908"/>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2"/>
      <c r="F344" s="332"/>
      <c r="G344" s="275"/>
      <c r="H344" s="296"/>
      <c r="I344" s="280"/>
      <c r="J344" s="352" t="s">
        <v>1039</v>
      </c>
      <c r="K344" s="726">
        <f t="shared" ref="K344:M346" si="75">MIN(363,INT((K340 - DATE(YEAR(K340),1,1))))+364*INT(YEAR(K340)-i_startyear)</f>
        <v>0</v>
      </c>
      <c r="L344" s="726">
        <f t="shared" si="75"/>
        <v>0</v>
      </c>
      <c r="M344" s="726">
        <f t="shared" si="75"/>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2"/>
      <c r="F345" s="332"/>
      <c r="G345" s="275"/>
      <c r="H345" s="296"/>
      <c r="I345" s="280"/>
      <c r="J345" s="352"/>
      <c r="K345" s="726">
        <f t="shared" si="75"/>
        <v>-43317</v>
      </c>
      <c r="L345" s="726">
        <f t="shared" si="75"/>
        <v>-43317</v>
      </c>
      <c r="M345" s="726">
        <f t="shared" si="75"/>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2"/>
      <c r="F346" s="332"/>
      <c r="G346" s="275"/>
      <c r="H346" s="296"/>
      <c r="I346" s="280"/>
      <c r="J346" s="352"/>
      <c r="K346" s="726">
        <f t="shared" si="75"/>
        <v>-43317</v>
      </c>
      <c r="L346" s="726">
        <f t="shared" si="75"/>
        <v>-43317</v>
      </c>
      <c r="M346" s="726">
        <f t="shared" si="75"/>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401</v>
      </c>
      <c r="AR347" s="262"/>
      <c r="AS347" s="250"/>
      <c r="AT347" s="250"/>
      <c r="AU347" s="250"/>
    </row>
    <row r="348" spans="1:47" outlineLevel="2" collapsed="1" x14ac:dyDescent="0.35">
      <c r="A348" s="250"/>
      <c r="B348" s="259"/>
      <c r="C348" s="252">
        <f>INT($C$232+3)</f>
        <v>4</v>
      </c>
      <c r="D348" s="275"/>
      <c r="E348" s="332"/>
      <c r="F348" s="332"/>
      <c r="G348" s="275"/>
      <c r="H348" s="345" t="s">
        <v>518</v>
      </c>
      <c r="I348" s="280" t="s">
        <v>546</v>
      </c>
      <c r="J348" s="280"/>
      <c r="K348" s="280"/>
      <c r="L348" s="280"/>
      <c r="M348" s="280"/>
      <c r="N348" s="303" t="s">
        <v>547</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2"/>
      <c r="F349" s="332"/>
      <c r="G349" s="275"/>
      <c r="H349" s="296" t="str">
        <f>H$251</f>
        <v>Aut</v>
      </c>
      <c r="I349" s="313">
        <v>0.7</v>
      </c>
      <c r="J349" s="280"/>
      <c r="K349" s="280"/>
      <c r="L349" s="282" t="s">
        <v>548</v>
      </c>
      <c r="M349" s="296">
        <f>$L$477-1</f>
        <v>3</v>
      </c>
      <c r="N349" s="322">
        <v>2</v>
      </c>
      <c r="O349" s="322">
        <v>2</v>
      </c>
      <c r="P349" s="322">
        <v>2</v>
      </c>
      <c r="Q349" s="322">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2"/>
      <c r="F350" s="332"/>
      <c r="G350" s="275"/>
      <c r="H350" s="296" t="str">
        <f>H$252</f>
        <v>Win</v>
      </c>
      <c r="I350" s="313">
        <v>0.75</v>
      </c>
      <c r="J350" s="280"/>
      <c r="K350" s="280"/>
      <c r="L350" s="280"/>
      <c r="M350" s="280"/>
      <c r="N350" s="322">
        <v>2</v>
      </c>
      <c r="O350" s="322">
        <v>2</v>
      </c>
      <c r="P350" s="322">
        <v>2</v>
      </c>
      <c r="Q350" s="322">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2"/>
      <c r="F351" s="332"/>
      <c r="G351" s="275"/>
      <c r="H351" s="296" t="str">
        <f>H$253</f>
        <v>Spr</v>
      </c>
      <c r="I351" s="313">
        <v>0.75</v>
      </c>
      <c r="J351" s="280"/>
      <c r="K351" s="280"/>
      <c r="L351" s="280"/>
      <c r="M351" s="280"/>
      <c r="N351" s="322">
        <v>2</v>
      </c>
      <c r="O351" s="322">
        <v>2</v>
      </c>
      <c r="P351" s="322">
        <v>2</v>
      </c>
      <c r="Q351" s="322">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401</v>
      </c>
      <c r="AR352" s="262"/>
      <c r="AS352" s="250"/>
      <c r="AT352" s="250"/>
      <c r="AU352" s="250"/>
    </row>
    <row r="353" spans="1:47" outlineLevel="2" collapsed="1" x14ac:dyDescent="0.35">
      <c r="A353" s="250"/>
      <c r="B353" s="259"/>
      <c r="C353" s="252">
        <f>INT($C$232+3)</f>
        <v>4</v>
      </c>
      <c r="D353" s="275"/>
      <c r="E353" s="332"/>
      <c r="F353" s="332"/>
      <c r="G353" s="275"/>
      <c r="H353" s="378" t="s">
        <v>549</v>
      </c>
      <c r="I353" s="296" t="s">
        <v>498</v>
      </c>
      <c r="J353" s="280"/>
      <c r="K353" s="282" t="s">
        <v>550</v>
      </c>
      <c r="L353" s="296">
        <f>COUNTA($H$354:$H$357)</f>
        <v>3</v>
      </c>
      <c r="M353" s="283">
        <v>-6</v>
      </c>
      <c r="N353" s="280"/>
      <c r="O353" s="280"/>
      <c r="P353" s="280"/>
      <c r="Q353" s="280"/>
      <c r="R353" s="303" t="s">
        <v>551</v>
      </c>
      <c r="S353" s="302"/>
      <c r="T353" s="302"/>
      <c r="U353" s="302"/>
      <c r="V353" s="280"/>
      <c r="W353" s="280" t="s">
        <v>552</v>
      </c>
      <c r="X353" s="280" t="s">
        <v>553</v>
      </c>
      <c r="Y353" s="280" t="s">
        <v>554</v>
      </c>
      <c r="Z353" s="280" t="s">
        <v>555</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2"/>
      <c r="F354" s="332"/>
      <c r="G354" s="275"/>
      <c r="H354" s="379" t="s">
        <v>556</v>
      </c>
      <c r="I354" s="340" t="b">
        <v>1</v>
      </c>
      <c r="J354" s="296">
        <f>MAX(0.0001,IF(COUNTIF(i_mask_a,TRUE)=1,1,1-SUM(J355:J356)))</f>
        <v>1</v>
      </c>
      <c r="K354" s="280"/>
      <c r="L354" s="280"/>
      <c r="M354" s="280"/>
      <c r="N354" s="280"/>
      <c r="O354" s="280"/>
      <c r="P354" s="280"/>
      <c r="Q354" s="352"/>
      <c r="R354" s="322">
        <f>(56+35)</f>
        <v>91</v>
      </c>
      <c r="S354" s="322">
        <f t="shared" ref="S354:U354" si="76">(56+35)</f>
        <v>91</v>
      </c>
      <c r="T354" s="322">
        <f t="shared" si="76"/>
        <v>91</v>
      </c>
      <c r="U354" s="322">
        <f t="shared" si="76"/>
        <v>91</v>
      </c>
      <c r="V354" s="280"/>
      <c r="W354" s="323">
        <v>0</v>
      </c>
      <c r="X354" s="323">
        <v>0</v>
      </c>
      <c r="Y354" s="323">
        <v>0</v>
      </c>
      <c r="Z354" s="323">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2"/>
      <c r="F355" s="332"/>
      <c r="G355" s="275"/>
      <c r="H355" s="380" t="s">
        <v>807</v>
      </c>
      <c r="I355" s="340" t="b">
        <v>0</v>
      </c>
      <c r="J355" s="283">
        <v>1E-3</v>
      </c>
      <c r="K355" s="280"/>
      <c r="L355" s="280">
        <f>SUMPRODUCT(--i_mask_a)</f>
        <v>1</v>
      </c>
      <c r="M355" s="280"/>
      <c r="N355" s="280"/>
      <c r="O355" s="280"/>
      <c r="P355" s="280"/>
      <c r="Q355" s="280"/>
      <c r="R355" s="322">
        <f t="shared" ref="R355:U356" si="77">R354+30</f>
        <v>121</v>
      </c>
      <c r="S355" s="322">
        <f t="shared" si="77"/>
        <v>121</v>
      </c>
      <c r="T355" s="322">
        <f t="shared" si="77"/>
        <v>121</v>
      </c>
      <c r="U355" s="322">
        <f t="shared" si="77"/>
        <v>121</v>
      </c>
      <c r="V355" s="280"/>
      <c r="W355" s="323">
        <v>0</v>
      </c>
      <c r="X355" s="323">
        <v>0</v>
      </c>
      <c r="Y355" s="323">
        <v>0</v>
      </c>
      <c r="Z355" s="323">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2"/>
      <c r="F356" s="332"/>
      <c r="G356" s="275"/>
      <c r="H356" s="381" t="s">
        <v>808</v>
      </c>
      <c r="I356" s="340" t="b">
        <v>0</v>
      </c>
      <c r="J356" s="283">
        <v>1E-3</v>
      </c>
      <c r="K356" s="280"/>
      <c r="L356" s="280">
        <f>COUNTIF(i_mask_a,TRUE)</f>
        <v>1</v>
      </c>
      <c r="M356" s="280"/>
      <c r="N356" s="280"/>
      <c r="O356" s="280"/>
      <c r="P356" s="280"/>
      <c r="Q356" s="352"/>
      <c r="R356" s="322">
        <f t="shared" si="77"/>
        <v>151</v>
      </c>
      <c r="S356" s="322">
        <f t="shared" si="77"/>
        <v>151</v>
      </c>
      <c r="T356" s="322">
        <f t="shared" si="77"/>
        <v>151</v>
      </c>
      <c r="U356" s="322">
        <f t="shared" si="77"/>
        <v>151</v>
      </c>
      <c r="V356" s="280"/>
      <c r="W356" s="323">
        <v>0</v>
      </c>
      <c r="X356" s="323">
        <v>0</v>
      </c>
      <c r="Y356" s="323">
        <v>0</v>
      </c>
      <c r="Z356" s="323">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401</v>
      </c>
      <c r="AR357" s="262"/>
      <c r="AS357" s="250"/>
      <c r="AT357" s="250"/>
      <c r="AU357" s="250"/>
    </row>
    <row r="358" spans="1:47" outlineLevel="1" x14ac:dyDescent="0.35">
      <c r="A358" s="250"/>
      <c r="B358" s="259"/>
      <c r="C358" s="252">
        <f>INT($C$232)+1</f>
        <v>2</v>
      </c>
      <c r="D358" s="275"/>
      <c r="E358" s="332"/>
      <c r="F358" s="332"/>
      <c r="G358" s="275"/>
      <c r="H358" s="335" t="s">
        <v>557</v>
      </c>
      <c r="I358" s="293"/>
      <c r="J358" s="293"/>
      <c r="K358" s="265"/>
      <c r="L358" s="265"/>
      <c r="M358" s="265"/>
      <c r="N358" s="265"/>
      <c r="O358" s="265"/>
      <c r="P358" s="265"/>
      <c r="Q358" s="265"/>
      <c r="R358" s="265"/>
      <c r="S358" s="265"/>
      <c r="T358" s="265"/>
      <c r="U358" s="265"/>
      <c r="V358" s="265"/>
      <c r="W358" s="265"/>
      <c r="X358" s="265"/>
      <c r="Y358" s="265"/>
      <c r="Z358" s="324"/>
      <c r="AA358" s="324"/>
      <c r="AB358" s="324"/>
      <c r="AC358" s="324"/>
      <c r="AD358" s="324"/>
      <c r="AE358" s="324"/>
      <c r="AF358" s="324"/>
      <c r="AG358" s="324"/>
      <c r="AH358" s="324"/>
      <c r="AI358" s="324"/>
      <c r="AJ358" s="324"/>
      <c r="AK358" s="324"/>
      <c r="AL358" s="324"/>
      <c r="AM358" s="324"/>
      <c r="AN358" s="324"/>
      <c r="AO358" s="324"/>
      <c r="AP358" s="324"/>
      <c r="AQ358" s="275"/>
      <c r="AR358" s="262"/>
      <c r="AS358" s="250"/>
      <c r="AT358" s="250"/>
      <c r="AU358" s="250"/>
    </row>
    <row r="359" spans="1:47" ht="5.15" hidden="1" customHeight="1" outlineLevel="3" x14ac:dyDescent="0.35">
      <c r="A359" s="250"/>
      <c r="B359" s="259"/>
      <c r="C359" s="252">
        <f>INT($C$232)+3.005</f>
        <v>4.0049999999999999</v>
      </c>
      <c r="D359" s="275" t="s">
        <v>397</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2"/>
      <c r="F360" s="332"/>
      <c r="G360" s="275"/>
      <c r="H360" s="345"/>
      <c r="I360" s="303" t="s">
        <v>519</v>
      </c>
      <c r="J360" s="303"/>
      <c r="K360" s="280"/>
      <c r="L360" s="280"/>
      <c r="M360" s="280"/>
      <c r="N360" s="303" t="s">
        <v>558</v>
      </c>
      <c r="O360" s="303"/>
      <c r="P360" s="303"/>
      <c r="Q360" s="303"/>
      <c r="R360" s="280"/>
      <c r="S360" s="280"/>
      <c r="T360" s="280"/>
      <c r="U360" s="280"/>
      <c r="V360" s="280" t="s">
        <v>559</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8">INT($C$232)+3</f>
        <v>4</v>
      </c>
      <c r="D361" s="275"/>
      <c r="E361" s="332"/>
      <c r="F361" s="332"/>
      <c r="G361" s="275"/>
      <c r="H361" s="280"/>
      <c r="I361" s="280">
        <v>0</v>
      </c>
      <c r="J361" s="280" t="s">
        <v>541</v>
      </c>
      <c r="K361" s="280"/>
      <c r="L361" s="280"/>
      <c r="M361" s="280"/>
      <c r="N361" s="297">
        <v>1</v>
      </c>
      <c r="O361" s="297">
        <v>1</v>
      </c>
      <c r="P361" s="297">
        <v>1</v>
      </c>
      <c r="Q361" s="297">
        <v>1</v>
      </c>
      <c r="R361" s="280"/>
      <c r="S361" s="280"/>
      <c r="T361" s="280"/>
      <c r="U361" s="280"/>
      <c r="V361" s="280">
        <f t="shared" ref="V361:Y368" si="79">INDEX(i_scan_day,N361+1,0)+17*N$349</f>
        <v>69</v>
      </c>
      <c r="W361" s="280">
        <f t="shared" si="79"/>
        <v>69</v>
      </c>
      <c r="X361" s="280">
        <f t="shared" si="79"/>
        <v>69</v>
      </c>
      <c r="Y361" s="280">
        <f t="shared" si="79"/>
        <v>69</v>
      </c>
      <c r="Z361" s="352">
        <f>R314+V361</f>
        <v>43871</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1</v>
      </c>
      <c r="J362" s="280" t="s">
        <v>542</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2</v>
      </c>
      <c r="J363" s="280" t="s">
        <v>543</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3</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4</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8"/>
        <v>4</v>
      </c>
      <c r="D366" s="275"/>
      <c r="E366" s="332"/>
      <c r="F366" s="332"/>
      <c r="G366" s="275"/>
      <c r="H366" s="280"/>
      <c r="I366" s="280">
        <v>5</v>
      </c>
      <c r="J366" s="280" t="s">
        <v>530</v>
      </c>
      <c r="K366" s="280"/>
      <c r="L366" s="280"/>
      <c r="M366" s="280"/>
      <c r="N366" s="297">
        <v>1</v>
      </c>
      <c r="O366" s="297">
        <v>1</v>
      </c>
      <c r="P366" s="297">
        <v>1</v>
      </c>
      <c r="Q366" s="297">
        <v>1</v>
      </c>
      <c r="R366" s="280"/>
      <c r="S366" s="280"/>
      <c r="T366" s="280"/>
      <c r="U366" s="280"/>
      <c r="V366" s="280">
        <f t="shared" si="79"/>
        <v>69</v>
      </c>
      <c r="W366" s="280">
        <f t="shared" si="79"/>
        <v>69</v>
      </c>
      <c r="X366" s="280">
        <f t="shared" si="79"/>
        <v>69</v>
      </c>
      <c r="Y366" s="280">
        <f t="shared" si="79"/>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8"/>
        <v>4</v>
      </c>
      <c r="D367" s="275"/>
      <c r="E367" s="332"/>
      <c r="F367" s="332"/>
      <c r="G367" s="275"/>
      <c r="H367" s="280"/>
      <c r="I367" s="280">
        <v>6</v>
      </c>
      <c r="J367" s="280" t="s">
        <v>531</v>
      </c>
      <c r="K367" s="280"/>
      <c r="L367" s="280"/>
      <c r="M367" s="280"/>
      <c r="N367" s="297">
        <v>1</v>
      </c>
      <c r="O367" s="297">
        <v>1</v>
      </c>
      <c r="P367" s="297">
        <v>1</v>
      </c>
      <c r="Q367" s="297">
        <v>1</v>
      </c>
      <c r="R367" s="280"/>
      <c r="S367" s="280"/>
      <c r="T367" s="280"/>
      <c r="U367" s="280"/>
      <c r="V367" s="280">
        <f t="shared" si="79"/>
        <v>69</v>
      </c>
      <c r="W367" s="280">
        <f t="shared" si="79"/>
        <v>69</v>
      </c>
      <c r="X367" s="280">
        <f t="shared" si="79"/>
        <v>69</v>
      </c>
      <c r="Y367" s="280">
        <f t="shared" si="79"/>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8"/>
        <v>4</v>
      </c>
      <c r="D368" s="275"/>
      <c r="E368" s="332"/>
      <c r="F368" s="332"/>
      <c r="G368" s="275"/>
      <c r="H368" s="280"/>
      <c r="I368" s="280">
        <v>7</v>
      </c>
      <c r="J368" s="280" t="s">
        <v>532</v>
      </c>
      <c r="K368" s="280"/>
      <c r="L368" s="280"/>
      <c r="M368" s="280"/>
      <c r="N368" s="297">
        <v>1</v>
      </c>
      <c r="O368" s="297">
        <v>1</v>
      </c>
      <c r="P368" s="297">
        <v>1</v>
      </c>
      <c r="Q368" s="297">
        <v>1</v>
      </c>
      <c r="R368" s="280"/>
      <c r="S368" s="280"/>
      <c r="T368" s="280"/>
      <c r="U368" s="280"/>
      <c r="V368" s="280">
        <f t="shared" si="79"/>
        <v>69</v>
      </c>
      <c r="W368" s="280">
        <f t="shared" si="79"/>
        <v>69</v>
      </c>
      <c r="X368" s="280">
        <f t="shared" si="79"/>
        <v>69</v>
      </c>
      <c r="Y368" s="280">
        <f t="shared" si="79"/>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401</v>
      </c>
      <c r="AR369" s="262"/>
      <c r="AS369" s="250"/>
      <c r="AT369" s="250"/>
      <c r="AU369" s="250"/>
    </row>
    <row r="370" spans="1:47" outlineLevel="2" collapsed="1" x14ac:dyDescent="0.35">
      <c r="A370" s="250"/>
      <c r="B370" s="259"/>
      <c r="C370" s="252">
        <f>INT($C$232+3)</f>
        <v>4</v>
      </c>
      <c r="D370" s="275"/>
      <c r="E370" s="332"/>
      <c r="F370" s="332"/>
      <c r="G370" s="275"/>
      <c r="H370" s="345"/>
      <c r="I370" s="303" t="s">
        <v>519</v>
      </c>
      <c r="J370" s="303"/>
      <c r="K370" s="280"/>
      <c r="L370" s="280"/>
      <c r="M370" s="280"/>
      <c r="N370" s="303" t="s">
        <v>811</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0">INT($C$232)+3</f>
        <v>4</v>
      </c>
      <c r="D371" s="275"/>
      <c r="E371" s="332"/>
      <c r="F371" s="332"/>
      <c r="G371" s="275"/>
      <c r="H371" s="280"/>
      <c r="I371" s="280">
        <v>0</v>
      </c>
      <c r="J371" s="280" t="s">
        <v>541</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1</v>
      </c>
      <c r="J372" s="280" t="s">
        <v>542</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2</v>
      </c>
      <c r="J373" s="280" t="s">
        <v>543</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3</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4</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0"/>
        <v>4</v>
      </c>
      <c r="D376" s="275"/>
      <c r="E376" s="332"/>
      <c r="F376" s="332"/>
      <c r="G376" s="275"/>
      <c r="H376" s="280"/>
      <c r="I376" s="280">
        <v>5</v>
      </c>
      <c r="J376" s="280" t="s">
        <v>530</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0"/>
        <v>4</v>
      </c>
      <c r="D377" s="275"/>
      <c r="E377" s="332"/>
      <c r="F377" s="332"/>
      <c r="G377" s="275"/>
      <c r="H377" s="280"/>
      <c r="I377" s="280">
        <v>6</v>
      </c>
      <c r="J377" s="280" t="s">
        <v>531</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0"/>
        <v>4</v>
      </c>
      <c r="D378" s="275"/>
      <c r="E378" s="332"/>
      <c r="F378" s="332"/>
      <c r="G378" s="275"/>
      <c r="H378" s="280"/>
      <c r="I378" s="280">
        <v>7</v>
      </c>
      <c r="J378" s="280" t="s">
        <v>532</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401</v>
      </c>
      <c r="AR379" s="262"/>
      <c r="AS379" s="250"/>
      <c r="AT379" s="250"/>
      <c r="AU379" s="250"/>
    </row>
    <row r="380" spans="1:47" outlineLevel="2" collapsed="1" x14ac:dyDescent="0.35">
      <c r="A380" s="250"/>
      <c r="B380" s="259"/>
      <c r="C380" s="252">
        <f>INT($C$232+3)</f>
        <v>4</v>
      </c>
      <c r="D380" s="275"/>
      <c r="E380" s="332"/>
      <c r="F380" s="332"/>
      <c r="G380" s="275"/>
      <c r="H380" s="345"/>
      <c r="I380" s="303" t="s">
        <v>519</v>
      </c>
      <c r="J380" s="303"/>
      <c r="K380" s="280"/>
      <c r="L380" s="280"/>
      <c r="M380" s="280"/>
      <c r="N380" s="303" t="s">
        <v>560</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1">INT($C$232)+3</f>
        <v>4</v>
      </c>
      <c r="D381" s="275"/>
      <c r="E381" s="332"/>
      <c r="F381" s="332"/>
      <c r="G381" s="275"/>
      <c r="H381" s="280"/>
      <c r="I381" s="280">
        <v>0</v>
      </c>
      <c r="J381" s="280" t="s">
        <v>541</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1</v>
      </c>
      <c r="J382" s="280" t="s">
        <v>542</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2</v>
      </c>
      <c r="J383" s="280" t="s">
        <v>543</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3</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4</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1"/>
        <v>4</v>
      </c>
      <c r="D386" s="275"/>
      <c r="E386" s="332"/>
      <c r="F386" s="332"/>
      <c r="G386" s="275"/>
      <c r="H386" s="280"/>
      <c r="I386" s="280">
        <v>5</v>
      </c>
      <c r="J386" s="280" t="s">
        <v>530</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1"/>
        <v>4</v>
      </c>
      <c r="D387" s="275"/>
      <c r="E387" s="332"/>
      <c r="F387" s="332"/>
      <c r="G387" s="275"/>
      <c r="H387" s="280"/>
      <c r="I387" s="280">
        <v>6</v>
      </c>
      <c r="J387" s="280" t="s">
        <v>531</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1"/>
        <v>4</v>
      </c>
      <c r="D388" s="275"/>
      <c r="E388" s="332"/>
      <c r="F388" s="332"/>
      <c r="G388" s="275"/>
      <c r="H388" s="280"/>
      <c r="I388" s="280">
        <v>7</v>
      </c>
      <c r="J388" s="280" t="s">
        <v>532</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401</v>
      </c>
      <c r="AR389" s="262"/>
      <c r="AS389" s="250"/>
      <c r="AT389" s="250"/>
      <c r="AU389" s="250"/>
    </row>
    <row r="390" spans="1:47" outlineLevel="2" x14ac:dyDescent="0.35">
      <c r="A390" s="250"/>
      <c r="B390" s="259"/>
      <c r="C390" s="252">
        <f t="shared" ref="C390:C395" si="82">INT($C$232)+3</f>
        <v>4</v>
      </c>
      <c r="D390" s="275"/>
      <c r="E390" s="332"/>
      <c r="F390" s="332"/>
      <c r="G390" s="275"/>
      <c r="H390" s="280" t="s">
        <v>1035</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2"/>
        <v>4</v>
      </c>
      <c r="D391" s="275"/>
      <c r="E391" s="332"/>
      <c r="F391" s="332"/>
      <c r="G391" s="275"/>
      <c r="H391" s="280" t="s">
        <v>561</v>
      </c>
      <c r="I391" s="319">
        <v>55</v>
      </c>
      <c r="J391" s="280" t="s">
        <v>562</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2"/>
        <v>4</v>
      </c>
      <c r="D393" s="275"/>
      <c r="E393" s="332"/>
      <c r="F393" s="332"/>
      <c r="G393" s="275"/>
      <c r="H393" s="280" t="s">
        <v>564</v>
      </c>
      <c r="I393" s="56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2"/>
        <v>4</v>
      </c>
      <c r="D394" s="275"/>
      <c r="E394" s="332"/>
      <c r="F394" s="332"/>
      <c r="G394" s="275"/>
      <c r="H394" s="280" t="s">
        <v>565</v>
      </c>
      <c r="I394" s="56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2"/>
        <v>4</v>
      </c>
      <c r="D395" s="275"/>
      <c r="E395" s="332"/>
      <c r="F395" s="332"/>
      <c r="G395" s="275"/>
      <c r="H395" s="280" t="s">
        <v>566</v>
      </c>
      <c r="I395" s="56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2"/>
      <c r="F396" s="332"/>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2"/>
      <c r="F397" s="332"/>
      <c r="G397" s="275"/>
      <c r="H397" s="280" t="s">
        <v>977</v>
      </c>
      <c r="I397" s="280"/>
      <c r="J397" s="280"/>
      <c r="K397" s="280"/>
      <c r="L397" s="280" t="s">
        <v>567</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2"/>
      <c r="F398" s="332"/>
      <c r="G398" s="275"/>
      <c r="H398" s="382"/>
      <c r="I398" s="280" t="s">
        <v>969</v>
      </c>
      <c r="J398" s="280" t="s">
        <v>970</v>
      </c>
      <c r="K398" s="673"/>
      <c r="L398" s="296" t="s">
        <v>568</v>
      </c>
      <c r="M398" s="296" t="s">
        <v>972</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3">INT($C$232)+3</f>
        <v>4</v>
      </c>
      <c r="D399" s="275"/>
      <c r="E399" s="332"/>
      <c r="F399" s="332"/>
      <c r="G399" s="275"/>
      <c r="H399" s="282" t="s">
        <v>971</v>
      </c>
      <c r="I399" s="383" t="b">
        <v>0</v>
      </c>
      <c r="J399" s="297" t="b">
        <v>0</v>
      </c>
      <c r="K399" s="280"/>
      <c r="L399" s="301">
        <f>IF($I399,0,IF($J399,1,0.5))</f>
        <v>0.5</v>
      </c>
      <c r="M399" s="313">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542</v>
      </c>
      <c r="I400" s="383" t="b">
        <v>0</v>
      </c>
      <c r="J400" s="297" t="b">
        <v>0</v>
      </c>
      <c r="K400" s="280"/>
      <c r="L400" s="313">
        <f>IF($I400,0,IF($J400,1,1))</f>
        <v>1</v>
      </c>
      <c r="M400" s="313">
        <f t="shared" ref="M400:M406" si="84">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543</v>
      </c>
      <c r="I401" s="383" t="b">
        <v>0</v>
      </c>
      <c r="J401" s="297" t="b">
        <v>0</v>
      </c>
      <c r="K401" s="280"/>
      <c r="L401" s="313">
        <f t="shared" ref="L401:L406" si="85">IF($I401,0,IF($J401,1,1))</f>
        <v>1</v>
      </c>
      <c r="M401" s="313">
        <f t="shared" si="84"/>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282" t="s">
        <v>530</v>
      </c>
      <c r="I404" s="383" t="b">
        <v>0</v>
      </c>
      <c r="J404" s="297" t="b">
        <v>0</v>
      </c>
      <c r="K404" s="280"/>
      <c r="L404" s="313">
        <f t="shared" si="85"/>
        <v>1</v>
      </c>
      <c r="M404" s="313">
        <f t="shared" si="84"/>
        <v>1</v>
      </c>
      <c r="N404" s="280"/>
      <c r="O404" s="349"/>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282" t="s">
        <v>531</v>
      </c>
      <c r="I405" s="383" t="b">
        <v>0</v>
      </c>
      <c r="J405" s="297" t="b">
        <v>0</v>
      </c>
      <c r="K405" s="280"/>
      <c r="L405" s="313">
        <f t="shared" si="85"/>
        <v>1</v>
      </c>
      <c r="M405" s="313">
        <f t="shared" si="84"/>
        <v>1</v>
      </c>
      <c r="N405" s="350"/>
      <c r="O405" s="591"/>
      <c r="P405" s="909" t="s">
        <v>906</v>
      </c>
      <c r="Q405" s="909"/>
      <c r="R405" s="909"/>
      <c r="S405" s="909"/>
      <c r="T405" s="909"/>
      <c r="U405" s="909"/>
      <c r="V405" s="909"/>
      <c r="W405" s="909"/>
      <c r="X405" s="909"/>
      <c r="Y405" s="909"/>
      <c r="Z405" s="910"/>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3"/>
        <v>4</v>
      </c>
      <c r="D406" s="275"/>
      <c r="E406" s="332"/>
      <c r="F406" s="332"/>
      <c r="G406" s="275"/>
      <c r="H406" s="282" t="s">
        <v>532</v>
      </c>
      <c r="I406" s="383" t="b">
        <v>0</v>
      </c>
      <c r="J406" s="297" t="b">
        <v>0</v>
      </c>
      <c r="K406" s="280"/>
      <c r="L406" s="313">
        <f t="shared" si="85"/>
        <v>1</v>
      </c>
      <c r="M406" s="313">
        <f t="shared" si="84"/>
        <v>1</v>
      </c>
      <c r="N406" s="350"/>
      <c r="O406" s="591"/>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3"/>
        <v>4</v>
      </c>
      <c r="D407" s="275"/>
      <c r="E407" s="332"/>
      <c r="F407" s="332"/>
      <c r="G407" s="275"/>
      <c r="H407" s="349"/>
      <c r="I407" s="349"/>
      <c r="J407" s="349"/>
      <c r="K407" s="349"/>
      <c r="L407" s="349"/>
      <c r="M407" s="349"/>
      <c r="N407" s="536"/>
      <c r="O407" s="592"/>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3"/>
        <v>4</v>
      </c>
      <c r="D408" s="275"/>
      <c r="E408" s="332"/>
      <c r="F408" s="332"/>
      <c r="G408" s="275"/>
      <c r="H408" s="433" t="s">
        <v>569</v>
      </c>
      <c r="I408" s="433"/>
      <c r="J408" s="433"/>
      <c r="K408" s="433"/>
      <c r="L408" s="433"/>
      <c r="M408" s="433"/>
      <c r="N408" s="433"/>
      <c r="O408" s="590"/>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50"/>
      <c r="I409" s="384"/>
      <c r="J409" s="384"/>
      <c r="K409" s="385" t="s">
        <v>570</v>
      </c>
      <c r="L409" s="302"/>
      <c r="M409" s="302"/>
      <c r="N409" s="386"/>
      <c r="O409" s="588"/>
      <c r="P409" s="911"/>
      <c r="Q409" s="911"/>
      <c r="R409" s="911"/>
      <c r="S409" s="911"/>
      <c r="T409" s="911"/>
      <c r="U409" s="911"/>
      <c r="V409" s="911"/>
      <c r="W409" s="911"/>
      <c r="X409" s="911"/>
      <c r="Y409" s="911"/>
      <c r="Z409" s="912"/>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3"/>
        <v>4</v>
      </c>
      <c r="D410" s="275"/>
      <c r="E410" s="332"/>
      <c r="F410" s="332"/>
      <c r="G410" s="275"/>
      <c r="H410" s="350"/>
      <c r="I410" s="387" t="s">
        <v>549</v>
      </c>
      <c r="J410" s="387" t="s">
        <v>571</v>
      </c>
      <c r="K410" s="388" t="s">
        <v>572</v>
      </c>
      <c r="L410" s="296" t="s">
        <v>573</v>
      </c>
      <c r="M410" s="296" t="s">
        <v>574</v>
      </c>
      <c r="N410" s="389" t="s">
        <v>549</v>
      </c>
      <c r="O410" s="589"/>
      <c r="P410" s="911"/>
      <c r="Q410" s="911"/>
      <c r="R410" s="911"/>
      <c r="S410" s="911"/>
      <c r="T410" s="911"/>
      <c r="U410" s="911"/>
      <c r="V410" s="911"/>
      <c r="W410" s="911"/>
      <c r="X410" s="911"/>
      <c r="Y410" s="911"/>
      <c r="Z410" s="912"/>
      <c r="AA410" s="367"/>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3"/>
        <v>4</v>
      </c>
      <c r="D411" s="275"/>
      <c r="E411" s="332"/>
      <c r="F411" s="332"/>
      <c r="G411" s="275"/>
      <c r="H411" s="390" t="s">
        <v>432</v>
      </c>
      <c r="I411" s="383" t="b">
        <v>1</v>
      </c>
      <c r="J411" s="383" t="b">
        <v>1</v>
      </c>
      <c r="K411" s="388" t="b">
        <v>0</v>
      </c>
      <c r="L411" s="297" t="b">
        <v>1</v>
      </c>
      <c r="M411" s="297" t="b">
        <v>1</v>
      </c>
      <c r="N411" s="391" t="b">
        <v>1</v>
      </c>
      <c r="O411" s="589"/>
      <c r="P411" s="911"/>
      <c r="Q411" s="911"/>
      <c r="R411" s="911"/>
      <c r="S411" s="911"/>
      <c r="T411" s="911"/>
      <c r="U411" s="911"/>
      <c r="V411" s="911"/>
      <c r="W411" s="911"/>
      <c r="X411" s="911"/>
      <c r="Y411" s="911"/>
      <c r="Z411" s="912"/>
      <c r="AA411" s="367"/>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3"/>
        <v>4</v>
      </c>
      <c r="D412" s="275"/>
      <c r="E412" s="332"/>
      <c r="F412" s="332"/>
      <c r="G412" s="275"/>
      <c r="H412" s="390" t="s">
        <v>434</v>
      </c>
      <c r="I412" s="383" t="b">
        <v>1</v>
      </c>
      <c r="J412" s="383" t="b">
        <v>1</v>
      </c>
      <c r="K412" s="388" t="b">
        <v>0</v>
      </c>
      <c r="L412" s="297" t="b">
        <v>1</v>
      </c>
      <c r="M412" s="297" t="b">
        <v>1</v>
      </c>
      <c r="N412" s="391" t="b">
        <v>1</v>
      </c>
      <c r="O412" s="589"/>
      <c r="P412" s="913"/>
      <c r="Q412" s="913"/>
      <c r="R412" s="913"/>
      <c r="S412" s="913"/>
      <c r="T412" s="913"/>
      <c r="U412" s="913"/>
      <c r="V412" s="913"/>
      <c r="W412" s="913"/>
      <c r="X412" s="913"/>
      <c r="Y412" s="913"/>
      <c r="Z412" s="914"/>
      <c r="AA412" s="367"/>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401</v>
      </c>
      <c r="AR413" s="262"/>
      <c r="AS413" s="250"/>
      <c r="AT413" s="250"/>
      <c r="AU413" s="250"/>
    </row>
    <row r="414" spans="1:47" outlineLevel="1" x14ac:dyDescent="0.35">
      <c r="A414" s="250"/>
      <c r="B414" s="259"/>
      <c r="C414" s="252">
        <f>INT($C$232)+1</f>
        <v>2</v>
      </c>
      <c r="D414" s="275"/>
      <c r="E414" s="332"/>
      <c r="F414" s="332"/>
      <c r="G414" s="275"/>
      <c r="H414" s="335" t="s">
        <v>892</v>
      </c>
      <c r="I414" s="293"/>
      <c r="J414" s="293"/>
      <c r="K414" s="265"/>
      <c r="L414" s="265"/>
      <c r="M414" s="265"/>
      <c r="N414" s="265"/>
      <c r="O414" s="265"/>
      <c r="P414" s="265"/>
      <c r="Q414" s="265"/>
      <c r="R414" s="265"/>
      <c r="S414" s="265"/>
      <c r="T414" s="265"/>
      <c r="U414" s="265"/>
      <c r="V414" s="265"/>
      <c r="W414" s="265"/>
      <c r="X414" s="265"/>
      <c r="Y414" s="265"/>
      <c r="Z414" s="324"/>
      <c r="AA414" s="324"/>
      <c r="AB414" s="324"/>
      <c r="AC414" s="324"/>
      <c r="AD414" s="324"/>
      <c r="AE414" s="324"/>
      <c r="AF414" s="324"/>
      <c r="AG414" s="324"/>
      <c r="AH414" s="324"/>
      <c r="AI414" s="324"/>
      <c r="AJ414" s="324"/>
      <c r="AK414" s="324"/>
      <c r="AL414" s="324"/>
      <c r="AM414" s="324"/>
      <c r="AN414" s="324"/>
      <c r="AO414" s="324"/>
      <c r="AP414" s="324"/>
      <c r="AQ414" s="275"/>
      <c r="AR414" s="262"/>
      <c r="AS414" s="250"/>
      <c r="AT414" s="250"/>
      <c r="AU414" s="250"/>
    </row>
    <row r="415" spans="1:47" ht="5.15" hidden="1" customHeight="1" outlineLevel="3" x14ac:dyDescent="0.35">
      <c r="A415" s="250"/>
      <c r="B415" s="259"/>
      <c r="C415" s="252">
        <f>INT($C$232)+3.005</f>
        <v>4.0049999999999999</v>
      </c>
      <c r="D415" s="275" t="s">
        <v>397</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2"/>
      <c r="F416" s="332"/>
      <c r="G416" s="275"/>
      <c r="H416" s="345" t="s">
        <v>576</v>
      </c>
      <c r="I416" s="303" t="s">
        <v>577</v>
      </c>
      <c r="J416" s="392"/>
      <c r="K416" s="303" t="s">
        <v>799</v>
      </c>
      <c r="L416" s="303"/>
      <c r="M416" s="303"/>
      <c r="N416" s="303" t="s">
        <v>800</v>
      </c>
      <c r="O416" s="303"/>
      <c r="P416" s="303"/>
      <c r="Q416" s="303"/>
      <c r="R416" s="303" t="s">
        <v>1041</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6">INT($C$232)+3</f>
        <v>4</v>
      </c>
      <c r="D417" s="275"/>
      <c r="E417" s="332"/>
      <c r="F417" s="332"/>
      <c r="G417" s="275"/>
      <c r="H417" s="296" t="str">
        <f>H$251</f>
        <v>Aut</v>
      </c>
      <c r="I417" s="302">
        <v>0</v>
      </c>
      <c r="J417" s="302"/>
      <c r="K417" s="280"/>
      <c r="L417" s="280"/>
      <c r="M417" s="296"/>
      <c r="N417" s="280"/>
      <c r="O417" s="280"/>
      <c r="P417" s="280"/>
      <c r="Q417" s="280"/>
      <c r="R417" s="297">
        <v>14</v>
      </c>
      <c r="S417" s="297">
        <v>14</v>
      </c>
      <c r="T417" s="297">
        <v>14</v>
      </c>
      <c r="U417" s="297">
        <v>14</v>
      </c>
      <c r="V417" s="280" t="s">
        <v>801</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t="str">
        <f>H$251</f>
        <v>Aut</v>
      </c>
      <c r="I421" s="302">
        <v>1</v>
      </c>
      <c r="J421" s="302"/>
      <c r="K421" s="280"/>
      <c r="L421" s="280"/>
      <c r="M421" s="280"/>
      <c r="N421" s="280"/>
      <c r="O421" s="280"/>
      <c r="P421" s="280"/>
      <c r="Q421" s="280"/>
      <c r="R421" s="297">
        <f>134-28</f>
        <v>106</v>
      </c>
      <c r="S421" s="297">
        <f t="shared" ref="S421:U423" si="87">134-28</f>
        <v>106</v>
      </c>
      <c r="T421" s="297">
        <f t="shared" si="87"/>
        <v>106</v>
      </c>
      <c r="U421" s="297">
        <f t="shared" si="87"/>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H$252</f>
        <v>Win</v>
      </c>
      <c r="I422" s="302"/>
      <c r="J422" s="302"/>
      <c r="K422" s="280"/>
      <c r="L422" s="280"/>
      <c r="M422" s="280"/>
      <c r="N422" s="280"/>
      <c r="O422" s="280"/>
      <c r="P422" s="280"/>
      <c r="Q422" s="280"/>
      <c r="R422" s="297">
        <f t="shared" ref="R422:R423" si="88">134-28</f>
        <v>106</v>
      </c>
      <c r="S422" s="297">
        <f t="shared" si="87"/>
        <v>106</v>
      </c>
      <c r="T422" s="297">
        <f t="shared" si="87"/>
        <v>106</v>
      </c>
      <c r="U422" s="297">
        <f t="shared" si="87"/>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H$253</f>
        <v>Spr</v>
      </c>
      <c r="I423" s="302"/>
      <c r="J423" s="302"/>
      <c r="K423" s="280"/>
      <c r="L423" s="280"/>
      <c r="M423" s="280"/>
      <c r="N423" s="280"/>
      <c r="O423" s="280"/>
      <c r="P423" s="280"/>
      <c r="Q423" s="280"/>
      <c r="R423" s="297">
        <f t="shared" si="88"/>
        <v>106</v>
      </c>
      <c r="S423" s="297">
        <f t="shared" si="87"/>
        <v>106</v>
      </c>
      <c r="T423" s="297">
        <f t="shared" si="87"/>
        <v>106</v>
      </c>
      <c r="U423" s="297">
        <f t="shared" si="87"/>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6"/>
        <v>4</v>
      </c>
      <c r="D425" s="275"/>
      <c r="E425" s="332"/>
      <c r="F425" s="332"/>
      <c r="G425" s="275"/>
      <c r="H425" s="296" t="str">
        <f>H$251</f>
        <v>Aut</v>
      </c>
      <c r="I425" s="302">
        <v>2</v>
      </c>
      <c r="J425" s="302"/>
      <c r="K425" s="280"/>
      <c r="L425" s="280"/>
      <c r="M425" s="280"/>
      <c r="N425" s="280"/>
      <c r="O425" s="280"/>
      <c r="P425" s="280"/>
      <c r="Q425" s="280"/>
      <c r="R425" s="297">
        <f>254-28</f>
        <v>226</v>
      </c>
      <c r="S425" s="297">
        <f t="shared" ref="S425:U427" si="89">254-28</f>
        <v>226</v>
      </c>
      <c r="T425" s="297">
        <f t="shared" si="89"/>
        <v>226</v>
      </c>
      <c r="U425" s="297">
        <f t="shared" si="89"/>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6"/>
        <v>4</v>
      </c>
      <c r="D426" s="275"/>
      <c r="E426" s="332"/>
      <c r="F426" s="332"/>
      <c r="G426" s="275"/>
      <c r="H426" s="296" t="str">
        <f>H$252</f>
        <v>Win</v>
      </c>
      <c r="I426" s="302"/>
      <c r="J426" s="302"/>
      <c r="K426" s="280"/>
      <c r="L426" s="280"/>
      <c r="M426" s="280"/>
      <c r="N426" s="280"/>
      <c r="O426" s="280"/>
      <c r="P426" s="280"/>
      <c r="Q426" s="280"/>
      <c r="R426" s="297">
        <f t="shared" ref="R426:R427" si="90">254-28</f>
        <v>226</v>
      </c>
      <c r="S426" s="297">
        <f t="shared" si="89"/>
        <v>226</v>
      </c>
      <c r="T426" s="297">
        <f t="shared" si="89"/>
        <v>226</v>
      </c>
      <c r="U426" s="297">
        <f t="shared" si="89"/>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6"/>
        <v>4</v>
      </c>
      <c r="D427" s="275"/>
      <c r="E427" s="332"/>
      <c r="F427" s="332"/>
      <c r="G427" s="275"/>
      <c r="H427" s="296" t="str">
        <f>H$253</f>
        <v>Spr</v>
      </c>
      <c r="I427" s="302"/>
      <c r="J427" s="302"/>
      <c r="K427" s="280"/>
      <c r="L427" s="280"/>
      <c r="M427" s="280"/>
      <c r="N427" s="280"/>
      <c r="O427" s="280"/>
      <c r="P427" s="280"/>
      <c r="Q427" s="280"/>
      <c r="R427" s="297">
        <f t="shared" si="90"/>
        <v>226</v>
      </c>
      <c r="S427" s="297">
        <f t="shared" si="89"/>
        <v>226</v>
      </c>
      <c r="T427" s="297">
        <f t="shared" si="89"/>
        <v>226</v>
      </c>
      <c r="U427" s="297">
        <f t="shared" si="89"/>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401</v>
      </c>
      <c r="AR428" s="262"/>
      <c r="AS428" s="250"/>
      <c r="AT428" s="250"/>
      <c r="AU428" s="250"/>
    </row>
    <row r="429" spans="1:47" outlineLevel="1" x14ac:dyDescent="0.35">
      <c r="A429" s="250"/>
      <c r="B429" s="259"/>
      <c r="C429" s="252">
        <f>INT($C$232)+1</f>
        <v>2</v>
      </c>
      <c r="D429" s="275"/>
      <c r="E429" s="332"/>
      <c r="F429" s="332"/>
      <c r="G429" s="275"/>
      <c r="H429" s="335" t="s">
        <v>575</v>
      </c>
      <c r="I429" s="293"/>
      <c r="J429" s="293"/>
      <c r="K429" s="265"/>
      <c r="L429" s="265"/>
      <c r="M429" s="265"/>
      <c r="N429" s="265"/>
      <c r="O429" s="265"/>
      <c r="P429" s="265"/>
      <c r="Q429" s="265"/>
      <c r="R429" s="265"/>
      <c r="S429" s="265"/>
      <c r="T429" s="265"/>
      <c r="U429" s="265"/>
      <c r="V429" s="265"/>
      <c r="W429" s="265"/>
      <c r="X429" s="265"/>
      <c r="Y429" s="265"/>
      <c r="Z429" s="324"/>
      <c r="AA429" s="324"/>
      <c r="AB429" s="324"/>
      <c r="AC429" s="324"/>
      <c r="AD429" s="324"/>
      <c r="AE429" s="324"/>
      <c r="AF429" s="324"/>
      <c r="AG429" s="324"/>
      <c r="AH429" s="324"/>
      <c r="AI429" s="324"/>
      <c r="AJ429" s="324"/>
      <c r="AK429" s="324"/>
      <c r="AL429" s="324"/>
      <c r="AM429" s="324"/>
      <c r="AN429" s="324"/>
      <c r="AO429" s="324"/>
      <c r="AP429" s="324"/>
      <c r="AQ429" s="275"/>
      <c r="AR429" s="262"/>
      <c r="AS429" s="250"/>
      <c r="AT429" s="250"/>
      <c r="AU429" s="250"/>
    </row>
    <row r="430" spans="1:47" ht="5.15" hidden="1" customHeight="1" outlineLevel="3" x14ac:dyDescent="0.35">
      <c r="A430" s="250"/>
      <c r="B430" s="259"/>
      <c r="C430" s="252">
        <f>INT($C$232)+3.005</f>
        <v>4.0049999999999999</v>
      </c>
      <c r="D430" s="275" t="s">
        <v>397</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2"/>
      <c r="F431" s="332"/>
      <c r="G431" s="275"/>
      <c r="H431" s="345" t="s">
        <v>576</v>
      </c>
      <c r="I431" s="303" t="s">
        <v>578</v>
      </c>
      <c r="J431" s="392"/>
      <c r="K431" s="393">
        <f>COUNTA($H432:$H$462)</f>
        <v>30</v>
      </c>
      <c r="L431" s="393">
        <f>COUNTA($I$432:$I$462)/K431</f>
        <v>1</v>
      </c>
      <c r="M431" s="283">
        <v>-9</v>
      </c>
      <c r="N431" s="303" t="s">
        <v>579</v>
      </c>
      <c r="O431" s="303"/>
      <c r="P431" s="303"/>
      <c r="Q431" s="303"/>
      <c r="R431" s="303"/>
      <c r="S431" s="394"/>
      <c r="T431" s="394"/>
      <c r="U431" s="394"/>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collapsed="1" x14ac:dyDescent="0.35">
      <c r="A432" s="250"/>
      <c r="B432" s="259"/>
      <c r="C432" s="252">
        <f t="shared" ref="C432:C452" si="91">INT($C$232)+3</f>
        <v>4</v>
      </c>
      <c r="D432" s="275"/>
      <c r="E432" s="332"/>
      <c r="F432" s="332"/>
      <c r="G432" s="275"/>
      <c r="H432" s="296" t="str">
        <f t="shared" ref="H432:H441" si="92">H$251</f>
        <v>Aut</v>
      </c>
      <c r="I432" s="302" t="s">
        <v>806</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2"/>
      <c r="F433" s="332"/>
      <c r="G433" s="275"/>
      <c r="H433" s="296" t="str">
        <f t="shared" si="92"/>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3">INT($C$232)+4</f>
        <v>5</v>
      </c>
      <c r="D434" s="275"/>
      <c r="E434" s="332"/>
      <c r="F434" s="332"/>
      <c r="G434" s="275"/>
      <c r="H434" s="296" t="str">
        <f t="shared" si="92"/>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3"/>
        <v>5</v>
      </c>
      <c r="D439" s="275"/>
      <c r="E439" s="332"/>
      <c r="F439" s="332"/>
      <c r="G439" s="275"/>
      <c r="H439" s="296" t="str">
        <f t="shared" si="92"/>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3"/>
        <v>5</v>
      </c>
      <c r="D440" s="275"/>
      <c r="E440" s="332"/>
      <c r="F440" s="332"/>
      <c r="G440" s="275"/>
      <c r="H440" s="296" t="str">
        <f t="shared" si="92"/>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3"/>
        <v>5</v>
      </c>
      <c r="D441" s="275"/>
      <c r="E441" s="332"/>
      <c r="F441" s="332"/>
      <c r="G441" s="275"/>
      <c r="H441" s="296" t="str">
        <f t="shared" si="92"/>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1"/>
        <v>4</v>
      </c>
      <c r="D442" s="275"/>
      <c r="E442" s="332"/>
      <c r="F442" s="332"/>
      <c r="G442" s="275"/>
      <c r="H442" s="296" t="str">
        <f>H$252</f>
        <v>Win</v>
      </c>
      <c r="I442" s="302" t="s">
        <v>806</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2"/>
      <c r="F443" s="332"/>
      <c r="G443" s="275"/>
      <c r="H443" s="296" t="str">
        <f t="shared" ref="H443:H451" si="94">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5">INT($C$232)+4</f>
        <v>5</v>
      </c>
      <c r="D444" s="275"/>
      <c r="E444" s="332"/>
      <c r="F444" s="332"/>
      <c r="G444" s="275"/>
      <c r="H444" s="296" t="str">
        <f t="shared" si="94"/>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5"/>
        <v>5</v>
      </c>
      <c r="D449" s="275"/>
      <c r="E449" s="332"/>
      <c r="F449" s="332"/>
      <c r="G449" s="275"/>
      <c r="H449" s="296" t="str">
        <f t="shared" si="94"/>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5"/>
        <v>5</v>
      </c>
      <c r="D450" s="275"/>
      <c r="E450" s="332"/>
      <c r="F450" s="332"/>
      <c r="G450" s="275"/>
      <c r="H450" s="296" t="str">
        <f t="shared" si="94"/>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5"/>
        <v>5</v>
      </c>
      <c r="D451" s="275"/>
      <c r="E451" s="332"/>
      <c r="F451" s="332"/>
      <c r="G451" s="275"/>
      <c r="H451" s="296" t="str">
        <f t="shared" si="94"/>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1"/>
        <v>4</v>
      </c>
      <c r="D452" s="275"/>
      <c r="E452" s="332"/>
      <c r="F452" s="332"/>
      <c r="G452" s="275"/>
      <c r="H452" s="296" t="str">
        <f t="shared" ref="H452:H461" si="96">H$253</f>
        <v>Spr</v>
      </c>
      <c r="I452" s="302" t="s">
        <v>806</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2"/>
      <c r="F453" s="332"/>
      <c r="G453" s="275"/>
      <c r="H453" s="296" t="str">
        <f t="shared" si="96"/>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7">INT($C$232)+4</f>
        <v>5</v>
      </c>
      <c r="D454" s="275"/>
      <c r="E454" s="332"/>
      <c r="F454" s="332"/>
      <c r="G454" s="275"/>
      <c r="H454" s="296" t="str">
        <f t="shared" si="96"/>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7"/>
        <v>5</v>
      </c>
      <c r="D459" s="275"/>
      <c r="E459" s="332"/>
      <c r="F459" s="332"/>
      <c r="G459" s="275"/>
      <c r="H459" s="296" t="str">
        <f t="shared" si="96"/>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7"/>
        <v>5</v>
      </c>
      <c r="D460" s="275"/>
      <c r="E460" s="332"/>
      <c r="F460" s="332"/>
      <c r="G460" s="275"/>
      <c r="H460" s="296" t="str">
        <f t="shared" si="96"/>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7"/>
        <v>5</v>
      </c>
      <c r="D461" s="275"/>
      <c r="E461" s="332"/>
      <c r="F461" s="332"/>
      <c r="G461" s="275"/>
      <c r="H461" s="296" t="str">
        <f t="shared" si="96"/>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401</v>
      </c>
      <c r="AR462" s="262"/>
      <c r="AS462" s="250"/>
      <c r="AT462" s="250"/>
      <c r="AU462" s="250"/>
    </row>
    <row r="463" spans="1:47" outlineLevel="2" collapsed="1" x14ac:dyDescent="0.35">
      <c r="A463" s="250"/>
      <c r="B463" s="259"/>
      <c r="C463" s="252">
        <f>INT($C$232)+2</f>
        <v>3</v>
      </c>
      <c r="D463" s="275"/>
      <c r="E463" s="332"/>
      <c r="F463" s="332"/>
      <c r="G463" s="275"/>
      <c r="H463" s="345" t="s">
        <v>576</v>
      </c>
      <c r="I463" s="303" t="s">
        <v>580</v>
      </c>
      <c r="J463" s="303"/>
      <c r="K463" s="395">
        <f>COUNTA($H464:$H$476)</f>
        <v>3</v>
      </c>
      <c r="L463" s="393">
        <f>COUNTA($I$464:$I$476)/K463</f>
        <v>4</v>
      </c>
      <c r="M463" s="367"/>
      <c r="N463" s="280"/>
      <c r="O463" s="303" t="s">
        <v>581</v>
      </c>
      <c r="P463" s="303"/>
      <c r="Q463" s="303"/>
      <c r="R463" s="303" t="s">
        <v>582</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8">INT($C$232)+3</f>
        <v>4</v>
      </c>
      <c r="D464" s="275"/>
      <c r="E464" s="332"/>
      <c r="F464" s="332"/>
      <c r="G464" s="275"/>
      <c r="H464" s="296" t="str">
        <f>H$251</f>
        <v>Aut</v>
      </c>
      <c r="I464" s="302" t="s">
        <v>583</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c r="I465" s="302" t="str">
        <f>H354</f>
        <v>aStd</v>
      </c>
      <c r="J465" s="302"/>
      <c r="K465" s="280"/>
      <c r="L465" s="280"/>
      <c r="M465" s="280"/>
      <c r="N465" s="297">
        <v>0</v>
      </c>
      <c r="O465" s="574">
        <f>IF(N465=0,0,N465+72)</f>
        <v>0</v>
      </c>
      <c r="P465" s="575">
        <f>O465</f>
        <v>0</v>
      </c>
      <c r="Q465" s="574">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H355</f>
        <v>a1</v>
      </c>
      <c r="J466" s="302"/>
      <c r="K466" s="280"/>
      <c r="L466" s="280"/>
      <c r="M466" s="280"/>
      <c r="N466" s="297">
        <v>19</v>
      </c>
      <c r="O466" s="574">
        <f>IF(N466=0,0,N466+72)</f>
        <v>91</v>
      </c>
      <c r="P466" s="575">
        <f t="shared" ref="P466:P467" si="99">O466</f>
        <v>91</v>
      </c>
      <c r="Q466" s="574">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H356</f>
        <v>a2</v>
      </c>
      <c r="J467" s="302"/>
      <c r="K467" s="280"/>
      <c r="L467" s="280"/>
      <c r="M467" s="280"/>
      <c r="N467" s="297">
        <v>19</v>
      </c>
      <c r="O467" s="574">
        <f>IF(N467=0,0,N467+72)</f>
        <v>91</v>
      </c>
      <c r="P467" s="575">
        <f t="shared" si="99"/>
        <v>91</v>
      </c>
      <c r="Q467" s="574">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c r="I469" s="302" t="str">
        <f t="shared" ref="I469:I471" si="100">I465</f>
        <v>aStd</v>
      </c>
      <c r="J469" s="302"/>
      <c r="K469" s="280"/>
      <c r="L469" s="280"/>
      <c r="M469" s="280"/>
      <c r="N469" s="576">
        <f>IF(N465=0,0,N465+24)</f>
        <v>0</v>
      </c>
      <c r="O469" s="574">
        <f>IF(N469=0,0,N469+72)</f>
        <v>0</v>
      </c>
      <c r="P469" s="575">
        <f>O469</f>
        <v>0</v>
      </c>
      <c r="Q469" s="574">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 t="shared" si="100"/>
        <v>a1</v>
      </c>
      <c r="J470" s="302"/>
      <c r="K470" s="280"/>
      <c r="L470" s="280"/>
      <c r="M470" s="280"/>
      <c r="N470" s="576">
        <f>IF(N466=0,0,N466+24)</f>
        <v>43</v>
      </c>
      <c r="O470" s="574">
        <f>IF(N470=0,0,N470+72)</f>
        <v>115</v>
      </c>
      <c r="P470" s="575">
        <f t="shared" ref="P470:P471" si="101">O470</f>
        <v>115</v>
      </c>
      <c r="Q470" s="574">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 t="shared" si="100"/>
        <v>a2</v>
      </c>
      <c r="J471" s="302"/>
      <c r="K471" s="280"/>
      <c r="L471" s="280"/>
      <c r="M471" s="280"/>
      <c r="N471" s="576">
        <f>IF(N467=0,0,N467+24)</f>
        <v>43</v>
      </c>
      <c r="O471" s="574">
        <f>IF(N471=0,0,N471+72)</f>
        <v>115</v>
      </c>
      <c r="P471" s="575">
        <f t="shared" si="101"/>
        <v>115</v>
      </c>
      <c r="Q471" s="574">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8"/>
        <v>4</v>
      </c>
      <c r="D473" s="275"/>
      <c r="E473" s="332"/>
      <c r="F473" s="332"/>
      <c r="G473" s="275"/>
      <c r="H473" s="296"/>
      <c r="I473" s="302" t="str">
        <f>I465</f>
        <v>aStd</v>
      </c>
      <c r="J473" s="302"/>
      <c r="K473" s="280"/>
      <c r="L473" s="280"/>
      <c r="M473" s="280"/>
      <c r="N473" s="576">
        <f>IF(N469=0,0,N469+24)</f>
        <v>0</v>
      </c>
      <c r="O473" s="574">
        <f>IF(N473=0,0,N473+72)</f>
        <v>0</v>
      </c>
      <c r="P473" s="575">
        <f>O473</f>
        <v>0</v>
      </c>
      <c r="Q473" s="574">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8"/>
        <v>4</v>
      </c>
      <c r="D474" s="275"/>
      <c r="E474" s="332"/>
      <c r="F474" s="332"/>
      <c r="G474" s="275"/>
      <c r="H474" s="296"/>
      <c r="I474" s="302" t="str">
        <f>I466</f>
        <v>a1</v>
      </c>
      <c r="J474" s="302"/>
      <c r="K474" s="280"/>
      <c r="L474" s="280"/>
      <c r="M474" s="280"/>
      <c r="N474" s="576">
        <f>IF(N470=0,0,N470+24)</f>
        <v>67</v>
      </c>
      <c r="O474" s="574">
        <f>IF(N474=0,0,N474+72)</f>
        <v>139</v>
      </c>
      <c r="P474" s="575">
        <f t="shared" ref="P474:P475" si="102">O474</f>
        <v>139</v>
      </c>
      <c r="Q474" s="574">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8"/>
        <v>4</v>
      </c>
      <c r="D475" s="275"/>
      <c r="E475" s="332"/>
      <c r="F475" s="332"/>
      <c r="G475" s="275"/>
      <c r="H475" s="296"/>
      <c r="I475" s="302" t="str">
        <f>I467</f>
        <v>a2</v>
      </c>
      <c r="J475" s="302"/>
      <c r="K475" s="280"/>
      <c r="L475" s="280"/>
      <c r="M475" s="280"/>
      <c r="N475" s="576">
        <f>IF(N471=0,0,N471+24)</f>
        <v>67</v>
      </c>
      <c r="O475" s="574">
        <f>IF(N475=0,0,N475+72)</f>
        <v>139</v>
      </c>
      <c r="P475" s="575">
        <f t="shared" si="102"/>
        <v>139</v>
      </c>
      <c r="Q475" s="574">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401</v>
      </c>
      <c r="AR476" s="262"/>
      <c r="AS476" s="250"/>
      <c r="AT476" s="250"/>
      <c r="AU476" s="250"/>
    </row>
    <row r="477" spans="1:47" outlineLevel="2" collapsed="1" x14ac:dyDescent="0.35">
      <c r="A477" s="250"/>
      <c r="B477" s="259"/>
      <c r="C477" s="252">
        <f>INT($C$232)+2</f>
        <v>3</v>
      </c>
      <c r="D477" s="275"/>
      <c r="E477" s="332"/>
      <c r="F477" s="332"/>
      <c r="G477" s="275"/>
      <c r="H477" s="345" t="s">
        <v>576</v>
      </c>
      <c r="I477" s="303" t="s">
        <v>584</v>
      </c>
      <c r="J477" s="303"/>
      <c r="K477" s="395"/>
      <c r="L477" s="393">
        <f>COUNTA($I478:$I$490)/COUNTA($H478:$H$490)</f>
        <v>4</v>
      </c>
      <c r="M477" s="280"/>
      <c r="N477" s="303" t="s">
        <v>585</v>
      </c>
      <c r="O477" s="303"/>
      <c r="P477" s="303"/>
      <c r="Q477" s="303"/>
      <c r="R477" s="396"/>
      <c r="S477" s="394"/>
      <c r="T477" s="394"/>
      <c r="U477" s="394"/>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3">INT($C$232)+3</f>
        <v>4</v>
      </c>
      <c r="D478" s="275"/>
      <c r="E478" s="332"/>
      <c r="F478" s="332"/>
      <c r="G478" s="275"/>
      <c r="H478" s="296" t="str">
        <f>H$251</f>
        <v>Aut</v>
      </c>
      <c r="I478" s="302" t="s">
        <v>583</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c r="I479" s="302" t="s">
        <v>586</v>
      </c>
      <c r="J479" s="302"/>
      <c r="K479" s="280"/>
      <c r="L479" s="280"/>
      <c r="M479" s="280"/>
      <c r="N479" s="297">
        <v>15</v>
      </c>
      <c r="O479" s="574">
        <f>IF(N479=0,0,N479+72)</f>
        <v>87</v>
      </c>
      <c r="P479" s="575">
        <f t="shared" ref="P479:P481" si="104">O479</f>
        <v>87</v>
      </c>
      <c r="Q479" s="574">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587</v>
      </c>
      <c r="J480" s="302"/>
      <c r="K480" s="280"/>
      <c r="L480" s="280"/>
      <c r="M480" s="280"/>
      <c r="N480" s="297">
        <v>16</v>
      </c>
      <c r="O480" s="574">
        <f>IF(N480=0,0,N480+72)</f>
        <v>88</v>
      </c>
      <c r="P480" s="575">
        <f t="shared" si="104"/>
        <v>88</v>
      </c>
      <c r="Q480" s="574">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588</v>
      </c>
      <c r="J481" s="302"/>
      <c r="K481" s="280"/>
      <c r="L481" s="280"/>
      <c r="M481" s="280"/>
      <c r="N481" s="297">
        <v>17</v>
      </c>
      <c r="O481" s="574">
        <f>IF(N481=0,0,N481+72)</f>
        <v>89</v>
      </c>
      <c r="P481" s="575">
        <f t="shared" si="104"/>
        <v>89</v>
      </c>
      <c r="Q481" s="574">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t="str">
        <f>H$252</f>
        <v>Win</v>
      </c>
      <c r="I482" s="302" t="s">
        <v>583</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c r="I483" s="302" t="s">
        <v>586</v>
      </c>
      <c r="J483" s="302"/>
      <c r="K483" s="280"/>
      <c r="L483" s="280"/>
      <c r="M483" s="280"/>
      <c r="N483" s="576">
        <f>IF(N479=0,0,N479+24)</f>
        <v>39</v>
      </c>
      <c r="O483" s="574">
        <f>IF(N483=0,0,N483+72)</f>
        <v>111</v>
      </c>
      <c r="P483" s="575">
        <f>O483</f>
        <v>111</v>
      </c>
      <c r="Q483" s="574">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587</v>
      </c>
      <c r="J484" s="302"/>
      <c r="K484" s="280"/>
      <c r="L484" s="280"/>
      <c r="M484" s="280"/>
      <c r="N484" s="576">
        <f>IF(N480=0,0,N480+24)</f>
        <v>40</v>
      </c>
      <c r="O484" s="574">
        <f>IF(N484=0,0,N484+72)</f>
        <v>112</v>
      </c>
      <c r="P484" s="575">
        <f t="shared" ref="P484:P485" si="105">O484</f>
        <v>112</v>
      </c>
      <c r="Q484" s="574">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588</v>
      </c>
      <c r="J485" s="302"/>
      <c r="K485" s="280"/>
      <c r="L485" s="280"/>
      <c r="M485" s="280"/>
      <c r="N485" s="576">
        <f>IF(N481=0,0,N481+24)</f>
        <v>41</v>
      </c>
      <c r="O485" s="574">
        <f>IF(N485=0,0,N485+72)</f>
        <v>113</v>
      </c>
      <c r="P485" s="575">
        <f t="shared" si="105"/>
        <v>113</v>
      </c>
      <c r="Q485" s="574">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t="str">
        <f>H$253</f>
        <v>Spr</v>
      </c>
      <c r="I486" s="302" t="s">
        <v>583</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3"/>
        <v>4</v>
      </c>
      <c r="D487" s="275"/>
      <c r="E487" s="332"/>
      <c r="F487" s="332"/>
      <c r="G487" s="275"/>
      <c r="H487" s="296"/>
      <c r="I487" s="302" t="s">
        <v>586</v>
      </c>
      <c r="J487" s="302"/>
      <c r="K487" s="280"/>
      <c r="L487" s="280"/>
      <c r="M487" s="280"/>
      <c r="N487" s="576">
        <f>IF(N483=0,0,N483+24)</f>
        <v>63</v>
      </c>
      <c r="O487" s="574">
        <f>IF(N487=0,0,N487+72)</f>
        <v>135</v>
      </c>
      <c r="P487" s="575">
        <f>O487</f>
        <v>135</v>
      </c>
      <c r="Q487" s="574">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3"/>
        <v>4</v>
      </c>
      <c r="D488" s="275"/>
      <c r="E488" s="332"/>
      <c r="F488" s="332"/>
      <c r="G488" s="275"/>
      <c r="H488" s="296"/>
      <c r="I488" s="302" t="s">
        <v>587</v>
      </c>
      <c r="J488" s="302"/>
      <c r="K488" s="280"/>
      <c r="L488" s="280"/>
      <c r="M488" s="280"/>
      <c r="N488" s="576">
        <f>IF(N484=0,0,N484+24)</f>
        <v>64</v>
      </c>
      <c r="O488" s="574">
        <f>IF(N488=0,0,N488+72)</f>
        <v>136</v>
      </c>
      <c r="P488" s="575">
        <f t="shared" ref="P488:P489" si="106">O488</f>
        <v>136</v>
      </c>
      <c r="Q488" s="574">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3"/>
        <v>4</v>
      </c>
      <c r="D489" s="275"/>
      <c r="E489" s="332"/>
      <c r="F489" s="332"/>
      <c r="G489" s="275"/>
      <c r="H489" s="296"/>
      <c r="I489" s="302" t="s">
        <v>588</v>
      </c>
      <c r="J489" s="302"/>
      <c r="K489" s="280"/>
      <c r="L489" s="280"/>
      <c r="M489" s="280"/>
      <c r="N489" s="576">
        <f>IF(N485=0,0,N485+24)</f>
        <v>65</v>
      </c>
      <c r="O489" s="574">
        <f>IF(N489=0,0,N489+72)</f>
        <v>137</v>
      </c>
      <c r="P489" s="575">
        <f t="shared" si="106"/>
        <v>137</v>
      </c>
      <c r="Q489" s="574">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401</v>
      </c>
      <c r="AR490" s="262"/>
      <c r="AS490" s="250"/>
      <c r="AT490" s="250"/>
      <c r="AU490" s="250"/>
    </row>
    <row r="491" spans="1:47" outlineLevel="2" collapsed="1" x14ac:dyDescent="0.35">
      <c r="A491" s="250"/>
      <c r="B491" s="259"/>
      <c r="C491" s="252">
        <f>INT($C$232)+2</f>
        <v>3</v>
      </c>
      <c r="D491" s="275"/>
      <c r="E491" s="332"/>
      <c r="F491" s="332"/>
      <c r="G491" s="275"/>
      <c r="H491" s="345" t="s">
        <v>576</v>
      </c>
      <c r="I491" s="345" t="s">
        <v>880</v>
      </c>
      <c r="J491" s="303" t="s">
        <v>895</v>
      </c>
      <c r="K491" s="303"/>
      <c r="L491" s="393">
        <f>COUNTA($J492:$J$612)/COUNTA($I492:$I$612)</f>
        <v>8</v>
      </c>
      <c r="M491" s="280"/>
      <c r="N491" s="303" t="s">
        <v>585</v>
      </c>
      <c r="O491" s="303"/>
      <c r="P491" s="303"/>
      <c r="Q491" s="303"/>
      <c r="R491" s="579" t="s">
        <v>893</v>
      </c>
      <c r="S491" s="394"/>
      <c r="T491" s="394"/>
      <c r="U491" s="394"/>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7">INT($C$232)+3</f>
        <v>4</v>
      </c>
      <c r="D492" s="275"/>
      <c r="E492" s="332"/>
      <c r="F492" s="332"/>
      <c r="G492" s="275"/>
      <c r="H492" s="296" t="str">
        <f>H$251</f>
        <v>Aut</v>
      </c>
      <c r="I492" s="296">
        <v>0</v>
      </c>
      <c r="J492" s="302" t="s">
        <v>881</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882</v>
      </c>
      <c r="K493" s="302"/>
      <c r="L493" s="280"/>
      <c r="M493" s="280"/>
      <c r="N493" s="297">
        <v>1</v>
      </c>
      <c r="O493" s="574">
        <f t="shared" ref="O493" si="108">IF(N493=0,0,N493+72)</f>
        <v>73</v>
      </c>
      <c r="P493" s="575">
        <f t="shared" ref="P493" si="109">O493</f>
        <v>73</v>
      </c>
      <c r="Q493" s="574">
        <f t="shared" ref="Q493" si="110">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140</v>
      </c>
      <c r="K494" s="302"/>
      <c r="L494" s="280"/>
      <c r="M494" s="280"/>
      <c r="N494" s="297">
        <v>0</v>
      </c>
      <c r="O494" s="574">
        <f t="shared" ref="O494:O499" si="111">IF(N494=0,0,N494+72)</f>
        <v>0</v>
      </c>
      <c r="P494" s="575">
        <f t="shared" ref="P494:P499" si="112">O494</f>
        <v>0</v>
      </c>
      <c r="Q494" s="574">
        <f t="shared" ref="Q494:Q499" si="113">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590</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80"/>
      <c r="I497" s="296"/>
      <c r="J497" s="302" t="s">
        <v>591</v>
      </c>
      <c r="K497" s="302"/>
      <c r="L497" s="280"/>
      <c r="M497" s="280"/>
      <c r="N497" s="297">
        <v>0</v>
      </c>
      <c r="O497" s="574">
        <f t="shared" si="111"/>
        <v>0</v>
      </c>
      <c r="P497" s="575">
        <f t="shared" si="112"/>
        <v>0</v>
      </c>
      <c r="Q497" s="574">
        <f t="shared" si="113"/>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592</v>
      </c>
      <c r="K498" s="302"/>
      <c r="L498" s="280"/>
      <c r="M498" s="280"/>
      <c r="N498" s="297">
        <v>0</v>
      </c>
      <c r="O498" s="574">
        <f t="shared" si="111"/>
        <v>0</v>
      </c>
      <c r="P498" s="575">
        <f t="shared" si="112"/>
        <v>0</v>
      </c>
      <c r="Q498" s="574">
        <f t="shared" si="113"/>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565</v>
      </c>
      <c r="K499" s="302"/>
      <c r="L499" s="280"/>
      <c r="M499" s="280"/>
      <c r="N499" s="297">
        <v>0</v>
      </c>
      <c r="O499" s="574">
        <f t="shared" si="111"/>
        <v>0</v>
      </c>
      <c r="P499" s="575">
        <f t="shared" si="112"/>
        <v>0</v>
      </c>
      <c r="Q499" s="574">
        <f t="shared" si="113"/>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96"/>
      <c r="I500" s="296">
        <v>1</v>
      </c>
      <c r="J500" s="302" t="s">
        <v>881</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882</v>
      </c>
      <c r="K501" s="302"/>
      <c r="L501" s="280"/>
      <c r="M501" s="280"/>
      <c r="N501" s="297">
        <v>1</v>
      </c>
      <c r="O501" s="574">
        <f t="shared" ref="O501" si="114">IF(N501=0,0,N501+72)</f>
        <v>73</v>
      </c>
      <c r="P501" s="575">
        <f t="shared" ref="P501" si="115">O501</f>
        <v>73</v>
      </c>
      <c r="Q501" s="574">
        <f t="shared" ref="Q501" si="116">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140</v>
      </c>
      <c r="K502" s="302"/>
      <c r="L502" s="280"/>
      <c r="M502" s="280"/>
      <c r="N502" s="297">
        <v>2</v>
      </c>
      <c r="O502" s="574">
        <f t="shared" ref="O502:O507" si="117">IF(N502=0,0,N502+72)</f>
        <v>74</v>
      </c>
      <c r="P502" s="575">
        <f t="shared" ref="P502:P507" si="118">O502</f>
        <v>74</v>
      </c>
      <c r="Q502" s="574">
        <f t="shared" ref="Q502:Q507" si="119">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590</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80"/>
      <c r="I505" s="296"/>
      <c r="J505" s="302" t="s">
        <v>591</v>
      </c>
      <c r="K505" s="302"/>
      <c r="L505" s="280"/>
      <c r="M505" s="280"/>
      <c r="N505" s="297">
        <v>3</v>
      </c>
      <c r="O505" s="574">
        <f t="shared" si="117"/>
        <v>75</v>
      </c>
      <c r="P505" s="575">
        <f t="shared" si="118"/>
        <v>75</v>
      </c>
      <c r="Q505" s="574">
        <f t="shared" si="119"/>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592</v>
      </c>
      <c r="K506" s="302"/>
      <c r="L506" s="280"/>
      <c r="M506" s="280"/>
      <c r="N506" s="297">
        <v>3</v>
      </c>
      <c r="O506" s="574">
        <f t="shared" si="117"/>
        <v>75</v>
      </c>
      <c r="P506" s="575">
        <f t="shared" si="118"/>
        <v>75</v>
      </c>
      <c r="Q506" s="574">
        <f t="shared" si="119"/>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565</v>
      </c>
      <c r="K507" s="302"/>
      <c r="L507" s="280"/>
      <c r="M507" s="280"/>
      <c r="N507" s="297">
        <v>3</v>
      </c>
      <c r="O507" s="574">
        <f t="shared" si="117"/>
        <v>75</v>
      </c>
      <c r="P507" s="575">
        <f t="shared" si="118"/>
        <v>75</v>
      </c>
      <c r="Q507" s="574">
        <f t="shared" si="119"/>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96"/>
      <c r="I508" s="296">
        <v>2</v>
      </c>
      <c r="J508" s="302" t="s">
        <v>881</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882</v>
      </c>
      <c r="K509" s="302"/>
      <c r="L509" s="280"/>
      <c r="M509" s="280"/>
      <c r="N509" s="297">
        <v>1</v>
      </c>
      <c r="O509" s="574">
        <f t="shared" ref="O509" si="120">IF(N509=0,0,N509+72)</f>
        <v>73</v>
      </c>
      <c r="P509" s="575">
        <f t="shared" ref="P509" si="121">O509</f>
        <v>73</v>
      </c>
      <c r="Q509" s="574">
        <f t="shared" ref="Q509" si="122">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140</v>
      </c>
      <c r="K510" s="302"/>
      <c r="L510" s="280"/>
      <c r="M510" s="280"/>
      <c r="N510" s="297">
        <v>4</v>
      </c>
      <c r="O510" s="574">
        <f t="shared" ref="O510:O515" si="123">IF(N510=0,0,N510+72)</f>
        <v>76</v>
      </c>
      <c r="P510" s="575">
        <f t="shared" ref="P510:P515" si="124">O510</f>
        <v>76</v>
      </c>
      <c r="Q510" s="574">
        <f t="shared" ref="Q510:Q515" si="125">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5</v>
      </c>
      <c r="O511" s="574">
        <f t="shared" si="123"/>
        <v>77</v>
      </c>
      <c r="P511" s="575">
        <f t="shared" si="124"/>
        <v>77</v>
      </c>
      <c r="Q511" s="574">
        <f t="shared" si="125"/>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590</v>
      </c>
      <c r="K512" s="302"/>
      <c r="L512" s="280"/>
      <c r="M512" s="280"/>
      <c r="N512" s="297">
        <v>5</v>
      </c>
      <c r="O512" s="574">
        <f t="shared" si="123"/>
        <v>77</v>
      </c>
      <c r="P512" s="575">
        <f t="shared" si="124"/>
        <v>77</v>
      </c>
      <c r="Q512" s="574">
        <f t="shared" si="125"/>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80"/>
      <c r="I513" s="296"/>
      <c r="J513" s="302" t="s">
        <v>591</v>
      </c>
      <c r="K513" s="302"/>
      <c r="L513" s="280"/>
      <c r="M513" s="280"/>
      <c r="N513" s="297">
        <v>6</v>
      </c>
      <c r="O513" s="574">
        <f t="shared" si="123"/>
        <v>78</v>
      </c>
      <c r="P513" s="575">
        <f t="shared" si="124"/>
        <v>78</v>
      </c>
      <c r="Q513" s="574">
        <f t="shared" si="125"/>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592</v>
      </c>
      <c r="K514" s="302"/>
      <c r="L514" s="280"/>
      <c r="M514" s="280"/>
      <c r="N514" s="297">
        <v>6</v>
      </c>
      <c r="O514" s="574">
        <f t="shared" si="123"/>
        <v>78</v>
      </c>
      <c r="P514" s="575">
        <f t="shared" si="124"/>
        <v>78</v>
      </c>
      <c r="Q514" s="574">
        <f t="shared" si="125"/>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565</v>
      </c>
      <c r="K515" s="302"/>
      <c r="L515" s="280"/>
      <c r="M515" s="280"/>
      <c r="N515" s="297">
        <v>6</v>
      </c>
      <c r="O515" s="574">
        <f t="shared" si="123"/>
        <v>78</v>
      </c>
      <c r="P515" s="575">
        <f t="shared" si="124"/>
        <v>78</v>
      </c>
      <c r="Q515" s="574">
        <f t="shared" si="125"/>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96"/>
      <c r="I516" s="296">
        <v>3</v>
      </c>
      <c r="J516" s="302" t="s">
        <v>881</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882</v>
      </c>
      <c r="K517" s="302"/>
      <c r="L517" s="280"/>
      <c r="M517" s="280"/>
      <c r="N517" s="297">
        <v>1</v>
      </c>
      <c r="O517" s="574">
        <f t="shared" ref="O517" si="126">IF(N517=0,0,N517+72)</f>
        <v>73</v>
      </c>
      <c r="P517" s="575">
        <f t="shared" ref="P517" si="127">O517</f>
        <v>73</v>
      </c>
      <c r="Q517" s="574">
        <f t="shared" ref="Q517" si="128">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140</v>
      </c>
      <c r="K518" s="302"/>
      <c r="L518" s="280"/>
      <c r="M518" s="280"/>
      <c r="N518" s="297">
        <v>7</v>
      </c>
      <c r="O518" s="574">
        <f t="shared" ref="O518:O523" si="129">IF(N518=0,0,N518+72)</f>
        <v>79</v>
      </c>
      <c r="P518" s="575">
        <f t="shared" ref="P518:P523" si="130">O518</f>
        <v>79</v>
      </c>
      <c r="Q518" s="574">
        <f t="shared" ref="Q518:Q523" si="131">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8</v>
      </c>
      <c r="O519" s="574">
        <f t="shared" si="129"/>
        <v>80</v>
      </c>
      <c r="P519" s="575">
        <f t="shared" si="130"/>
        <v>80</v>
      </c>
      <c r="Q519" s="574">
        <f t="shared" si="131"/>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590</v>
      </c>
      <c r="K520" s="302"/>
      <c r="L520" s="280"/>
      <c r="M520" s="280"/>
      <c r="N520" s="297">
        <v>8</v>
      </c>
      <c r="O520" s="574">
        <f t="shared" si="129"/>
        <v>80</v>
      </c>
      <c r="P520" s="575">
        <f t="shared" si="130"/>
        <v>80</v>
      </c>
      <c r="Q520" s="574">
        <f t="shared" si="131"/>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80"/>
      <c r="I521" s="296"/>
      <c r="J521" s="302" t="s">
        <v>591</v>
      </c>
      <c r="K521" s="302"/>
      <c r="L521" s="280"/>
      <c r="M521" s="280"/>
      <c r="N521" s="297">
        <v>9</v>
      </c>
      <c r="O521" s="574">
        <f t="shared" si="129"/>
        <v>81</v>
      </c>
      <c r="P521" s="575">
        <f t="shared" si="130"/>
        <v>81</v>
      </c>
      <c r="Q521" s="574">
        <f t="shared" si="131"/>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592</v>
      </c>
      <c r="K522" s="302"/>
      <c r="L522" s="280"/>
      <c r="M522" s="280"/>
      <c r="N522" s="297">
        <v>9</v>
      </c>
      <c r="O522" s="574">
        <f t="shared" si="129"/>
        <v>81</v>
      </c>
      <c r="P522" s="575">
        <f t="shared" si="130"/>
        <v>81</v>
      </c>
      <c r="Q522" s="574">
        <f t="shared" si="131"/>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565</v>
      </c>
      <c r="K523" s="302"/>
      <c r="L523" s="280"/>
      <c r="M523" s="280"/>
      <c r="N523" s="297">
        <v>10</v>
      </c>
      <c r="O523" s="574">
        <f t="shared" si="129"/>
        <v>82</v>
      </c>
      <c r="P523" s="575">
        <f t="shared" si="130"/>
        <v>82</v>
      </c>
      <c r="Q523" s="574">
        <f t="shared" si="131"/>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96"/>
      <c r="I524" s="296">
        <v>4</v>
      </c>
      <c r="J524" s="302" t="s">
        <v>881</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882</v>
      </c>
      <c r="K525" s="302"/>
      <c r="L525" s="280"/>
      <c r="M525" s="280"/>
      <c r="N525" s="297">
        <v>1</v>
      </c>
      <c r="O525" s="574">
        <f t="shared" ref="O525" si="132">IF(N525=0,0,N525+72)</f>
        <v>73</v>
      </c>
      <c r="P525" s="575">
        <f t="shared" ref="P525" si="133">O525</f>
        <v>73</v>
      </c>
      <c r="Q525" s="574">
        <f t="shared" ref="Q525" si="134">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140</v>
      </c>
      <c r="K526" s="302"/>
      <c r="L526" s="280"/>
      <c r="M526" s="280"/>
      <c r="N526" s="297">
        <v>11</v>
      </c>
      <c r="O526" s="574">
        <f t="shared" ref="O526:O531" si="135">IF(N526=0,0,N526+72)</f>
        <v>83</v>
      </c>
      <c r="P526" s="575">
        <f t="shared" ref="P526:P531" si="136">O526</f>
        <v>83</v>
      </c>
      <c r="Q526" s="574">
        <f t="shared" ref="Q526:Q531" si="137">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12</v>
      </c>
      <c r="O527" s="574">
        <f t="shared" si="135"/>
        <v>84</v>
      </c>
      <c r="P527" s="575">
        <f t="shared" si="136"/>
        <v>84</v>
      </c>
      <c r="Q527" s="574">
        <f t="shared" si="137"/>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7"/>
        <v>4</v>
      </c>
      <c r="D528" s="275"/>
      <c r="E528" s="332"/>
      <c r="F528" s="332"/>
      <c r="G528" s="275"/>
      <c r="H528" s="280"/>
      <c r="I528" s="296"/>
      <c r="J528" s="302" t="s">
        <v>590</v>
      </c>
      <c r="K528" s="302"/>
      <c r="L528" s="280"/>
      <c r="M528" s="280"/>
      <c r="N528" s="297">
        <v>12</v>
      </c>
      <c r="O528" s="574">
        <f t="shared" si="135"/>
        <v>84</v>
      </c>
      <c r="P528" s="575">
        <f t="shared" si="136"/>
        <v>84</v>
      </c>
      <c r="Q528" s="574">
        <f t="shared" si="137"/>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7"/>
        <v>4</v>
      </c>
      <c r="D529" s="275"/>
      <c r="E529" s="332"/>
      <c r="F529" s="332"/>
      <c r="G529" s="275"/>
      <c r="H529" s="280"/>
      <c r="I529" s="296"/>
      <c r="J529" s="302" t="s">
        <v>591</v>
      </c>
      <c r="K529" s="302"/>
      <c r="L529" s="280"/>
      <c r="M529" s="280"/>
      <c r="N529" s="297">
        <v>13</v>
      </c>
      <c r="O529" s="574">
        <f t="shared" si="135"/>
        <v>85</v>
      </c>
      <c r="P529" s="575">
        <f t="shared" si="136"/>
        <v>85</v>
      </c>
      <c r="Q529" s="574">
        <f t="shared" si="137"/>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7"/>
        <v>4</v>
      </c>
      <c r="D530" s="275"/>
      <c r="E530" s="332"/>
      <c r="F530" s="332"/>
      <c r="G530" s="275"/>
      <c r="H530" s="280"/>
      <c r="I530" s="296"/>
      <c r="J530" s="302" t="s">
        <v>592</v>
      </c>
      <c r="K530" s="302"/>
      <c r="L530" s="280"/>
      <c r="M530" s="280"/>
      <c r="N530" s="297">
        <v>13</v>
      </c>
      <c r="O530" s="574">
        <f t="shared" si="135"/>
        <v>85</v>
      </c>
      <c r="P530" s="575">
        <f t="shared" si="136"/>
        <v>85</v>
      </c>
      <c r="Q530" s="574">
        <f t="shared" si="137"/>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7"/>
        <v>4</v>
      </c>
      <c r="D531" s="275"/>
      <c r="E531" s="332"/>
      <c r="F531" s="332"/>
      <c r="G531" s="275"/>
      <c r="H531" s="280"/>
      <c r="I531" s="296"/>
      <c r="J531" s="302" t="s">
        <v>565</v>
      </c>
      <c r="K531" s="302"/>
      <c r="L531" s="280"/>
      <c r="M531" s="280"/>
      <c r="N531" s="297">
        <v>14</v>
      </c>
      <c r="O531" s="574">
        <f t="shared" si="135"/>
        <v>86</v>
      </c>
      <c r="P531" s="575">
        <f t="shared" si="136"/>
        <v>86</v>
      </c>
      <c r="Q531" s="574">
        <f t="shared" si="137"/>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2"/>
      <c r="F532" s="332"/>
      <c r="G532" s="275"/>
      <c r="H532" s="296" t="str">
        <f>H$252</f>
        <v>Win</v>
      </c>
      <c r="I532" s="296">
        <v>0</v>
      </c>
      <c r="J532" s="302" t="s">
        <v>583</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7"/>
        <v>4</v>
      </c>
      <c r="D533" s="275"/>
      <c r="E533" s="332"/>
      <c r="F533" s="332"/>
      <c r="G533" s="275"/>
      <c r="H533" s="280"/>
      <c r="I533" s="296"/>
      <c r="J533" s="302" t="s">
        <v>882</v>
      </c>
      <c r="K533" s="302"/>
      <c r="L533" s="280"/>
      <c r="M533" s="280"/>
      <c r="N533" s="577">
        <f t="shared" ref="N533:N539" si="138">IF(N493=0,0,N493+24)</f>
        <v>25</v>
      </c>
      <c r="O533" s="574">
        <f t="shared" ref="O533" si="139">IF(N533=0,0,N533+72)</f>
        <v>97</v>
      </c>
      <c r="P533" s="575">
        <f t="shared" ref="P533" si="140">O533</f>
        <v>97</v>
      </c>
      <c r="Q533" s="574">
        <f t="shared" ref="Q533" si="141">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2">INT($C$232)+4</f>
        <v>5</v>
      </c>
      <c r="D534" s="275"/>
      <c r="E534" s="332"/>
      <c r="F534" s="332"/>
      <c r="G534" s="275"/>
      <c r="H534" s="280"/>
      <c r="I534" s="296"/>
      <c r="J534" s="302" t="s">
        <v>140</v>
      </c>
      <c r="K534" s="302"/>
      <c r="L534" s="280"/>
      <c r="M534" s="280"/>
      <c r="N534" s="577">
        <f t="shared" si="138"/>
        <v>0</v>
      </c>
      <c r="O534" s="574">
        <f t="shared" ref="O534:O539" si="143">IF(N534=0,0,N534+72)</f>
        <v>0</v>
      </c>
      <c r="P534" s="575">
        <f t="shared" ref="P534:P539" si="144">O534</f>
        <v>0</v>
      </c>
      <c r="Q534" s="574">
        <f t="shared" ref="Q534:Q539" si="145">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590</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80"/>
      <c r="I537" s="296"/>
      <c r="J537" s="302" t="s">
        <v>591</v>
      </c>
      <c r="K537" s="302"/>
      <c r="L537" s="280"/>
      <c r="M537" s="280"/>
      <c r="N537" s="577">
        <f t="shared" si="138"/>
        <v>0</v>
      </c>
      <c r="O537" s="574">
        <f t="shared" si="143"/>
        <v>0</v>
      </c>
      <c r="P537" s="575">
        <f t="shared" si="144"/>
        <v>0</v>
      </c>
      <c r="Q537" s="574">
        <f t="shared" si="145"/>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2"/>
        <v>5</v>
      </c>
      <c r="D538" s="275"/>
      <c r="E538" s="332"/>
      <c r="F538" s="332"/>
      <c r="G538" s="275"/>
      <c r="H538" s="280"/>
      <c r="I538" s="296"/>
      <c r="J538" s="302" t="s">
        <v>592</v>
      </c>
      <c r="K538" s="302"/>
      <c r="L538" s="280"/>
      <c r="M538" s="280"/>
      <c r="N538" s="577">
        <f t="shared" si="138"/>
        <v>0</v>
      </c>
      <c r="O538" s="574">
        <f t="shared" si="143"/>
        <v>0</v>
      </c>
      <c r="P538" s="575">
        <f t="shared" si="144"/>
        <v>0</v>
      </c>
      <c r="Q538" s="574">
        <f t="shared" si="145"/>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565</v>
      </c>
      <c r="K539" s="302"/>
      <c r="L539" s="280"/>
      <c r="M539" s="280"/>
      <c r="N539" s="577">
        <f t="shared" si="138"/>
        <v>0</v>
      </c>
      <c r="O539" s="574">
        <f t="shared" si="143"/>
        <v>0</v>
      </c>
      <c r="P539" s="575">
        <f t="shared" si="144"/>
        <v>0</v>
      </c>
      <c r="Q539" s="574">
        <f t="shared" si="145"/>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96"/>
      <c r="I540" s="296">
        <v>1</v>
      </c>
      <c r="J540" s="302" t="s">
        <v>583</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6">INT($C$232)+3</f>
        <v>4</v>
      </c>
      <c r="D541" s="275"/>
      <c r="E541" s="332"/>
      <c r="F541" s="332"/>
      <c r="G541" s="275"/>
      <c r="H541" s="280"/>
      <c r="I541" s="296"/>
      <c r="J541" s="302" t="s">
        <v>882</v>
      </c>
      <c r="K541" s="302"/>
      <c r="L541" s="280"/>
      <c r="M541" s="280"/>
      <c r="N541" s="577">
        <f t="shared" ref="N541:N547" si="147">IF(N501=0,0,N501+24)</f>
        <v>25</v>
      </c>
      <c r="O541" s="574">
        <f t="shared" ref="O541" si="148">IF(N541=0,0,N541+72)</f>
        <v>97</v>
      </c>
      <c r="P541" s="575">
        <f t="shared" ref="P541" si="149">O541</f>
        <v>97</v>
      </c>
      <c r="Q541" s="574">
        <f t="shared" ref="Q541" si="150">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140</v>
      </c>
      <c r="K542" s="302"/>
      <c r="L542" s="280"/>
      <c r="M542" s="280"/>
      <c r="N542" s="577">
        <f t="shared" si="147"/>
        <v>26</v>
      </c>
      <c r="O542" s="574">
        <f t="shared" ref="O542:O547" si="151">IF(N542=0,0,N542+72)</f>
        <v>98</v>
      </c>
      <c r="P542" s="575">
        <f t="shared" ref="P542:P547" si="152">O542</f>
        <v>98</v>
      </c>
      <c r="Q542" s="574">
        <f t="shared" ref="Q542:Q547" si="153">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590</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80"/>
      <c r="I545" s="296"/>
      <c r="J545" s="302" t="s">
        <v>591</v>
      </c>
      <c r="K545" s="302"/>
      <c r="L545" s="280"/>
      <c r="M545" s="280"/>
      <c r="N545" s="577">
        <f t="shared" si="147"/>
        <v>27</v>
      </c>
      <c r="O545" s="574">
        <f t="shared" si="151"/>
        <v>99</v>
      </c>
      <c r="P545" s="575">
        <f t="shared" si="152"/>
        <v>99</v>
      </c>
      <c r="Q545" s="574">
        <f t="shared" si="153"/>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2"/>
        <v>5</v>
      </c>
      <c r="D546" s="275"/>
      <c r="E546" s="332"/>
      <c r="F546" s="332"/>
      <c r="G546" s="275"/>
      <c r="H546" s="280"/>
      <c r="I546" s="296"/>
      <c r="J546" s="302" t="s">
        <v>592</v>
      </c>
      <c r="K546" s="302"/>
      <c r="L546" s="280"/>
      <c r="M546" s="280"/>
      <c r="N546" s="577">
        <f t="shared" si="147"/>
        <v>27</v>
      </c>
      <c r="O546" s="574">
        <f t="shared" si="151"/>
        <v>99</v>
      </c>
      <c r="P546" s="575">
        <f t="shared" si="152"/>
        <v>99</v>
      </c>
      <c r="Q546" s="574">
        <f t="shared" si="153"/>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565</v>
      </c>
      <c r="K547" s="302"/>
      <c r="L547" s="280"/>
      <c r="M547" s="280"/>
      <c r="N547" s="577">
        <f t="shared" si="147"/>
        <v>27</v>
      </c>
      <c r="O547" s="574">
        <f t="shared" si="151"/>
        <v>99</v>
      </c>
      <c r="P547" s="575">
        <f t="shared" si="152"/>
        <v>99</v>
      </c>
      <c r="Q547" s="574">
        <f t="shared" si="153"/>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96"/>
      <c r="I548" s="296">
        <v>2</v>
      </c>
      <c r="J548" s="302" t="s">
        <v>583</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4">INT($C$232)+3</f>
        <v>4</v>
      </c>
      <c r="D549" s="275"/>
      <c r="E549" s="332"/>
      <c r="F549" s="332"/>
      <c r="G549" s="275"/>
      <c r="H549" s="280"/>
      <c r="I549" s="296"/>
      <c r="J549" s="302" t="s">
        <v>882</v>
      </c>
      <c r="K549" s="302"/>
      <c r="L549" s="280"/>
      <c r="M549" s="280"/>
      <c r="N549" s="577">
        <f t="shared" ref="N549:N555" si="155">IF(N509=0,0,N509+24)</f>
        <v>25</v>
      </c>
      <c r="O549" s="574">
        <f t="shared" ref="O549" si="156">IF(N549=0,0,N549+72)</f>
        <v>97</v>
      </c>
      <c r="P549" s="575">
        <f t="shared" ref="P549" si="157">O549</f>
        <v>97</v>
      </c>
      <c r="Q549" s="574">
        <f t="shared" ref="Q549" si="158">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140</v>
      </c>
      <c r="K550" s="302"/>
      <c r="L550" s="280"/>
      <c r="M550" s="280"/>
      <c r="N550" s="577">
        <f t="shared" si="155"/>
        <v>28</v>
      </c>
      <c r="O550" s="574">
        <f t="shared" ref="O550:O555" si="159">IF(N550=0,0,N550+72)</f>
        <v>100</v>
      </c>
      <c r="P550" s="575">
        <f t="shared" ref="P550:P555" si="160">O550</f>
        <v>100</v>
      </c>
      <c r="Q550" s="574">
        <f t="shared" ref="Q550:Q555" si="161">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29</v>
      </c>
      <c r="O551" s="574">
        <f t="shared" si="159"/>
        <v>101</v>
      </c>
      <c r="P551" s="575">
        <f t="shared" si="160"/>
        <v>101</v>
      </c>
      <c r="Q551" s="574">
        <f t="shared" si="161"/>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590</v>
      </c>
      <c r="K552" s="302"/>
      <c r="L552" s="280"/>
      <c r="M552" s="280"/>
      <c r="N552" s="577">
        <f t="shared" si="155"/>
        <v>29</v>
      </c>
      <c r="O552" s="574">
        <f t="shared" si="159"/>
        <v>101</v>
      </c>
      <c r="P552" s="575">
        <f t="shared" si="160"/>
        <v>101</v>
      </c>
      <c r="Q552" s="574">
        <f t="shared" si="161"/>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80"/>
      <c r="I553" s="296"/>
      <c r="J553" s="302" t="s">
        <v>591</v>
      </c>
      <c r="K553" s="302"/>
      <c r="L553" s="280"/>
      <c r="M553" s="280"/>
      <c r="N553" s="577">
        <f t="shared" si="155"/>
        <v>30</v>
      </c>
      <c r="O553" s="574">
        <f t="shared" si="159"/>
        <v>102</v>
      </c>
      <c r="P553" s="575">
        <f t="shared" si="160"/>
        <v>102</v>
      </c>
      <c r="Q553" s="574">
        <f t="shared" si="161"/>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2"/>
        <v>5</v>
      </c>
      <c r="D554" s="275"/>
      <c r="E554" s="332"/>
      <c r="F554" s="332"/>
      <c r="G554" s="275"/>
      <c r="H554" s="280"/>
      <c r="I554" s="296"/>
      <c r="J554" s="302" t="s">
        <v>592</v>
      </c>
      <c r="K554" s="302"/>
      <c r="L554" s="280"/>
      <c r="M554" s="280"/>
      <c r="N554" s="577">
        <f t="shared" si="155"/>
        <v>30</v>
      </c>
      <c r="O554" s="574">
        <f t="shared" si="159"/>
        <v>102</v>
      </c>
      <c r="P554" s="575">
        <f t="shared" si="160"/>
        <v>102</v>
      </c>
      <c r="Q554" s="574">
        <f t="shared" si="161"/>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565</v>
      </c>
      <c r="K555" s="302"/>
      <c r="L555" s="280"/>
      <c r="M555" s="280"/>
      <c r="N555" s="577">
        <f t="shared" si="155"/>
        <v>30</v>
      </c>
      <c r="O555" s="574">
        <f t="shared" si="159"/>
        <v>102</v>
      </c>
      <c r="P555" s="575">
        <f t="shared" si="160"/>
        <v>102</v>
      </c>
      <c r="Q555" s="574">
        <f t="shared" si="161"/>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96"/>
      <c r="I556" s="296">
        <v>3</v>
      </c>
      <c r="J556" s="302" t="s">
        <v>583</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2">INT($C$232)+3</f>
        <v>4</v>
      </c>
      <c r="D557" s="275"/>
      <c r="E557" s="332"/>
      <c r="F557" s="332"/>
      <c r="G557" s="275"/>
      <c r="H557" s="280"/>
      <c r="I557" s="296"/>
      <c r="J557" s="302" t="s">
        <v>882</v>
      </c>
      <c r="K557" s="302"/>
      <c r="L557" s="280"/>
      <c r="M557" s="280"/>
      <c r="N557" s="577">
        <f t="shared" ref="N557:N563" si="163">IF(N517=0,0,N517+24)</f>
        <v>25</v>
      </c>
      <c r="O557" s="574">
        <f t="shared" ref="O557" si="164">IF(N557=0,0,N557+72)</f>
        <v>97</v>
      </c>
      <c r="P557" s="575">
        <f t="shared" ref="P557" si="165">O557</f>
        <v>97</v>
      </c>
      <c r="Q557" s="574">
        <f t="shared" ref="Q557" si="166">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140</v>
      </c>
      <c r="K558" s="302"/>
      <c r="L558" s="280"/>
      <c r="M558" s="280"/>
      <c r="N558" s="577">
        <f t="shared" si="163"/>
        <v>31</v>
      </c>
      <c r="O558" s="574">
        <f t="shared" ref="O558:O563" si="167">IF(N558=0,0,N558+72)</f>
        <v>103</v>
      </c>
      <c r="P558" s="575">
        <f t="shared" ref="P558:P571" si="168">O558</f>
        <v>103</v>
      </c>
      <c r="Q558" s="574">
        <f t="shared" ref="Q558:Q563" si="169">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32</v>
      </c>
      <c r="O559" s="574">
        <f t="shared" si="167"/>
        <v>104</v>
      </c>
      <c r="P559" s="575">
        <f t="shared" si="168"/>
        <v>104</v>
      </c>
      <c r="Q559" s="574">
        <f t="shared" si="169"/>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590</v>
      </c>
      <c r="K560" s="302"/>
      <c r="L560" s="280"/>
      <c r="M560" s="280"/>
      <c r="N560" s="577">
        <f t="shared" si="163"/>
        <v>32</v>
      </c>
      <c r="O560" s="574">
        <f t="shared" si="167"/>
        <v>104</v>
      </c>
      <c r="P560" s="575">
        <f t="shared" si="168"/>
        <v>104</v>
      </c>
      <c r="Q560" s="574">
        <f t="shared" si="169"/>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80"/>
      <c r="I561" s="296"/>
      <c r="J561" s="302" t="s">
        <v>591</v>
      </c>
      <c r="K561" s="302"/>
      <c r="L561" s="280"/>
      <c r="M561" s="280"/>
      <c r="N561" s="577">
        <f t="shared" si="163"/>
        <v>33</v>
      </c>
      <c r="O561" s="574">
        <f t="shared" si="167"/>
        <v>105</v>
      </c>
      <c r="P561" s="575">
        <f t="shared" si="168"/>
        <v>105</v>
      </c>
      <c r="Q561" s="574">
        <f t="shared" si="169"/>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2"/>
        <v>5</v>
      </c>
      <c r="D562" s="275"/>
      <c r="E562" s="332"/>
      <c r="F562" s="332"/>
      <c r="G562" s="275"/>
      <c r="H562" s="280"/>
      <c r="I562" s="296"/>
      <c r="J562" s="302" t="s">
        <v>592</v>
      </c>
      <c r="K562" s="302"/>
      <c r="L562" s="280"/>
      <c r="M562" s="280"/>
      <c r="N562" s="577">
        <f t="shared" si="163"/>
        <v>33</v>
      </c>
      <c r="O562" s="574">
        <f t="shared" si="167"/>
        <v>105</v>
      </c>
      <c r="P562" s="575">
        <f t="shared" si="168"/>
        <v>105</v>
      </c>
      <c r="Q562" s="574">
        <f t="shared" si="169"/>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565</v>
      </c>
      <c r="K563" s="302"/>
      <c r="L563" s="280"/>
      <c r="M563" s="280"/>
      <c r="N563" s="577">
        <f t="shared" si="163"/>
        <v>34</v>
      </c>
      <c r="O563" s="574">
        <f t="shared" si="167"/>
        <v>106</v>
      </c>
      <c r="P563" s="575">
        <f t="shared" si="168"/>
        <v>106</v>
      </c>
      <c r="Q563" s="574">
        <f t="shared" si="169"/>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96"/>
      <c r="I564" s="296">
        <v>4</v>
      </c>
      <c r="J564" s="302" t="s">
        <v>583</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0">INT($C$232)+3</f>
        <v>4</v>
      </c>
      <c r="D565" s="275"/>
      <c r="E565" s="332"/>
      <c r="F565" s="332"/>
      <c r="G565" s="275"/>
      <c r="H565" s="280"/>
      <c r="I565" s="296"/>
      <c r="J565" s="302" t="s">
        <v>882</v>
      </c>
      <c r="K565" s="302"/>
      <c r="L565" s="280"/>
      <c r="M565" s="280"/>
      <c r="N565" s="577">
        <f t="shared" ref="N565:N571" si="171">IF(N525=0,0,N525+24)</f>
        <v>25</v>
      </c>
      <c r="O565" s="574">
        <f t="shared" ref="O565" si="172">IF(N565=0,0,N565+72)</f>
        <v>97</v>
      </c>
      <c r="P565" s="575">
        <f t="shared" ref="P565" si="173">O565</f>
        <v>97</v>
      </c>
      <c r="Q565" s="574">
        <f t="shared" ref="Q565" si="174">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140</v>
      </c>
      <c r="K566" s="302"/>
      <c r="L566" s="280"/>
      <c r="M566" s="280"/>
      <c r="N566" s="577">
        <f t="shared" si="171"/>
        <v>35</v>
      </c>
      <c r="O566" s="574">
        <f t="shared" ref="O566:O571" si="175">IF(N566=0,0,N566+72)</f>
        <v>107</v>
      </c>
      <c r="P566" s="575">
        <f t="shared" si="168"/>
        <v>107</v>
      </c>
      <c r="Q566" s="574">
        <f t="shared" ref="Q566:Q571" si="176">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36</v>
      </c>
      <c r="O567" s="574">
        <f t="shared" si="175"/>
        <v>108</v>
      </c>
      <c r="P567" s="575">
        <f t="shared" si="168"/>
        <v>108</v>
      </c>
      <c r="Q567" s="574">
        <f t="shared" si="176"/>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590</v>
      </c>
      <c r="K568" s="302"/>
      <c r="L568" s="280"/>
      <c r="M568" s="280"/>
      <c r="N568" s="577">
        <f t="shared" si="171"/>
        <v>36</v>
      </c>
      <c r="O568" s="574">
        <f t="shared" si="175"/>
        <v>108</v>
      </c>
      <c r="P568" s="575">
        <f t="shared" si="168"/>
        <v>108</v>
      </c>
      <c r="Q568" s="574">
        <f t="shared" si="176"/>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80"/>
      <c r="I569" s="296"/>
      <c r="J569" s="302" t="s">
        <v>591</v>
      </c>
      <c r="K569" s="302"/>
      <c r="L569" s="280"/>
      <c r="M569" s="280"/>
      <c r="N569" s="577">
        <f t="shared" si="171"/>
        <v>37</v>
      </c>
      <c r="O569" s="574">
        <f t="shared" si="175"/>
        <v>109</v>
      </c>
      <c r="P569" s="575">
        <f t="shared" si="168"/>
        <v>109</v>
      </c>
      <c r="Q569" s="574">
        <f t="shared" si="176"/>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2"/>
        <v>5</v>
      </c>
      <c r="D570" s="275"/>
      <c r="E570" s="332"/>
      <c r="F570" s="332"/>
      <c r="G570" s="275"/>
      <c r="H570" s="280"/>
      <c r="I570" s="296"/>
      <c r="J570" s="302" t="s">
        <v>592</v>
      </c>
      <c r="K570" s="302"/>
      <c r="L570" s="280"/>
      <c r="M570" s="280"/>
      <c r="N570" s="577">
        <f t="shared" si="171"/>
        <v>37</v>
      </c>
      <c r="O570" s="574">
        <f t="shared" si="175"/>
        <v>109</v>
      </c>
      <c r="P570" s="575">
        <f t="shared" si="168"/>
        <v>109</v>
      </c>
      <c r="Q570" s="574">
        <f t="shared" si="176"/>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565</v>
      </c>
      <c r="K571" s="302"/>
      <c r="L571" s="280"/>
      <c r="M571" s="280"/>
      <c r="N571" s="577">
        <f t="shared" si="171"/>
        <v>38</v>
      </c>
      <c r="O571" s="574">
        <f t="shared" si="175"/>
        <v>110</v>
      </c>
      <c r="P571" s="575">
        <f t="shared" si="168"/>
        <v>110</v>
      </c>
      <c r="Q571" s="574">
        <f t="shared" si="176"/>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96" t="str">
        <f>H$253</f>
        <v>Spr</v>
      </c>
      <c r="I572" s="296">
        <v>0</v>
      </c>
      <c r="J572" s="302" t="s">
        <v>583</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7">INT($C$232)+3</f>
        <v>4</v>
      </c>
      <c r="D573" s="275"/>
      <c r="E573" s="332"/>
      <c r="F573" s="332"/>
      <c r="G573" s="275"/>
      <c r="H573" s="280"/>
      <c r="I573" s="296"/>
      <c r="J573" s="302" t="s">
        <v>882</v>
      </c>
      <c r="K573" s="302"/>
      <c r="L573" s="280"/>
      <c r="M573" s="280"/>
      <c r="N573" s="577">
        <f t="shared" ref="N573:N579" si="178">IF(N533=0,0,N533+24)</f>
        <v>49</v>
      </c>
      <c r="O573" s="574">
        <f t="shared" ref="O573" si="179">IF(N573=0,0,N573+72)</f>
        <v>121</v>
      </c>
      <c r="P573" s="575">
        <f t="shared" ref="P573" si="180">O573</f>
        <v>121</v>
      </c>
      <c r="Q573" s="574">
        <f t="shared" ref="Q573" si="181">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140</v>
      </c>
      <c r="K574" s="302"/>
      <c r="L574" s="280"/>
      <c r="M574" s="280"/>
      <c r="N574" s="577">
        <f t="shared" si="178"/>
        <v>0</v>
      </c>
      <c r="O574" s="574">
        <f t="shared" ref="O574:O579" si="182">IF(N574=0,0,N574+72)</f>
        <v>0</v>
      </c>
      <c r="P574" s="575">
        <f t="shared" ref="P574:P579" si="183">O574</f>
        <v>0</v>
      </c>
      <c r="Q574" s="574">
        <f t="shared" ref="Q574:Q579" si="184">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590</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80"/>
      <c r="I577" s="296"/>
      <c r="J577" s="302" t="s">
        <v>591</v>
      </c>
      <c r="K577" s="302"/>
      <c r="L577" s="280"/>
      <c r="M577" s="280"/>
      <c r="N577" s="577">
        <f t="shared" si="178"/>
        <v>0</v>
      </c>
      <c r="O577" s="574">
        <f t="shared" si="182"/>
        <v>0</v>
      </c>
      <c r="P577" s="575">
        <f t="shared" si="183"/>
        <v>0</v>
      </c>
      <c r="Q577" s="574">
        <f t="shared" si="184"/>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2"/>
        <v>5</v>
      </c>
      <c r="D578" s="275"/>
      <c r="E578" s="332"/>
      <c r="F578" s="332"/>
      <c r="G578" s="275"/>
      <c r="H578" s="280"/>
      <c r="I578" s="296"/>
      <c r="J578" s="302" t="s">
        <v>592</v>
      </c>
      <c r="K578" s="302"/>
      <c r="L578" s="280"/>
      <c r="M578" s="280"/>
      <c r="N578" s="577">
        <f t="shared" si="178"/>
        <v>0</v>
      </c>
      <c r="O578" s="574">
        <f t="shared" si="182"/>
        <v>0</v>
      </c>
      <c r="P578" s="575">
        <f t="shared" si="183"/>
        <v>0</v>
      </c>
      <c r="Q578" s="574">
        <f t="shared" si="184"/>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565</v>
      </c>
      <c r="K579" s="302"/>
      <c r="L579" s="280"/>
      <c r="M579" s="280"/>
      <c r="N579" s="577">
        <f t="shared" si="178"/>
        <v>0</v>
      </c>
      <c r="O579" s="574">
        <f t="shared" si="182"/>
        <v>0</v>
      </c>
      <c r="P579" s="575">
        <f t="shared" si="183"/>
        <v>0</v>
      </c>
      <c r="Q579" s="574">
        <f t="shared" si="184"/>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96"/>
      <c r="I580" s="296">
        <v>1</v>
      </c>
      <c r="J580" s="302" t="s">
        <v>583</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5">INT($C$232)+3</f>
        <v>4</v>
      </c>
      <c r="D581" s="275"/>
      <c r="E581" s="332"/>
      <c r="F581" s="332"/>
      <c r="G581" s="275"/>
      <c r="H581" s="280"/>
      <c r="I581" s="296"/>
      <c r="J581" s="302" t="s">
        <v>882</v>
      </c>
      <c r="K581" s="302"/>
      <c r="L581" s="280"/>
      <c r="M581" s="280"/>
      <c r="N581" s="577">
        <f t="shared" ref="N581:N587" si="186">IF(N541=0,0,N541+24)</f>
        <v>49</v>
      </c>
      <c r="O581" s="574">
        <f t="shared" ref="O581" si="187">IF(N581=0,0,N581+72)</f>
        <v>121</v>
      </c>
      <c r="P581" s="575">
        <f t="shared" ref="P581" si="188">O581</f>
        <v>121</v>
      </c>
      <c r="Q581" s="574">
        <f t="shared" ref="Q581" si="189">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140</v>
      </c>
      <c r="K582" s="302"/>
      <c r="L582" s="280"/>
      <c r="M582" s="280"/>
      <c r="N582" s="577">
        <f t="shared" si="186"/>
        <v>50</v>
      </c>
      <c r="O582" s="574">
        <f t="shared" ref="O582:O587" si="190">IF(N582=0,0,N582+72)</f>
        <v>122</v>
      </c>
      <c r="P582" s="575">
        <f t="shared" ref="P582:P587" si="191">O582</f>
        <v>122</v>
      </c>
      <c r="Q582" s="574">
        <f t="shared" ref="Q582:Q587" si="192">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590</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80"/>
      <c r="I585" s="296"/>
      <c r="J585" s="302" t="s">
        <v>591</v>
      </c>
      <c r="K585" s="302"/>
      <c r="L585" s="280"/>
      <c r="M585" s="280"/>
      <c r="N585" s="577">
        <f t="shared" si="186"/>
        <v>51</v>
      </c>
      <c r="O585" s="574">
        <f t="shared" si="190"/>
        <v>123</v>
      </c>
      <c r="P585" s="575">
        <f t="shared" si="191"/>
        <v>123</v>
      </c>
      <c r="Q585" s="574">
        <f t="shared" si="192"/>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2"/>
        <v>5</v>
      </c>
      <c r="D586" s="275"/>
      <c r="E586" s="332"/>
      <c r="F586" s="332"/>
      <c r="G586" s="275"/>
      <c r="H586" s="280"/>
      <c r="I586" s="296"/>
      <c r="J586" s="302" t="s">
        <v>592</v>
      </c>
      <c r="K586" s="302"/>
      <c r="L586" s="280"/>
      <c r="M586" s="280"/>
      <c r="N586" s="577">
        <f t="shared" si="186"/>
        <v>51</v>
      </c>
      <c r="O586" s="574">
        <f t="shared" si="190"/>
        <v>123</v>
      </c>
      <c r="P586" s="575">
        <f t="shared" si="191"/>
        <v>123</v>
      </c>
      <c r="Q586" s="574">
        <f t="shared" si="192"/>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565</v>
      </c>
      <c r="K587" s="302"/>
      <c r="L587" s="280"/>
      <c r="M587" s="280"/>
      <c r="N587" s="577">
        <f t="shared" si="186"/>
        <v>51</v>
      </c>
      <c r="O587" s="574">
        <f t="shared" si="190"/>
        <v>123</v>
      </c>
      <c r="P587" s="575">
        <f t="shared" si="191"/>
        <v>123</v>
      </c>
      <c r="Q587" s="574">
        <f t="shared" si="192"/>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96"/>
      <c r="I588" s="296">
        <v>2</v>
      </c>
      <c r="J588" s="302" t="s">
        <v>583</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3">INT($C$232)+3</f>
        <v>4</v>
      </c>
      <c r="D589" s="275"/>
      <c r="E589" s="332"/>
      <c r="F589" s="332"/>
      <c r="G589" s="275"/>
      <c r="H589" s="280"/>
      <c r="I589" s="296"/>
      <c r="J589" s="302" t="s">
        <v>882</v>
      </c>
      <c r="K589" s="302"/>
      <c r="L589" s="280"/>
      <c r="M589" s="280"/>
      <c r="N589" s="577">
        <f t="shared" ref="N589:N595" si="194">IF(N549=0,0,N549+24)</f>
        <v>49</v>
      </c>
      <c r="O589" s="574">
        <f t="shared" ref="O589" si="195">IF(N589=0,0,N589+72)</f>
        <v>121</v>
      </c>
      <c r="P589" s="575">
        <f t="shared" ref="P589" si="196">O589</f>
        <v>121</v>
      </c>
      <c r="Q589" s="574">
        <f t="shared" ref="Q589" si="197">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140</v>
      </c>
      <c r="K590" s="302"/>
      <c r="L590" s="280"/>
      <c r="M590" s="280"/>
      <c r="N590" s="577">
        <f t="shared" si="194"/>
        <v>52</v>
      </c>
      <c r="O590" s="574">
        <f t="shared" ref="O590:O595" si="198">IF(N590=0,0,N590+72)</f>
        <v>124</v>
      </c>
      <c r="P590" s="575">
        <f t="shared" ref="P590:P595" si="199">O590</f>
        <v>124</v>
      </c>
      <c r="Q590" s="574">
        <f t="shared" ref="Q590:Q595" si="200">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53</v>
      </c>
      <c r="O591" s="574">
        <f t="shared" si="198"/>
        <v>125</v>
      </c>
      <c r="P591" s="575">
        <f t="shared" si="199"/>
        <v>125</v>
      </c>
      <c r="Q591" s="574">
        <f t="shared" si="200"/>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590</v>
      </c>
      <c r="K592" s="302"/>
      <c r="L592" s="280"/>
      <c r="M592" s="280"/>
      <c r="N592" s="577">
        <f t="shared" si="194"/>
        <v>53</v>
      </c>
      <c r="O592" s="574">
        <f t="shared" si="198"/>
        <v>125</v>
      </c>
      <c r="P592" s="575">
        <f t="shared" si="199"/>
        <v>125</v>
      </c>
      <c r="Q592" s="574">
        <f t="shared" si="200"/>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80"/>
      <c r="I593" s="296"/>
      <c r="J593" s="302" t="s">
        <v>591</v>
      </c>
      <c r="K593" s="302"/>
      <c r="L593" s="280"/>
      <c r="M593" s="280"/>
      <c r="N593" s="577">
        <f t="shared" si="194"/>
        <v>54</v>
      </c>
      <c r="O593" s="574">
        <f t="shared" si="198"/>
        <v>126</v>
      </c>
      <c r="P593" s="575">
        <f t="shared" si="199"/>
        <v>126</v>
      </c>
      <c r="Q593" s="574">
        <f t="shared" si="200"/>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2"/>
        <v>5</v>
      </c>
      <c r="D594" s="275"/>
      <c r="E594" s="332"/>
      <c r="F594" s="332"/>
      <c r="G594" s="275"/>
      <c r="H594" s="280"/>
      <c r="I594" s="296"/>
      <c r="J594" s="302" t="s">
        <v>592</v>
      </c>
      <c r="K594" s="302"/>
      <c r="L594" s="280"/>
      <c r="M594" s="280"/>
      <c r="N594" s="577">
        <f t="shared" si="194"/>
        <v>54</v>
      </c>
      <c r="O594" s="574">
        <f t="shared" si="198"/>
        <v>126</v>
      </c>
      <c r="P594" s="575">
        <f t="shared" si="199"/>
        <v>126</v>
      </c>
      <c r="Q594" s="574">
        <f t="shared" si="200"/>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565</v>
      </c>
      <c r="K595" s="302"/>
      <c r="L595" s="280"/>
      <c r="M595" s="280"/>
      <c r="N595" s="577">
        <f t="shared" si="194"/>
        <v>54</v>
      </c>
      <c r="O595" s="574">
        <f t="shared" si="198"/>
        <v>126</v>
      </c>
      <c r="P595" s="575">
        <f t="shared" si="199"/>
        <v>126</v>
      </c>
      <c r="Q595" s="574">
        <f t="shared" si="200"/>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96"/>
      <c r="I596" s="296">
        <v>3</v>
      </c>
      <c r="J596" s="302" t="s">
        <v>583</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1">INT($C$232)+3</f>
        <v>4</v>
      </c>
      <c r="D597" s="275"/>
      <c r="E597" s="332"/>
      <c r="F597" s="332"/>
      <c r="G597" s="275"/>
      <c r="H597" s="280"/>
      <c r="I597" s="296"/>
      <c r="J597" s="302" t="s">
        <v>882</v>
      </c>
      <c r="K597" s="302"/>
      <c r="L597" s="280"/>
      <c r="M597" s="280"/>
      <c r="N597" s="577">
        <f t="shared" ref="N597:N603" si="202">IF(N557=0,0,N557+24)</f>
        <v>49</v>
      </c>
      <c r="O597" s="574">
        <f t="shared" ref="O597" si="203">IF(N597=0,0,N597+72)</f>
        <v>121</v>
      </c>
      <c r="P597" s="575">
        <f t="shared" ref="P597" si="204">O597</f>
        <v>121</v>
      </c>
      <c r="Q597" s="574">
        <f t="shared" ref="Q597" si="205">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140</v>
      </c>
      <c r="K598" s="302"/>
      <c r="L598" s="280"/>
      <c r="M598" s="280"/>
      <c r="N598" s="577">
        <f t="shared" si="202"/>
        <v>55</v>
      </c>
      <c r="O598" s="574">
        <f t="shared" ref="O598:O603" si="206">IF(N598=0,0,N598+72)</f>
        <v>127</v>
      </c>
      <c r="P598" s="575">
        <f t="shared" ref="P598:P603" si="207">O598</f>
        <v>127</v>
      </c>
      <c r="Q598" s="574">
        <f t="shared" ref="Q598:Q603" si="208">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56</v>
      </c>
      <c r="O599" s="574">
        <f t="shared" si="206"/>
        <v>128</v>
      </c>
      <c r="P599" s="575">
        <f t="shared" si="207"/>
        <v>128</v>
      </c>
      <c r="Q599" s="574">
        <f t="shared" si="208"/>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590</v>
      </c>
      <c r="K600" s="302"/>
      <c r="L600" s="280"/>
      <c r="M600" s="280"/>
      <c r="N600" s="577">
        <f t="shared" si="202"/>
        <v>56</v>
      </c>
      <c r="O600" s="574">
        <f t="shared" si="206"/>
        <v>128</v>
      </c>
      <c r="P600" s="575">
        <f t="shared" si="207"/>
        <v>128</v>
      </c>
      <c r="Q600" s="574">
        <f t="shared" si="208"/>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80"/>
      <c r="I601" s="296"/>
      <c r="J601" s="302" t="s">
        <v>591</v>
      </c>
      <c r="K601" s="302"/>
      <c r="L601" s="280"/>
      <c r="M601" s="280"/>
      <c r="N601" s="577">
        <f t="shared" si="202"/>
        <v>57</v>
      </c>
      <c r="O601" s="574">
        <f t="shared" si="206"/>
        <v>129</v>
      </c>
      <c r="P601" s="575">
        <f t="shared" si="207"/>
        <v>129</v>
      </c>
      <c r="Q601" s="574">
        <f t="shared" si="208"/>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2"/>
        <v>5</v>
      </c>
      <c r="D602" s="275"/>
      <c r="E602" s="332"/>
      <c r="F602" s="332"/>
      <c r="G602" s="275"/>
      <c r="H602" s="280"/>
      <c r="I602" s="296"/>
      <c r="J602" s="302" t="s">
        <v>592</v>
      </c>
      <c r="K602" s="302"/>
      <c r="L602" s="280"/>
      <c r="M602" s="280"/>
      <c r="N602" s="577">
        <f t="shared" si="202"/>
        <v>57</v>
      </c>
      <c r="O602" s="574">
        <f t="shared" si="206"/>
        <v>129</v>
      </c>
      <c r="P602" s="575">
        <f t="shared" si="207"/>
        <v>129</v>
      </c>
      <c r="Q602" s="574">
        <f t="shared" si="208"/>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565</v>
      </c>
      <c r="K603" s="302"/>
      <c r="L603" s="280"/>
      <c r="M603" s="280"/>
      <c r="N603" s="577">
        <f t="shared" si="202"/>
        <v>58</v>
      </c>
      <c r="O603" s="574">
        <f t="shared" si="206"/>
        <v>130</v>
      </c>
      <c r="P603" s="575">
        <f t="shared" si="207"/>
        <v>130</v>
      </c>
      <c r="Q603" s="574">
        <f t="shared" si="208"/>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2"/>
        <v>5</v>
      </c>
      <c r="D604" s="275"/>
      <c r="E604" s="332"/>
      <c r="F604" s="332"/>
      <c r="G604" s="275"/>
      <c r="H604" s="296"/>
      <c r="I604" s="296">
        <v>4</v>
      </c>
      <c r="J604" s="302" t="s">
        <v>583</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09">INT($C$232)+3</f>
        <v>4</v>
      </c>
      <c r="D605" s="275"/>
      <c r="E605" s="332"/>
      <c r="F605" s="332"/>
      <c r="G605" s="275"/>
      <c r="H605" s="280"/>
      <c r="I605" s="296"/>
      <c r="J605" s="302" t="s">
        <v>882</v>
      </c>
      <c r="K605" s="302"/>
      <c r="L605" s="280"/>
      <c r="M605" s="280"/>
      <c r="N605" s="577">
        <f t="shared" ref="N605:N611" si="210">IF(N565=0,0,N565+24)</f>
        <v>49</v>
      </c>
      <c r="O605" s="574">
        <f t="shared" ref="O605" si="211">IF(N605=0,0,N605+72)</f>
        <v>121</v>
      </c>
      <c r="P605" s="575">
        <f t="shared" ref="P605" si="212">O605</f>
        <v>121</v>
      </c>
      <c r="Q605" s="574">
        <f t="shared" ref="Q605" si="213">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2"/>
        <v>5</v>
      </c>
      <c r="D606" s="275"/>
      <c r="E606" s="332"/>
      <c r="F606" s="332"/>
      <c r="G606" s="275"/>
      <c r="H606" s="280"/>
      <c r="I606" s="296"/>
      <c r="J606" s="302" t="s">
        <v>140</v>
      </c>
      <c r="K606" s="302"/>
      <c r="L606" s="280"/>
      <c r="M606" s="280"/>
      <c r="N606" s="577">
        <f t="shared" si="210"/>
        <v>59</v>
      </c>
      <c r="O606" s="574">
        <f t="shared" ref="O606:O611" si="214">IF(N606=0,0,N606+72)</f>
        <v>131</v>
      </c>
      <c r="P606" s="575">
        <f t="shared" ref="P606:P611" si="215">O606</f>
        <v>131</v>
      </c>
      <c r="Q606" s="574">
        <f t="shared" ref="Q606:Q611" si="216">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7">INT($C$232)+4</f>
        <v>5</v>
      </c>
      <c r="D607" s="275"/>
      <c r="E607" s="332"/>
      <c r="F607" s="332"/>
      <c r="G607" s="275"/>
      <c r="H607" s="280"/>
      <c r="I607" s="296"/>
      <c r="J607" s="302" t="s">
        <v>589</v>
      </c>
      <c r="K607" s="302"/>
      <c r="L607" s="280"/>
      <c r="M607" s="280"/>
      <c r="N607" s="577">
        <f t="shared" si="210"/>
        <v>60</v>
      </c>
      <c r="O607" s="574">
        <f t="shared" si="214"/>
        <v>132</v>
      </c>
      <c r="P607" s="575">
        <f t="shared" si="215"/>
        <v>132</v>
      </c>
      <c r="Q607" s="574">
        <f t="shared" si="216"/>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590</v>
      </c>
      <c r="K608" s="302"/>
      <c r="L608" s="280"/>
      <c r="M608" s="280"/>
      <c r="N608" s="577">
        <f t="shared" si="210"/>
        <v>60</v>
      </c>
      <c r="O608" s="574">
        <f t="shared" si="214"/>
        <v>132</v>
      </c>
      <c r="P608" s="575">
        <f t="shared" si="215"/>
        <v>132</v>
      </c>
      <c r="Q608" s="574">
        <f t="shared" si="216"/>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7"/>
        <v>5</v>
      </c>
      <c r="D609" s="275"/>
      <c r="E609" s="332"/>
      <c r="F609" s="332"/>
      <c r="G609" s="275"/>
      <c r="H609" s="280"/>
      <c r="I609" s="296"/>
      <c r="J609" s="302" t="s">
        <v>591</v>
      </c>
      <c r="K609" s="302"/>
      <c r="L609" s="280"/>
      <c r="M609" s="280"/>
      <c r="N609" s="577">
        <f t="shared" si="210"/>
        <v>61</v>
      </c>
      <c r="O609" s="574">
        <f t="shared" si="214"/>
        <v>133</v>
      </c>
      <c r="P609" s="575">
        <f t="shared" si="215"/>
        <v>133</v>
      </c>
      <c r="Q609" s="574">
        <f t="shared" si="216"/>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7"/>
        <v>5</v>
      </c>
      <c r="D610" s="275"/>
      <c r="E610" s="332"/>
      <c r="F610" s="332"/>
      <c r="G610" s="275"/>
      <c r="H610" s="280"/>
      <c r="I610" s="296"/>
      <c r="J610" s="302" t="s">
        <v>592</v>
      </c>
      <c r="K610" s="302"/>
      <c r="L610" s="280"/>
      <c r="M610" s="280"/>
      <c r="N610" s="577">
        <f t="shared" si="210"/>
        <v>61</v>
      </c>
      <c r="O610" s="574">
        <f t="shared" si="214"/>
        <v>133</v>
      </c>
      <c r="P610" s="575">
        <f t="shared" si="215"/>
        <v>133</v>
      </c>
      <c r="Q610" s="574">
        <f t="shared" si="216"/>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7"/>
        <v>5</v>
      </c>
      <c r="D611" s="275"/>
      <c r="E611" s="332"/>
      <c r="F611" s="332"/>
      <c r="G611" s="275"/>
      <c r="H611" s="280"/>
      <c r="I611" s="296"/>
      <c r="J611" s="302" t="s">
        <v>565</v>
      </c>
      <c r="K611" s="302"/>
      <c r="L611" s="280"/>
      <c r="M611" s="280"/>
      <c r="N611" s="577">
        <f t="shared" si="210"/>
        <v>62</v>
      </c>
      <c r="O611" s="574">
        <f t="shared" si="214"/>
        <v>134</v>
      </c>
      <c r="P611" s="575">
        <f t="shared" si="215"/>
        <v>134</v>
      </c>
      <c r="Q611" s="574">
        <f t="shared" si="216"/>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401</v>
      </c>
      <c r="AR612" s="262"/>
      <c r="AS612" s="250"/>
      <c r="AT612" s="250"/>
      <c r="AU612" s="250"/>
    </row>
    <row r="613" spans="1:47" outlineLevel="2" collapsed="1" x14ac:dyDescent="0.35">
      <c r="A613" s="250"/>
      <c r="B613" s="259"/>
      <c r="C613" s="252">
        <f>INT($C$232)+2</f>
        <v>3</v>
      </c>
      <c r="D613" s="275"/>
      <c r="E613" s="332"/>
      <c r="F613" s="332"/>
      <c r="G613" s="275"/>
      <c r="H613" s="345" t="s">
        <v>576</v>
      </c>
      <c r="I613" s="303" t="s">
        <v>593</v>
      </c>
      <c r="J613" s="303"/>
      <c r="K613" s="395"/>
      <c r="L613" s="393">
        <f>COUNTA($I614:$I$638)/COUNTA($H614:$H$638)</f>
        <v>8</v>
      </c>
      <c r="M613" s="280"/>
      <c r="N613" s="303"/>
      <c r="O613" s="303"/>
      <c r="P613" s="303"/>
      <c r="Q613" s="303"/>
      <c r="R613" s="303" t="s">
        <v>594</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8">INT($C$232)+3</f>
        <v>4</v>
      </c>
      <c r="D614" s="275"/>
      <c r="E614" s="332"/>
      <c r="F614" s="332"/>
      <c r="G614" s="275"/>
      <c r="H614" s="296" t="str">
        <f>H$251</f>
        <v>Aut</v>
      </c>
      <c r="I614" s="302" t="s">
        <v>541</v>
      </c>
      <c r="J614" s="302"/>
      <c r="K614" s="280"/>
      <c r="L614" s="279"/>
      <c r="M614" s="280"/>
      <c r="N614" s="280"/>
      <c r="O614" s="280"/>
      <c r="P614" s="280"/>
      <c r="Q614" s="280"/>
      <c r="R614" s="297">
        <v>20</v>
      </c>
      <c r="S614" s="574">
        <f t="shared" ref="S614:S637" si="219">IF(R614=0,0,R614+72)</f>
        <v>92</v>
      </c>
      <c r="T614" s="575">
        <f t="shared" ref="T614:T637" si="220">S614</f>
        <v>92</v>
      </c>
      <c r="U614" s="574">
        <f t="shared" ref="U614:U637" si="221">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542</v>
      </c>
      <c r="J615" s="302"/>
      <c r="K615" s="280"/>
      <c r="L615" s="280"/>
      <c r="M615" s="280"/>
      <c r="N615" s="280"/>
      <c r="O615" s="280"/>
      <c r="P615" s="280"/>
      <c r="Q615" s="280"/>
      <c r="R615" s="297">
        <v>21</v>
      </c>
      <c r="S615" s="574">
        <f t="shared" si="219"/>
        <v>93</v>
      </c>
      <c r="T615" s="575">
        <f t="shared" si="220"/>
        <v>93</v>
      </c>
      <c r="U615" s="574">
        <f t="shared" si="221"/>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543</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c r="I619" s="302" t="s">
        <v>530</v>
      </c>
      <c r="J619" s="302"/>
      <c r="K619" s="280"/>
      <c r="L619" s="280"/>
      <c r="M619" s="280"/>
      <c r="N619" s="280"/>
      <c r="O619" s="280"/>
      <c r="P619" s="280"/>
      <c r="Q619" s="280"/>
      <c r="R619" s="280">
        <v>0</v>
      </c>
      <c r="S619" s="574">
        <f t="shared" si="219"/>
        <v>0</v>
      </c>
      <c r="T619" s="575">
        <f t="shared" si="220"/>
        <v>0</v>
      </c>
      <c r="U619" s="574">
        <f t="shared" si="221"/>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531</v>
      </c>
      <c r="J620" s="302"/>
      <c r="K620" s="280"/>
      <c r="L620" s="280"/>
      <c r="M620" s="280"/>
      <c r="N620" s="280"/>
      <c r="O620" s="280"/>
      <c r="P620" s="280"/>
      <c r="Q620" s="280"/>
      <c r="R620" s="280">
        <v>0</v>
      </c>
      <c r="S620" s="574">
        <f t="shared" si="219"/>
        <v>0</v>
      </c>
      <c r="T620" s="575">
        <f t="shared" si="220"/>
        <v>0</v>
      </c>
      <c r="U620" s="574">
        <f t="shared" si="221"/>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532</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t="str">
        <f>H$252</f>
        <v>Win</v>
      </c>
      <c r="I622" s="302" t="s">
        <v>541</v>
      </c>
      <c r="J622" s="302"/>
      <c r="K622" s="280"/>
      <c r="L622" s="280"/>
      <c r="M622" s="280"/>
      <c r="N622" s="280"/>
      <c r="O622" s="280"/>
      <c r="P622" s="280"/>
      <c r="Q622" s="280"/>
      <c r="R622" s="578">
        <f>IF(R614=0,0,R614+24)</f>
        <v>44</v>
      </c>
      <c r="S622" s="574">
        <f t="shared" si="219"/>
        <v>116</v>
      </c>
      <c r="T622" s="575">
        <f t="shared" si="220"/>
        <v>116</v>
      </c>
      <c r="U622" s="574">
        <f t="shared" si="221"/>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542</v>
      </c>
      <c r="J623" s="302"/>
      <c r="K623" s="280"/>
      <c r="L623" s="280"/>
      <c r="M623" s="280"/>
      <c r="N623" s="280"/>
      <c r="O623" s="280"/>
      <c r="P623" s="280"/>
      <c r="Q623" s="280"/>
      <c r="R623" s="578">
        <f>IF(R615=0,0,R615+24)</f>
        <v>45</v>
      </c>
      <c r="S623" s="574">
        <f t="shared" si="219"/>
        <v>117</v>
      </c>
      <c r="T623" s="575">
        <f t="shared" si="220"/>
        <v>117</v>
      </c>
      <c r="U623" s="574">
        <f t="shared" si="221"/>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543</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c r="I627" s="302" t="s">
        <v>530</v>
      </c>
      <c r="J627" s="302"/>
      <c r="K627" s="280"/>
      <c r="L627" s="280"/>
      <c r="M627" s="280"/>
      <c r="N627" s="280"/>
      <c r="O627" s="280"/>
      <c r="P627" s="280"/>
      <c r="Q627" s="280"/>
      <c r="R627" s="280">
        <v>0</v>
      </c>
      <c r="S627" s="574">
        <f t="shared" si="219"/>
        <v>0</v>
      </c>
      <c r="T627" s="575">
        <f t="shared" si="220"/>
        <v>0</v>
      </c>
      <c r="U627" s="574">
        <f t="shared" si="221"/>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531</v>
      </c>
      <c r="J628" s="302"/>
      <c r="K628" s="280"/>
      <c r="L628" s="280"/>
      <c r="M628" s="280"/>
      <c r="N628" s="280"/>
      <c r="O628" s="280"/>
      <c r="P628" s="280"/>
      <c r="Q628" s="280"/>
      <c r="R628" s="280">
        <v>0</v>
      </c>
      <c r="S628" s="574">
        <f t="shared" si="219"/>
        <v>0</v>
      </c>
      <c r="T628" s="575">
        <f t="shared" si="220"/>
        <v>0</v>
      </c>
      <c r="U628" s="574">
        <f t="shared" si="221"/>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532</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t="str">
        <f>H$253</f>
        <v>Spr</v>
      </c>
      <c r="I630" s="302" t="s">
        <v>541</v>
      </c>
      <c r="J630" s="302"/>
      <c r="K630" s="280"/>
      <c r="L630" s="280"/>
      <c r="M630" s="280"/>
      <c r="N630" s="280"/>
      <c r="O630" s="280"/>
      <c r="P630" s="280"/>
      <c r="Q630" s="280"/>
      <c r="R630" s="578">
        <f>IF(R622=0,0,R622+24)</f>
        <v>68</v>
      </c>
      <c r="S630" s="574">
        <f t="shared" si="219"/>
        <v>140</v>
      </c>
      <c r="T630" s="575">
        <f t="shared" si="220"/>
        <v>140</v>
      </c>
      <c r="U630" s="574">
        <f t="shared" si="221"/>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542</v>
      </c>
      <c r="J631" s="302"/>
      <c r="K631" s="280"/>
      <c r="L631" s="280"/>
      <c r="M631" s="280"/>
      <c r="N631" s="280"/>
      <c r="O631" s="280"/>
      <c r="P631" s="280"/>
      <c r="Q631" s="280"/>
      <c r="R631" s="578">
        <f>IF(R623=0,0,R623+24)</f>
        <v>69</v>
      </c>
      <c r="S631" s="574">
        <f t="shared" si="219"/>
        <v>141</v>
      </c>
      <c r="T631" s="575">
        <f t="shared" si="220"/>
        <v>141</v>
      </c>
      <c r="U631" s="574">
        <f t="shared" si="221"/>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543</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8"/>
        <v>4</v>
      </c>
      <c r="D635" s="275"/>
      <c r="E635" s="332"/>
      <c r="F635" s="332"/>
      <c r="G635" s="275"/>
      <c r="H635" s="296"/>
      <c r="I635" s="302" t="s">
        <v>530</v>
      </c>
      <c r="J635" s="302"/>
      <c r="K635" s="280"/>
      <c r="L635" s="280"/>
      <c r="M635" s="280"/>
      <c r="N635" s="280"/>
      <c r="O635" s="280"/>
      <c r="P635" s="280"/>
      <c r="Q635" s="280"/>
      <c r="R635" s="280">
        <v>0</v>
      </c>
      <c r="S635" s="574">
        <f t="shared" si="219"/>
        <v>0</v>
      </c>
      <c r="T635" s="575">
        <f t="shared" si="220"/>
        <v>0</v>
      </c>
      <c r="U635" s="574">
        <f t="shared" si="221"/>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8"/>
        <v>4</v>
      </c>
      <c r="D636" s="275"/>
      <c r="E636" s="332"/>
      <c r="F636" s="332"/>
      <c r="G636" s="275"/>
      <c r="H636" s="296"/>
      <c r="I636" s="302" t="s">
        <v>531</v>
      </c>
      <c r="J636" s="302"/>
      <c r="K636" s="280"/>
      <c r="L636" s="280"/>
      <c r="M636" s="280"/>
      <c r="N636" s="280"/>
      <c r="O636" s="280"/>
      <c r="P636" s="280"/>
      <c r="Q636" s="280"/>
      <c r="R636" s="280">
        <v>0</v>
      </c>
      <c r="S636" s="574">
        <f t="shared" si="219"/>
        <v>0</v>
      </c>
      <c r="T636" s="575">
        <f t="shared" si="220"/>
        <v>0</v>
      </c>
      <c r="U636" s="574">
        <f t="shared" si="221"/>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8"/>
        <v>4</v>
      </c>
      <c r="D637" s="275"/>
      <c r="E637" s="332"/>
      <c r="F637" s="332"/>
      <c r="G637" s="275"/>
      <c r="H637" s="296"/>
      <c r="I637" s="302" t="s">
        <v>532</v>
      </c>
      <c r="J637" s="302"/>
      <c r="K637" s="280"/>
      <c r="L637" s="280"/>
      <c r="M637" s="280"/>
      <c r="N637" s="280"/>
      <c r="O637" s="280"/>
      <c r="P637" s="280"/>
      <c r="Q637" s="280"/>
      <c r="R637" s="280">
        <v>0</v>
      </c>
      <c r="S637" s="574">
        <f t="shared" si="219"/>
        <v>0</v>
      </c>
      <c r="T637" s="575">
        <f t="shared" si="220"/>
        <v>0</v>
      </c>
      <c r="U637" s="574">
        <f t="shared" si="221"/>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401</v>
      </c>
      <c r="AR638" s="262"/>
      <c r="AS638" s="250"/>
      <c r="AT638" s="250"/>
      <c r="AU638" s="250"/>
    </row>
    <row r="639" spans="1:47" outlineLevel="2" collapsed="1" x14ac:dyDescent="0.35">
      <c r="A639" s="250"/>
      <c r="B639" s="259"/>
      <c r="C639" s="252">
        <f>INT($C$232)+2</f>
        <v>3</v>
      </c>
      <c r="D639" s="275"/>
      <c r="E639" s="332"/>
      <c r="F639" s="332"/>
      <c r="G639" s="275"/>
      <c r="H639" s="345" t="s">
        <v>576</v>
      </c>
      <c r="I639" s="303" t="s">
        <v>904</v>
      </c>
      <c r="J639" s="303"/>
      <c r="K639" s="395"/>
      <c r="L639" s="393">
        <f>COUNTA($I640:$I$652)/COUNTA($H640:$H$652)</f>
        <v>4</v>
      </c>
      <c r="M639" s="280"/>
      <c r="N639" s="303"/>
      <c r="O639" s="303"/>
      <c r="P639" s="303"/>
      <c r="Q639" s="303"/>
      <c r="R639" s="303" t="s">
        <v>594</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2">INT($C$232)+3</f>
        <v>4</v>
      </c>
      <c r="D640" s="275"/>
      <c r="E640" s="332"/>
      <c r="F640" s="332"/>
      <c r="G640" s="275"/>
      <c r="H640" s="296" t="str">
        <f>H$251</f>
        <v>Aut</v>
      </c>
      <c r="I640" s="302" t="s">
        <v>583</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c r="I641" s="302" t="s">
        <v>596</v>
      </c>
      <c r="J641" s="302"/>
      <c r="K641" s="280"/>
      <c r="L641" s="279"/>
      <c r="M641" s="280"/>
      <c r="N641" s="280"/>
      <c r="O641" s="280"/>
      <c r="P641" s="280"/>
      <c r="Q641" s="280"/>
      <c r="R641" s="280">
        <v>0</v>
      </c>
      <c r="S641" s="574">
        <f>IF(R641=0,0,R641+72)</f>
        <v>0</v>
      </c>
      <c r="T641" s="575">
        <f t="shared" ref="T641:T643" si="223">S641</f>
        <v>0</v>
      </c>
      <c r="U641" s="574">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597</v>
      </c>
      <c r="J642" s="302"/>
      <c r="K642" s="280"/>
      <c r="L642" s="280"/>
      <c r="M642" s="280"/>
      <c r="N642" s="280"/>
      <c r="O642" s="280"/>
      <c r="P642" s="280"/>
      <c r="Q642" s="280"/>
      <c r="R642" s="297">
        <v>24</v>
      </c>
      <c r="S642" s="574">
        <f>IF(R642=0,0,R642+72)</f>
        <v>96</v>
      </c>
      <c r="T642" s="575">
        <f t="shared" si="223"/>
        <v>96</v>
      </c>
      <c r="U642" s="574">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598</v>
      </c>
      <c r="J643" s="302"/>
      <c r="K643" s="280"/>
      <c r="L643" s="280"/>
      <c r="M643" s="280"/>
      <c r="N643" s="280"/>
      <c r="O643" s="280"/>
      <c r="P643" s="280"/>
      <c r="Q643" s="280"/>
      <c r="R643" s="297">
        <v>0</v>
      </c>
      <c r="S643" s="574">
        <f>IF(R643=0,0,R643+72)</f>
        <v>0</v>
      </c>
      <c r="T643" s="575">
        <f t="shared" si="223"/>
        <v>0</v>
      </c>
      <c r="U643" s="574">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t="str">
        <f>H$252</f>
        <v>Win</v>
      </c>
      <c r="I644" s="302" t="s">
        <v>583</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c r="I645" s="302" t="s">
        <v>596</v>
      </c>
      <c r="J645" s="302"/>
      <c r="K645" s="280"/>
      <c r="L645" s="280"/>
      <c r="M645" s="280"/>
      <c r="N645" s="280"/>
      <c r="O645" s="280"/>
      <c r="P645" s="280"/>
      <c r="Q645" s="280"/>
      <c r="R645" s="280">
        <v>0</v>
      </c>
      <c r="S645" s="574">
        <f>IF(R645=0,0,R645+72)</f>
        <v>0</v>
      </c>
      <c r="T645" s="575">
        <f t="shared" ref="T645:T647" si="224">S645</f>
        <v>0</v>
      </c>
      <c r="U645" s="574">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597</v>
      </c>
      <c r="J646" s="302"/>
      <c r="K646" s="280"/>
      <c r="L646" s="280"/>
      <c r="M646" s="280"/>
      <c r="N646" s="280"/>
      <c r="O646" s="280"/>
      <c r="P646" s="280"/>
      <c r="Q646" s="280"/>
      <c r="R646" s="576">
        <f>IF(R642=0,0,R642+24)</f>
        <v>48</v>
      </c>
      <c r="S646" s="574">
        <f>IF(R646=0,0,R646+72)</f>
        <v>120</v>
      </c>
      <c r="T646" s="575">
        <f t="shared" si="224"/>
        <v>120</v>
      </c>
      <c r="U646" s="574">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598</v>
      </c>
      <c r="J647" s="302"/>
      <c r="K647" s="280"/>
      <c r="L647" s="280"/>
      <c r="M647" s="280"/>
      <c r="N647" s="280"/>
      <c r="O647" s="280"/>
      <c r="P647" s="280"/>
      <c r="Q647" s="280"/>
      <c r="R647" s="576">
        <f>IF(R643=0,0,R643+24)</f>
        <v>0</v>
      </c>
      <c r="S647" s="574">
        <f>IF(R647=0,0,R647+72)</f>
        <v>0</v>
      </c>
      <c r="T647" s="575">
        <f t="shared" si="224"/>
        <v>0</v>
      </c>
      <c r="U647" s="574">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t="str">
        <f>H$253</f>
        <v>Spr</v>
      </c>
      <c r="I648" s="302" t="s">
        <v>583</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2"/>
        <v>4</v>
      </c>
      <c r="D649" s="275"/>
      <c r="E649" s="332"/>
      <c r="F649" s="332"/>
      <c r="G649" s="275"/>
      <c r="H649" s="296"/>
      <c r="I649" s="302" t="s">
        <v>596</v>
      </c>
      <c r="J649" s="302"/>
      <c r="K649" s="280"/>
      <c r="L649" s="280"/>
      <c r="M649" s="280"/>
      <c r="N649" s="280"/>
      <c r="O649" s="280"/>
      <c r="P649" s="280"/>
      <c r="Q649" s="280"/>
      <c r="R649" s="280">
        <v>0</v>
      </c>
      <c r="S649" s="574">
        <f>IF(R649=0,0,R649+72)</f>
        <v>0</v>
      </c>
      <c r="T649" s="575">
        <f t="shared" ref="T649:T651" si="225">S649</f>
        <v>0</v>
      </c>
      <c r="U649" s="574">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2"/>
        <v>4</v>
      </c>
      <c r="D650" s="275"/>
      <c r="E650" s="332"/>
      <c r="F650" s="332"/>
      <c r="G650" s="275"/>
      <c r="H650" s="296"/>
      <c r="I650" s="302" t="s">
        <v>597</v>
      </c>
      <c r="J650" s="302"/>
      <c r="K650" s="280"/>
      <c r="L650" s="280"/>
      <c r="M650" s="280"/>
      <c r="N650" s="280"/>
      <c r="O650" s="280"/>
      <c r="P650" s="280"/>
      <c r="Q650" s="280"/>
      <c r="R650" s="576">
        <f>IF(R646=0,0,R646+24)</f>
        <v>72</v>
      </c>
      <c r="S650" s="574">
        <f>IF(R650=0,0,R650+72)</f>
        <v>144</v>
      </c>
      <c r="T650" s="575">
        <f t="shared" si="225"/>
        <v>144</v>
      </c>
      <c r="U650" s="574">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2"/>
        <v>4</v>
      </c>
      <c r="D651" s="275"/>
      <c r="E651" s="332"/>
      <c r="F651" s="332"/>
      <c r="G651" s="275"/>
      <c r="H651" s="296"/>
      <c r="I651" s="302" t="s">
        <v>598</v>
      </c>
      <c r="J651" s="302"/>
      <c r="K651" s="280"/>
      <c r="L651" s="280"/>
      <c r="M651" s="280"/>
      <c r="N651" s="280"/>
      <c r="O651" s="280"/>
      <c r="P651" s="280"/>
      <c r="Q651" s="280"/>
      <c r="R651" s="576">
        <f>IF(R647=0,0,R647+24)</f>
        <v>0</v>
      </c>
      <c r="S651" s="574">
        <f>IF(R651=0,0,R651+72)</f>
        <v>0</v>
      </c>
      <c r="T651" s="575">
        <f t="shared" si="225"/>
        <v>0</v>
      </c>
      <c r="U651" s="574">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401</v>
      </c>
      <c r="AR652" s="262"/>
      <c r="AS652" s="250"/>
      <c r="AT652" s="250"/>
      <c r="AU652" s="250"/>
    </row>
    <row r="653" spans="1:47" outlineLevel="2" collapsed="1" x14ac:dyDescent="0.35">
      <c r="A653" s="250"/>
      <c r="B653" s="259"/>
      <c r="C653" s="252">
        <f>INT($C$232)+2</f>
        <v>3</v>
      </c>
      <c r="D653" s="275"/>
      <c r="E653" s="332"/>
      <c r="F653" s="332"/>
      <c r="G653" s="275"/>
      <c r="H653" s="345" t="s">
        <v>576</v>
      </c>
      <c r="I653" s="303" t="s">
        <v>905</v>
      </c>
      <c r="J653" s="303"/>
      <c r="K653" s="395"/>
      <c r="L653" s="393">
        <f>COUNTA($I654:$I$669)/COUNTA($H654:$H$669)</f>
        <v>5</v>
      </c>
      <c r="M653" s="280"/>
      <c r="N653" s="303"/>
      <c r="O653" s="303"/>
      <c r="P653" s="303"/>
      <c r="Q653" s="303"/>
      <c r="R653" s="303" t="s">
        <v>594</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6">INT($C$232)+3</f>
        <v>4</v>
      </c>
      <c r="D654" s="275"/>
      <c r="E654" s="332"/>
      <c r="F654" s="332"/>
      <c r="G654" s="275"/>
      <c r="H654" s="296" t="str">
        <f>H$251</f>
        <v>Aut</v>
      </c>
      <c r="I654" s="302" t="s">
        <v>583</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595</v>
      </c>
      <c r="J655" s="302"/>
      <c r="K655" s="280"/>
      <c r="L655" s="280"/>
      <c r="M655" s="280"/>
      <c r="N655" s="280"/>
      <c r="O655" s="280"/>
      <c r="P655" s="280"/>
      <c r="Q655" s="280"/>
      <c r="R655" s="297">
        <v>0</v>
      </c>
      <c r="S655" s="574">
        <f>IF(R655=0,0,R655+72)</f>
        <v>0</v>
      </c>
      <c r="T655" s="575">
        <f t="shared" ref="T655:T658" si="227">S655</f>
        <v>0</v>
      </c>
      <c r="U655" s="574">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c r="I656" s="302" t="s">
        <v>564</v>
      </c>
      <c r="J656" s="302"/>
      <c r="K656" s="280"/>
      <c r="L656" s="280"/>
      <c r="M656" s="280"/>
      <c r="N656" s="280"/>
      <c r="O656" s="280"/>
      <c r="P656" s="280"/>
      <c r="Q656" s="280"/>
      <c r="R656" s="297">
        <v>22</v>
      </c>
      <c r="S656" s="574">
        <f>IF(R656=0,0,R656+72)</f>
        <v>94</v>
      </c>
      <c r="T656" s="575">
        <f t="shared" si="227"/>
        <v>94</v>
      </c>
      <c r="U656" s="574">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297">
        <v>22</v>
      </c>
      <c r="S657" s="574">
        <f>IF(R657=0,0,R657+72)</f>
        <v>94</v>
      </c>
      <c r="T657" s="575">
        <f t="shared" si="227"/>
        <v>94</v>
      </c>
      <c r="U657" s="574">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565</v>
      </c>
      <c r="J658" s="302"/>
      <c r="K658" s="280"/>
      <c r="L658" s="280"/>
      <c r="M658" s="280"/>
      <c r="N658" s="280"/>
      <c r="O658" s="280"/>
      <c r="P658" s="280"/>
      <c r="Q658" s="280"/>
      <c r="R658" s="297">
        <v>23</v>
      </c>
      <c r="S658" s="574">
        <f>IF(R658=0,0,R658+72)</f>
        <v>95</v>
      </c>
      <c r="T658" s="575">
        <f t="shared" si="227"/>
        <v>95</v>
      </c>
      <c r="U658" s="574">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t="str">
        <f>H$252</f>
        <v>Win</v>
      </c>
      <c r="I659" s="302" t="s">
        <v>583</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595</v>
      </c>
      <c r="J660" s="302"/>
      <c r="K660" s="280"/>
      <c r="L660" s="280"/>
      <c r="M660" s="280"/>
      <c r="N660" s="280"/>
      <c r="O660" s="280"/>
      <c r="P660" s="280"/>
      <c r="Q660" s="280"/>
      <c r="R660" s="580">
        <f>IF(R655=0,0,R655+24)</f>
        <v>0</v>
      </c>
      <c r="S660" s="574">
        <f>IF(R660=0,0,R660+72)</f>
        <v>0</v>
      </c>
      <c r="T660" s="575">
        <f t="shared" ref="T660:T663" si="228">S660</f>
        <v>0</v>
      </c>
      <c r="U660" s="574">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c r="I661" s="302" t="s">
        <v>564</v>
      </c>
      <c r="J661" s="302"/>
      <c r="K661" s="280"/>
      <c r="L661" s="280"/>
      <c r="M661" s="280"/>
      <c r="N661" s="280"/>
      <c r="O661" s="280"/>
      <c r="P661" s="280"/>
      <c r="Q661" s="280"/>
      <c r="R661" s="580">
        <f>IF(R656=0,0,R656+24)</f>
        <v>46</v>
      </c>
      <c r="S661" s="574">
        <f>IF(R661=0,0,R661+72)</f>
        <v>118</v>
      </c>
      <c r="T661" s="575">
        <f t="shared" si="228"/>
        <v>118</v>
      </c>
      <c r="U661" s="574">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46</v>
      </c>
      <c r="S662" s="574">
        <f>IF(R662=0,0,R662+72)</f>
        <v>118</v>
      </c>
      <c r="T662" s="575">
        <f t="shared" si="228"/>
        <v>118</v>
      </c>
      <c r="U662" s="574">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565</v>
      </c>
      <c r="J663" s="302"/>
      <c r="K663" s="280"/>
      <c r="L663" s="280"/>
      <c r="M663" s="280"/>
      <c r="N663" s="280"/>
      <c r="O663" s="280"/>
      <c r="P663" s="280"/>
      <c r="Q663" s="280"/>
      <c r="R663" s="580">
        <f>IF(R658=0,0,R658+24)</f>
        <v>47</v>
      </c>
      <c r="S663" s="574">
        <f>IF(R663=0,0,R663+72)</f>
        <v>119</v>
      </c>
      <c r="T663" s="575">
        <f t="shared" si="228"/>
        <v>119</v>
      </c>
      <c r="U663" s="574">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t="str">
        <f>H$253</f>
        <v>Spr</v>
      </c>
      <c r="I664" s="302" t="s">
        <v>583</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595</v>
      </c>
      <c r="J665" s="302"/>
      <c r="K665" s="280"/>
      <c r="L665" s="280"/>
      <c r="M665" s="280"/>
      <c r="N665" s="280"/>
      <c r="O665" s="280"/>
      <c r="P665" s="280"/>
      <c r="Q665" s="280"/>
      <c r="R665" s="580">
        <f>IF(R660=0,0,R660+24)</f>
        <v>0</v>
      </c>
      <c r="S665" s="574">
        <f>IF(R665=0,0,R665+72)</f>
        <v>0</v>
      </c>
      <c r="T665" s="575">
        <f t="shared" ref="T665:T668" si="229">S665</f>
        <v>0</v>
      </c>
      <c r="U665" s="574">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6"/>
        <v>4</v>
      </c>
      <c r="D666" s="275"/>
      <c r="E666" s="332"/>
      <c r="F666" s="332"/>
      <c r="G666" s="275"/>
      <c r="H666" s="296"/>
      <c r="I666" s="302" t="s">
        <v>564</v>
      </c>
      <c r="J666" s="302"/>
      <c r="K666" s="280"/>
      <c r="L666" s="280"/>
      <c r="M666" s="280"/>
      <c r="N666" s="280"/>
      <c r="O666" s="280"/>
      <c r="P666" s="280"/>
      <c r="Q666" s="280"/>
      <c r="R666" s="580">
        <f>IF(R661=0,0,R661+24)</f>
        <v>70</v>
      </c>
      <c r="S666" s="574">
        <f>IF(R666=0,0,R666+72)</f>
        <v>142</v>
      </c>
      <c r="T666" s="575">
        <f t="shared" si="229"/>
        <v>142</v>
      </c>
      <c r="U666" s="574">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6"/>
        <v>4</v>
      </c>
      <c r="D667" s="275"/>
      <c r="E667" s="332"/>
      <c r="F667" s="332"/>
      <c r="G667" s="275"/>
      <c r="H667" s="296"/>
      <c r="I667" s="302" t="s">
        <v>592</v>
      </c>
      <c r="J667" s="302"/>
      <c r="K667" s="280"/>
      <c r="L667" s="280"/>
      <c r="M667" s="280"/>
      <c r="N667" s="280"/>
      <c r="O667" s="280"/>
      <c r="P667" s="280"/>
      <c r="Q667" s="280"/>
      <c r="R667" s="580">
        <f>IF(R662=0,0,R662+24)</f>
        <v>70</v>
      </c>
      <c r="S667" s="574">
        <f>IF(R667=0,0,R667+72)</f>
        <v>142</v>
      </c>
      <c r="T667" s="575">
        <f t="shared" si="229"/>
        <v>142</v>
      </c>
      <c r="U667" s="574">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6"/>
        <v>4</v>
      </c>
      <c r="D668" s="275"/>
      <c r="E668" s="332"/>
      <c r="F668" s="332"/>
      <c r="G668" s="275"/>
      <c r="H668" s="296"/>
      <c r="I668" s="302" t="s">
        <v>565</v>
      </c>
      <c r="J668" s="302"/>
      <c r="K668" s="280"/>
      <c r="L668" s="280"/>
      <c r="M668" s="280"/>
      <c r="N668" s="280"/>
      <c r="O668" s="280"/>
      <c r="P668" s="280"/>
      <c r="Q668" s="280"/>
      <c r="R668" s="580">
        <f>IF(R663=0,0,R663+24)</f>
        <v>71</v>
      </c>
      <c r="S668" s="574">
        <f>IF(R668=0,0,R668+72)</f>
        <v>143</v>
      </c>
      <c r="T668" s="575">
        <f t="shared" si="229"/>
        <v>143</v>
      </c>
      <c r="U668" s="574">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401</v>
      </c>
      <c r="AR669" s="262"/>
      <c r="AS669" s="250"/>
      <c r="AT669" s="250"/>
      <c r="AU669" s="250"/>
    </row>
    <row r="670" spans="1:47" outlineLevel="1" x14ac:dyDescent="0.35">
      <c r="A670" s="250"/>
      <c r="B670" s="259"/>
      <c r="C670" s="252">
        <f>INT($C$232)+1</f>
        <v>2</v>
      </c>
      <c r="D670" s="275"/>
      <c r="E670" s="332"/>
      <c r="F670" s="332"/>
      <c r="G670" s="275"/>
      <c r="H670" s="335" t="s">
        <v>599</v>
      </c>
      <c r="I670" s="293" t="s">
        <v>600</v>
      </c>
      <c r="J670" s="293"/>
      <c r="K670" s="265"/>
      <c r="L670" s="265"/>
      <c r="M670" s="265"/>
      <c r="N670" s="265"/>
      <c r="O670" s="265"/>
      <c r="P670" s="265"/>
      <c r="Q670" s="265"/>
      <c r="R670" s="265"/>
      <c r="S670" s="265"/>
      <c r="T670" s="265"/>
      <c r="U670" s="265"/>
      <c r="V670" s="265"/>
      <c r="W670" s="265"/>
      <c r="X670" s="265"/>
      <c r="Y670" s="265"/>
      <c r="Z670" s="324"/>
      <c r="AA670" s="324"/>
      <c r="AB670" s="324"/>
      <c r="AC670" s="324"/>
      <c r="AD670" s="324"/>
      <c r="AE670" s="324"/>
      <c r="AF670" s="324"/>
      <c r="AG670" s="324"/>
      <c r="AH670" s="324"/>
      <c r="AI670" s="324"/>
      <c r="AJ670" s="324"/>
      <c r="AK670" s="324"/>
      <c r="AL670" s="324"/>
      <c r="AM670" s="324"/>
      <c r="AN670" s="324"/>
      <c r="AO670" s="324"/>
      <c r="AP670" s="324"/>
      <c r="AQ670" s="275"/>
      <c r="AR670" s="262"/>
      <c r="AS670" s="250"/>
      <c r="AT670" s="250"/>
      <c r="AU670" s="250"/>
    </row>
    <row r="671" spans="1:47" ht="5.15" hidden="1" customHeight="1" outlineLevel="3" x14ac:dyDescent="0.35">
      <c r="A671" s="250"/>
      <c r="B671" s="259"/>
      <c r="C671" s="252">
        <f>INT($C$232)+3.005</f>
        <v>4.0049999999999999</v>
      </c>
      <c r="D671" s="275" t="s">
        <v>397</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0">INT($C$232)+2</f>
        <v>3</v>
      </c>
      <c r="D672" s="275"/>
      <c r="E672" s="332"/>
      <c r="F672" s="332"/>
      <c r="G672" s="275"/>
      <c r="H672" s="296" t="str">
        <f>"Birth: "&amp;H$251</f>
        <v>Birth: Aut</v>
      </c>
      <c r="I672" s="302" t="s">
        <v>512</v>
      </c>
      <c r="J672" s="302"/>
      <c r="K672" s="341">
        <f t="shared" ref="K672:Q672" si="231">K251</f>
        <v>43586</v>
      </c>
      <c r="L672" s="341">
        <f t="shared" si="231"/>
        <v>43586</v>
      </c>
      <c r="M672" s="341">
        <f t="shared" si="231"/>
        <v>43586</v>
      </c>
      <c r="N672" s="341">
        <f t="shared" si="231"/>
        <v>43586</v>
      </c>
      <c r="O672" s="341">
        <f t="shared" si="231"/>
        <v>43586</v>
      </c>
      <c r="P672" s="341">
        <f t="shared" si="231"/>
        <v>43586</v>
      </c>
      <c r="Q672" s="341">
        <f t="shared" si="231"/>
        <v>43586</v>
      </c>
      <c r="R672" s="397">
        <f>R260</f>
        <v>43586</v>
      </c>
      <c r="S672" s="397">
        <f>S260</f>
        <v>43586</v>
      </c>
      <c r="T672" s="397">
        <f>T260</f>
        <v>43586</v>
      </c>
      <c r="U672" s="397">
        <f>U260</f>
        <v>43586</v>
      </c>
      <c r="V672" s="280" t="s">
        <v>833</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345"/>
      <c r="I673" s="302" t="s">
        <v>601</v>
      </c>
      <c r="J673" s="302"/>
      <c r="K673" s="398">
        <f t="shared" ref="K673:U673" si="232">K672+INDEX($R$354:$U$354,1,K$240+1)</f>
        <v>43677</v>
      </c>
      <c r="L673" s="398">
        <f t="shared" si="232"/>
        <v>43677</v>
      </c>
      <c r="M673" s="398">
        <f t="shared" si="232"/>
        <v>43677</v>
      </c>
      <c r="N673" s="398">
        <f t="shared" si="232"/>
        <v>43677</v>
      </c>
      <c r="O673" s="398">
        <f t="shared" si="232"/>
        <v>43677</v>
      </c>
      <c r="P673" s="398">
        <f t="shared" si="232"/>
        <v>43677</v>
      </c>
      <c r="Q673" s="398">
        <f t="shared" si="232"/>
        <v>43677</v>
      </c>
      <c r="R673" s="398">
        <f t="shared" si="232"/>
        <v>43677</v>
      </c>
      <c r="S673" s="398">
        <f t="shared" si="232"/>
        <v>43677</v>
      </c>
      <c r="T673" s="398">
        <f t="shared" si="232"/>
        <v>43677</v>
      </c>
      <c r="U673" s="398">
        <f t="shared" si="232"/>
        <v>43677</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296" t="str">
        <f>"Birth: "&amp;H$252</f>
        <v>Birth: Win</v>
      </c>
      <c r="I674" s="302" t="s">
        <v>512</v>
      </c>
      <c r="J674" s="302"/>
      <c r="K674" s="344">
        <f t="shared" ref="K674:Q674" si="233">K252</f>
        <v>43641</v>
      </c>
      <c r="L674" s="344">
        <f t="shared" si="233"/>
        <v>43641</v>
      </c>
      <c r="M674" s="344">
        <f t="shared" si="233"/>
        <v>43641</v>
      </c>
      <c r="N674" s="344">
        <f t="shared" si="233"/>
        <v>43641</v>
      </c>
      <c r="O674" s="344">
        <f t="shared" si="233"/>
        <v>43641</v>
      </c>
      <c r="P674" s="344">
        <f t="shared" si="233"/>
        <v>43641</v>
      </c>
      <c r="Q674" s="344">
        <f t="shared" si="233"/>
        <v>43641</v>
      </c>
      <c r="R674" s="354">
        <f>R268</f>
        <v>43641</v>
      </c>
      <c r="S674" s="354">
        <f>S268</f>
        <v>43641</v>
      </c>
      <c r="T674" s="354">
        <f>T268</f>
        <v>43641</v>
      </c>
      <c r="U674" s="354">
        <f>U268</f>
        <v>43641</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0"/>
        <v>3</v>
      </c>
      <c r="D675" s="275"/>
      <c r="E675" s="332"/>
      <c r="F675" s="332"/>
      <c r="G675" s="275"/>
      <c r="H675" s="345"/>
      <c r="I675" s="302" t="s">
        <v>601</v>
      </c>
      <c r="J675" s="302"/>
      <c r="K675" s="399">
        <f t="shared" ref="K675:U675" si="234">K674+INDEX($R$354:$U$354,1,K$240+1)</f>
        <v>43732</v>
      </c>
      <c r="L675" s="399">
        <f t="shared" si="234"/>
        <v>43732</v>
      </c>
      <c r="M675" s="398">
        <f t="shared" si="234"/>
        <v>43732</v>
      </c>
      <c r="N675" s="398">
        <f t="shared" si="234"/>
        <v>43732</v>
      </c>
      <c r="O675" s="398">
        <f t="shared" si="234"/>
        <v>43732</v>
      </c>
      <c r="P675" s="398">
        <f t="shared" si="234"/>
        <v>43732</v>
      </c>
      <c r="Q675" s="398">
        <f t="shared" si="234"/>
        <v>43732</v>
      </c>
      <c r="R675" s="398">
        <f t="shared" si="234"/>
        <v>43732</v>
      </c>
      <c r="S675" s="398">
        <f t="shared" si="234"/>
        <v>43732</v>
      </c>
      <c r="T675" s="398">
        <f t="shared" si="234"/>
        <v>43732</v>
      </c>
      <c r="U675" s="398">
        <f t="shared" si="234"/>
        <v>43732</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0"/>
        <v>3</v>
      </c>
      <c r="D676" s="275"/>
      <c r="E676" s="332"/>
      <c r="F676" s="332"/>
      <c r="G676" s="275"/>
      <c r="H676" s="296" t="str">
        <f>"Birth: "&amp;H$253</f>
        <v>Birth: Spr</v>
      </c>
      <c r="I676" s="302" t="s">
        <v>512</v>
      </c>
      <c r="J676" s="302"/>
      <c r="K676" s="344">
        <f t="shared" ref="K676:Q676" si="235">K253</f>
        <v>43684</v>
      </c>
      <c r="L676" s="344">
        <f t="shared" si="235"/>
        <v>43684</v>
      </c>
      <c r="M676" s="344">
        <f t="shared" si="235"/>
        <v>43684</v>
      </c>
      <c r="N676" s="344">
        <f t="shared" si="235"/>
        <v>43684</v>
      </c>
      <c r="O676" s="344">
        <f t="shared" si="235"/>
        <v>43684</v>
      </c>
      <c r="P676" s="344">
        <f t="shared" si="235"/>
        <v>43684</v>
      </c>
      <c r="Q676" s="344">
        <f t="shared" si="235"/>
        <v>43684</v>
      </c>
      <c r="R676" s="354">
        <f>R276</f>
        <v>43684</v>
      </c>
      <c r="S676" s="354">
        <f>S276</f>
        <v>43684</v>
      </c>
      <c r="T676" s="354">
        <f>T276</f>
        <v>43684</v>
      </c>
      <c r="U676" s="354">
        <f>U276</f>
        <v>43684</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0"/>
        <v>3</v>
      </c>
      <c r="D677" s="275"/>
      <c r="E677" s="332"/>
      <c r="F677" s="332"/>
      <c r="G677" s="275"/>
      <c r="H677" s="345"/>
      <c r="I677" s="302" t="s">
        <v>601</v>
      </c>
      <c r="J677" s="302"/>
      <c r="K677" s="399">
        <f t="shared" ref="K677:U677" si="236">K676+INDEX($R$354:$U$354,1,K$240+1)</f>
        <v>43775</v>
      </c>
      <c r="L677" s="399">
        <f t="shared" si="236"/>
        <v>43775</v>
      </c>
      <c r="M677" s="398">
        <f t="shared" si="236"/>
        <v>43775</v>
      </c>
      <c r="N677" s="398">
        <f t="shared" si="236"/>
        <v>43775</v>
      </c>
      <c r="O677" s="398">
        <f t="shared" si="236"/>
        <v>43775</v>
      </c>
      <c r="P677" s="398">
        <f t="shared" si="236"/>
        <v>43775</v>
      </c>
      <c r="Q677" s="398">
        <f t="shared" si="236"/>
        <v>43775</v>
      </c>
      <c r="R677" s="398">
        <f t="shared" si="236"/>
        <v>43775</v>
      </c>
      <c r="S677" s="398">
        <f t="shared" si="236"/>
        <v>43775</v>
      </c>
      <c r="T677" s="398">
        <f t="shared" si="236"/>
        <v>43775</v>
      </c>
      <c r="U677" s="398">
        <f t="shared" si="236"/>
        <v>43775</v>
      </c>
      <c r="V677" s="280"/>
      <c r="W677" s="280"/>
      <c r="X677" s="280"/>
      <c r="Y677" s="280"/>
      <c r="Z677" s="280"/>
      <c r="AA677" s="280"/>
      <c r="AB677" s="280"/>
      <c r="AC677" s="280"/>
      <c r="AD677" s="394" t="s">
        <v>1040</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0"/>
        <v>3</v>
      </c>
      <c r="D678" s="275"/>
      <c r="E678" s="332"/>
      <c r="F678" s="332"/>
      <c r="G678" s="275"/>
      <c r="H678" s="345" t="s">
        <v>518</v>
      </c>
      <c r="I678" s="303" t="s">
        <v>602</v>
      </c>
      <c r="J678" s="392" t="s">
        <v>603</v>
      </c>
      <c r="K678" s="393">
        <f>COUNTA($H$679:$H$750)</f>
        <v>3</v>
      </c>
      <c r="L678" s="393">
        <f>COUNTA($I$679:$I$750)/K678</f>
        <v>8</v>
      </c>
      <c r="M678" s="347">
        <f>COUNTA($J$679:$J$750)/(L678*K678)</f>
        <v>3</v>
      </c>
      <c r="N678" s="400" t="s">
        <v>604</v>
      </c>
      <c r="O678" s="401"/>
      <c r="P678" s="401"/>
      <c r="Q678" s="401"/>
      <c r="R678" s="401"/>
      <c r="S678" s="401"/>
      <c r="T678" s="401"/>
      <c r="U678" s="375"/>
      <c r="V678" s="296" t="s">
        <v>605</v>
      </c>
      <c r="W678" s="280"/>
      <c r="X678" s="302" t="s">
        <v>606</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0"/>
        <v>3</v>
      </c>
      <c r="D679" s="275"/>
      <c r="E679" s="332"/>
      <c r="F679" s="332"/>
      <c r="G679" s="275"/>
      <c r="H679" s="296" t="str">
        <f>H$251</f>
        <v>Aut</v>
      </c>
      <c r="I679" s="296">
        <v>0</v>
      </c>
      <c r="J679" s="322" t="s">
        <v>500</v>
      </c>
      <c r="K679" s="402">
        <v>43784</v>
      </c>
      <c r="L679" s="402">
        <v>43784</v>
      </c>
      <c r="M679" s="402">
        <v>43784</v>
      </c>
      <c r="N679" s="280"/>
      <c r="O679" s="280"/>
      <c r="P679" s="280"/>
      <c r="Q679" s="280"/>
      <c r="R679" s="403">
        <v>43784</v>
      </c>
      <c r="S679" s="403">
        <v>43784</v>
      </c>
      <c r="T679" s="403">
        <v>43784</v>
      </c>
      <c r="U679" s="403">
        <v>43784</v>
      </c>
      <c r="V679" s="323">
        <v>0</v>
      </c>
      <c r="W679" s="280"/>
      <c r="X679" s="280" t="b">
        <f t="shared" ref="X679:AA681" si="237">R679&lt;(MAX(R$257:R$264)+MAX($I$354*R$354,$I$355*R$355,$I$356*R$356))</f>
        <v>0</v>
      </c>
      <c r="Y679" s="280" t="b">
        <f t="shared" si="237"/>
        <v>0</v>
      </c>
      <c r="Z679" s="280" t="b">
        <f t="shared" si="237"/>
        <v>0</v>
      </c>
      <c r="AA679" s="280" t="b">
        <f t="shared" si="237"/>
        <v>0</v>
      </c>
      <c r="AB679" s="280"/>
      <c r="AC679" s="724">
        <f t="shared" ref="AC679:AC710" si="238">MIN(363,INT((K679 - DATE(YEAR(K679),1,1))))+364*(YEAR(K679)-i_startyear)</f>
        <v>318</v>
      </c>
      <c r="AD679" s="724">
        <f t="shared" ref="AD679:AD710" si="239">MIN(363,INT((L679 - DATE(YEAR(L679),1,1))))+364*(YEAR(L679)-i_startyear)</f>
        <v>318</v>
      </c>
      <c r="AE679" s="724">
        <f t="shared" ref="AE679:AE710" si="240">MIN(363,INT((M679 - DATE(YEAR(M679),1,1))))+364*(YEAR(M679)-i_startyear)</f>
        <v>318</v>
      </c>
      <c r="AF679" s="724">
        <f t="shared" ref="AF679:AF710" si="241">MIN(363,INT((N679 - DATE(YEAR(N679),1,1))))+364*(YEAR(N679)-i_startyear)</f>
        <v>-43317</v>
      </c>
      <c r="AG679" s="724">
        <f t="shared" ref="AG679:AG710" si="242">MIN(363,INT((O679 - DATE(YEAR(O679),1,1))))+364*(YEAR(O679)-i_startyear)</f>
        <v>-43317</v>
      </c>
      <c r="AH679" s="724">
        <f t="shared" ref="AH679:AH710" si="243">MIN(363,INT((P679 - DATE(YEAR(P679),1,1))))+364*(YEAR(P679)-i_startyear)</f>
        <v>-43317</v>
      </c>
      <c r="AI679" s="724">
        <f t="shared" ref="AI679:AI710" si="244">MIN(363,INT((Q679 - DATE(YEAR(Q679),1,1))))+364*(YEAR(Q679)-i_startyear)</f>
        <v>-43317</v>
      </c>
      <c r="AJ679" s="724">
        <f t="shared" ref="AJ679:AJ710" si="245">MIN(363,INT((R679 - DATE(YEAR(R679),1,1))))+364*(YEAR(R679)-i_startyear)</f>
        <v>318</v>
      </c>
      <c r="AK679" s="724">
        <f t="shared" ref="AK679:AK710" si="246">MIN(363,INT((S679 - DATE(YEAR(S679),1,1))))+364*(YEAR(S679)-i_startyear)</f>
        <v>318</v>
      </c>
      <c r="AL679" s="724">
        <f t="shared" ref="AL679:AL710" si="247">MIN(363,INT((T679 - DATE(YEAR(T679),1,1))))+364*(YEAR(T679)-i_startyear)</f>
        <v>318</v>
      </c>
      <c r="AM679" s="724">
        <f t="shared" ref="AM679:AM710" si="248">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0"/>
        <v>3</v>
      </c>
      <c r="D680" s="275"/>
      <c r="E680" s="332"/>
      <c r="F680" s="332"/>
      <c r="G680" s="275"/>
      <c r="H680" s="296"/>
      <c r="I680" s="296"/>
      <c r="J680" s="322" t="s">
        <v>10</v>
      </c>
      <c r="K680" s="280"/>
      <c r="L680" s="280"/>
      <c r="M680" s="280"/>
      <c r="N680" s="403">
        <v>43784</v>
      </c>
      <c r="O680" s="403">
        <v>43784</v>
      </c>
      <c r="P680" s="403">
        <v>43784</v>
      </c>
      <c r="Q680" s="403">
        <v>43784</v>
      </c>
      <c r="R680" s="403">
        <v>43784</v>
      </c>
      <c r="S680" s="403">
        <v>43784</v>
      </c>
      <c r="T680" s="403">
        <v>43784</v>
      </c>
      <c r="U680" s="403">
        <v>43784</v>
      </c>
      <c r="V680" s="404">
        <f>1-SUM(V679,V681)</f>
        <v>0.5</v>
      </c>
      <c r="W680" s="280"/>
      <c r="X680" s="280" t="b">
        <f t="shared" si="237"/>
        <v>0</v>
      </c>
      <c r="Y680" s="280" t="b">
        <f t="shared" si="237"/>
        <v>0</v>
      </c>
      <c r="Z680" s="280" t="b">
        <f t="shared" si="237"/>
        <v>0</v>
      </c>
      <c r="AA680" s="280" t="b">
        <f t="shared" si="237"/>
        <v>0</v>
      </c>
      <c r="AB680" s="280"/>
      <c r="AC680" s="724">
        <f t="shared" si="238"/>
        <v>-43317</v>
      </c>
      <c r="AD680" s="724">
        <f t="shared" si="239"/>
        <v>-43317</v>
      </c>
      <c r="AE680" s="724">
        <f t="shared" si="240"/>
        <v>-43317</v>
      </c>
      <c r="AF680" s="724">
        <f t="shared" si="241"/>
        <v>318</v>
      </c>
      <c r="AG680" s="724">
        <f t="shared" si="242"/>
        <v>318</v>
      </c>
      <c r="AH680" s="724">
        <f t="shared" si="243"/>
        <v>318</v>
      </c>
      <c r="AI680" s="724">
        <f t="shared" si="244"/>
        <v>318</v>
      </c>
      <c r="AJ680" s="724">
        <f t="shared" si="245"/>
        <v>318</v>
      </c>
      <c r="AK680" s="724">
        <f t="shared" si="246"/>
        <v>318</v>
      </c>
      <c r="AL680" s="724">
        <f t="shared" si="247"/>
        <v>318</v>
      </c>
      <c r="AM680" s="724">
        <f t="shared" si="248"/>
        <v>318</v>
      </c>
      <c r="AN680" s="280"/>
      <c r="AO680" s="280"/>
      <c r="AP680" s="280"/>
      <c r="AQ680" s="275"/>
      <c r="AR680" s="262"/>
      <c r="AS680" s="250"/>
      <c r="AT680" s="250"/>
      <c r="AU680" s="250"/>
    </row>
    <row r="681" spans="1:47" outlineLevel="3" x14ac:dyDescent="0.35">
      <c r="A681" s="250"/>
      <c r="B681" s="259"/>
      <c r="C681" s="252">
        <f t="shared" si="230"/>
        <v>3</v>
      </c>
      <c r="D681" s="275"/>
      <c r="E681" s="332"/>
      <c r="F681" s="332"/>
      <c r="G681" s="275"/>
      <c r="H681" s="296"/>
      <c r="I681" s="296"/>
      <c r="J681" s="322" t="s">
        <v>802</v>
      </c>
      <c r="K681" s="280"/>
      <c r="L681" s="280"/>
      <c r="M681" s="280"/>
      <c r="N681" s="280"/>
      <c r="O681" s="280"/>
      <c r="P681" s="280"/>
      <c r="Q681" s="280"/>
      <c r="R681" s="403">
        <v>43784</v>
      </c>
      <c r="S681" s="403">
        <v>43784</v>
      </c>
      <c r="T681" s="403">
        <v>43784</v>
      </c>
      <c r="U681" s="403">
        <v>43784</v>
      </c>
      <c r="V681" s="323">
        <v>0.5</v>
      </c>
      <c r="W681" s="280"/>
      <c r="X681" s="280" t="b">
        <f t="shared" si="237"/>
        <v>0</v>
      </c>
      <c r="Y681" s="280" t="b">
        <f t="shared" si="237"/>
        <v>0</v>
      </c>
      <c r="Z681" s="280" t="b">
        <f t="shared" si="237"/>
        <v>0</v>
      </c>
      <c r="AA681" s="280" t="b">
        <f t="shared" si="237"/>
        <v>0</v>
      </c>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318</v>
      </c>
      <c r="AK681" s="724">
        <f t="shared" si="246"/>
        <v>318</v>
      </c>
      <c r="AL681" s="724">
        <f t="shared" si="247"/>
        <v>318</v>
      </c>
      <c r="AM681" s="724">
        <f t="shared" si="248"/>
        <v>318</v>
      </c>
      <c r="AN681" s="280"/>
      <c r="AO681" s="280"/>
      <c r="AP681" s="280"/>
      <c r="AQ681" s="275"/>
      <c r="AR681" s="262"/>
      <c r="AS681" s="250"/>
      <c r="AT681" s="250"/>
      <c r="AU681" s="250"/>
    </row>
    <row r="682" spans="1:47" outlineLevel="3" x14ac:dyDescent="0.35">
      <c r="A682" s="250"/>
      <c r="B682" s="259"/>
      <c r="C682" s="252">
        <f>INT($C$232)+3</f>
        <v>4</v>
      </c>
      <c r="D682" s="275"/>
      <c r="E682" s="332"/>
      <c r="F682" s="332"/>
      <c r="G682" s="275"/>
      <c r="H682" s="280"/>
      <c r="I682" s="296">
        <v>1</v>
      </c>
      <c r="J682" s="296" t="s">
        <v>607</v>
      </c>
      <c r="K682" s="368">
        <f>DATE(YEAR(K679)+1,MONTH(K679),DAY(K679))</f>
        <v>44150</v>
      </c>
      <c r="L682" s="368">
        <f>DATE(YEAR(L679)+1,MONTH(L679),DAY(L679))</f>
        <v>44150</v>
      </c>
      <c r="M682" s="368">
        <f>DATE(YEAR(M679)+1,MONTH(M679),DAY(M679))</f>
        <v>44150</v>
      </c>
      <c r="N682" s="280"/>
      <c r="O682" s="280"/>
      <c r="P682" s="280"/>
      <c r="Q682" s="280"/>
      <c r="R682" s="368">
        <f t="shared" ref="R682:U702" si="249">DATE(YEAR(R679)+1,MONTH(R679),DAY(R679))</f>
        <v>44150</v>
      </c>
      <c r="S682" s="368">
        <f t="shared" si="249"/>
        <v>44150</v>
      </c>
      <c r="T682" s="368">
        <f t="shared" si="249"/>
        <v>44150</v>
      </c>
      <c r="U682" s="368">
        <f t="shared" si="249"/>
        <v>44150</v>
      </c>
      <c r="V682" s="280"/>
      <c r="W682" s="280"/>
      <c r="X682" s="280"/>
      <c r="Y682" s="280"/>
      <c r="Z682" s="280"/>
      <c r="AA682" s="280"/>
      <c r="AB682" s="280"/>
      <c r="AC682" s="724">
        <f t="shared" si="238"/>
        <v>683</v>
      </c>
      <c r="AD682" s="724">
        <f t="shared" si="239"/>
        <v>683</v>
      </c>
      <c r="AE682" s="724">
        <f t="shared" si="240"/>
        <v>683</v>
      </c>
      <c r="AF682" s="724">
        <f t="shared" si="241"/>
        <v>-43317</v>
      </c>
      <c r="AG682" s="724">
        <f t="shared" si="242"/>
        <v>-43317</v>
      </c>
      <c r="AH682" s="724">
        <f t="shared" si="243"/>
        <v>-43317</v>
      </c>
      <c r="AI682" s="724">
        <f t="shared" si="244"/>
        <v>-43317</v>
      </c>
      <c r="AJ682" s="724">
        <f t="shared" si="245"/>
        <v>683</v>
      </c>
      <c r="AK682" s="724">
        <f t="shared" si="246"/>
        <v>683</v>
      </c>
      <c r="AL682" s="724">
        <f t="shared" si="247"/>
        <v>683</v>
      </c>
      <c r="AM682" s="724">
        <f t="shared" si="248"/>
        <v>683</v>
      </c>
      <c r="AN682" s="280"/>
      <c r="AO682" s="280"/>
      <c r="AP682" s="280"/>
      <c r="AQ682" s="275"/>
      <c r="AR682" s="262"/>
      <c r="AS682" s="250"/>
      <c r="AT682" s="250"/>
      <c r="AU682" s="250"/>
    </row>
    <row r="683" spans="1:47" outlineLevel="3" x14ac:dyDescent="0.35">
      <c r="A683" s="250"/>
      <c r="B683" s="259"/>
      <c r="C683" s="252">
        <f>INT($C$232)+3</f>
        <v>4</v>
      </c>
      <c r="D683" s="275"/>
      <c r="E683" s="332"/>
      <c r="F683" s="332"/>
      <c r="G683" s="275"/>
      <c r="H683" s="280"/>
      <c r="I683" s="296"/>
      <c r="J683" s="296" t="s">
        <v>597</v>
      </c>
      <c r="K683" s="280"/>
      <c r="L683" s="280"/>
      <c r="M683" s="280"/>
      <c r="N683" s="368">
        <f>DATE(YEAR(N680)+1,MONTH(N680),DAY(N680))</f>
        <v>44150</v>
      </c>
      <c r="O683" s="368">
        <f>DATE(YEAR(O680)+1,MONTH(O680),DAY(O680))</f>
        <v>44150</v>
      </c>
      <c r="P683" s="368">
        <f>DATE(YEAR(P680)+1,MONTH(P680),DAY(P680))</f>
        <v>44150</v>
      </c>
      <c r="Q683" s="368">
        <f>DATE(YEAR(Q680)+1,MONTH(Q680),DAY(Q680))</f>
        <v>44150</v>
      </c>
      <c r="R683" s="368">
        <f t="shared" si="249"/>
        <v>44150</v>
      </c>
      <c r="S683" s="368">
        <f t="shared" si="249"/>
        <v>44150</v>
      </c>
      <c r="T683" s="368">
        <f t="shared" si="249"/>
        <v>44150</v>
      </c>
      <c r="U683" s="368">
        <f t="shared" si="249"/>
        <v>44150</v>
      </c>
      <c r="V683" s="280"/>
      <c r="W683" s="280"/>
      <c r="X683" s="280"/>
      <c r="Y683" s="280"/>
      <c r="Z683" s="280"/>
      <c r="AA683" s="280"/>
      <c r="AB683" s="280"/>
      <c r="AC683" s="724">
        <f t="shared" si="238"/>
        <v>-43317</v>
      </c>
      <c r="AD683" s="724">
        <f t="shared" si="239"/>
        <v>-43317</v>
      </c>
      <c r="AE683" s="724">
        <f t="shared" si="240"/>
        <v>-43317</v>
      </c>
      <c r="AF683" s="724">
        <f t="shared" si="241"/>
        <v>683</v>
      </c>
      <c r="AG683" s="724">
        <f t="shared" si="242"/>
        <v>683</v>
      </c>
      <c r="AH683" s="724">
        <f t="shared" si="243"/>
        <v>683</v>
      </c>
      <c r="AI683" s="724">
        <f t="shared" si="244"/>
        <v>683</v>
      </c>
      <c r="AJ683" s="724">
        <f t="shared" si="245"/>
        <v>683</v>
      </c>
      <c r="AK683" s="724">
        <f t="shared" si="246"/>
        <v>683</v>
      </c>
      <c r="AL683" s="724">
        <f t="shared" si="247"/>
        <v>683</v>
      </c>
      <c r="AM683" s="724">
        <f t="shared" si="248"/>
        <v>683</v>
      </c>
      <c r="AN683" s="280"/>
      <c r="AO683" s="280"/>
      <c r="AP683" s="280"/>
      <c r="AQ683" s="275"/>
      <c r="AR683" s="262"/>
      <c r="AS683" s="250"/>
      <c r="AT683" s="250"/>
      <c r="AU683" s="250"/>
    </row>
    <row r="684" spans="1:47" outlineLevel="3" x14ac:dyDescent="0.35">
      <c r="A684" s="250"/>
      <c r="B684" s="259"/>
      <c r="C684" s="252">
        <f>INT($C$232)+3</f>
        <v>4</v>
      </c>
      <c r="D684" s="275"/>
      <c r="E684" s="332"/>
      <c r="F684" s="332"/>
      <c r="G684" s="275"/>
      <c r="H684" s="280"/>
      <c r="I684" s="296"/>
      <c r="J684" s="296" t="s">
        <v>598</v>
      </c>
      <c r="K684" s="280"/>
      <c r="L684" s="280"/>
      <c r="M684" s="280"/>
      <c r="N684" s="280"/>
      <c r="O684" s="280"/>
      <c r="P684" s="280"/>
      <c r="Q684" s="280"/>
      <c r="R684" s="368">
        <f t="shared" si="249"/>
        <v>44150</v>
      </c>
      <c r="S684" s="368">
        <f t="shared" si="249"/>
        <v>44150</v>
      </c>
      <c r="T684" s="368">
        <f t="shared" si="249"/>
        <v>44150</v>
      </c>
      <c r="U684" s="368">
        <f t="shared" si="249"/>
        <v>44150</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683</v>
      </c>
      <c r="AK684" s="724">
        <f t="shared" si="246"/>
        <v>683</v>
      </c>
      <c r="AL684" s="724">
        <f t="shared" si="247"/>
        <v>683</v>
      </c>
      <c r="AM684" s="724">
        <f t="shared" si="248"/>
        <v>683</v>
      </c>
      <c r="AN684" s="280"/>
      <c r="AO684" s="280"/>
      <c r="AP684" s="280"/>
      <c r="AQ684" s="275"/>
      <c r="AR684" s="262"/>
      <c r="AS684" s="250"/>
      <c r="AT684" s="250"/>
      <c r="AU684" s="250"/>
    </row>
    <row r="685" spans="1:47" outlineLevel="3" x14ac:dyDescent="0.35">
      <c r="A685" s="250"/>
      <c r="B685" s="259"/>
      <c r="C685" s="252">
        <f t="shared" ref="C685:C741" si="250">INT($C$232+3)</f>
        <v>4</v>
      </c>
      <c r="D685" s="275"/>
      <c r="E685" s="332"/>
      <c r="F685" s="332"/>
      <c r="G685" s="275"/>
      <c r="H685" s="280"/>
      <c r="I685" s="296">
        <v>2</v>
      </c>
      <c r="J685" s="296" t="s">
        <v>607</v>
      </c>
      <c r="K685" s="368">
        <f>DATE(YEAR(K682)+1,MONTH(K682),DAY(K682))</f>
        <v>44515</v>
      </c>
      <c r="L685" s="368">
        <f>DATE(YEAR(L682)+1,MONTH(L682),DAY(L682))</f>
        <v>44515</v>
      </c>
      <c r="M685" s="368">
        <f>DATE(YEAR(M682)+1,MONTH(M682),DAY(M682))</f>
        <v>44515</v>
      </c>
      <c r="N685" s="280"/>
      <c r="O685" s="280"/>
      <c r="P685" s="280"/>
      <c r="Q685" s="280"/>
      <c r="R685" s="368">
        <f t="shared" si="249"/>
        <v>44515</v>
      </c>
      <c r="S685" s="368">
        <f t="shared" si="249"/>
        <v>44515</v>
      </c>
      <c r="T685" s="368">
        <f t="shared" si="249"/>
        <v>44515</v>
      </c>
      <c r="U685" s="368">
        <f t="shared" si="249"/>
        <v>44515</v>
      </c>
      <c r="V685" s="280"/>
      <c r="W685" s="280"/>
      <c r="X685" s="280"/>
      <c r="Y685" s="280"/>
      <c r="Z685" s="280"/>
      <c r="AA685" s="280"/>
      <c r="AB685" s="280"/>
      <c r="AC685" s="724">
        <f t="shared" si="238"/>
        <v>1046</v>
      </c>
      <c r="AD685" s="724">
        <f t="shared" si="239"/>
        <v>1046</v>
      </c>
      <c r="AE685" s="724">
        <f t="shared" si="240"/>
        <v>1046</v>
      </c>
      <c r="AF685" s="724">
        <f t="shared" si="241"/>
        <v>-43317</v>
      </c>
      <c r="AG685" s="724">
        <f t="shared" si="242"/>
        <v>-43317</v>
      </c>
      <c r="AH685" s="724">
        <f t="shared" si="243"/>
        <v>-43317</v>
      </c>
      <c r="AI685" s="724">
        <f t="shared" si="244"/>
        <v>-43317</v>
      </c>
      <c r="AJ685" s="724">
        <f t="shared" si="245"/>
        <v>1046</v>
      </c>
      <c r="AK685" s="724">
        <f t="shared" si="246"/>
        <v>1046</v>
      </c>
      <c r="AL685" s="724">
        <f t="shared" si="247"/>
        <v>1046</v>
      </c>
      <c r="AM685" s="724">
        <f t="shared" si="248"/>
        <v>1046</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597</v>
      </c>
      <c r="K686" s="280"/>
      <c r="L686" s="280"/>
      <c r="M686" s="280"/>
      <c r="N686" s="368">
        <f>DATE(YEAR(N683)+1,MONTH(N683),DAY(N683))</f>
        <v>44515</v>
      </c>
      <c r="O686" s="368">
        <f>DATE(YEAR(O683)+1,MONTH(O683),DAY(O683))</f>
        <v>44515</v>
      </c>
      <c r="P686" s="368">
        <f>DATE(YEAR(P683)+1,MONTH(P683),DAY(P683))</f>
        <v>44515</v>
      </c>
      <c r="Q686" s="368">
        <f>DATE(YEAR(Q683)+1,MONTH(Q683),DAY(Q683))</f>
        <v>44515</v>
      </c>
      <c r="R686" s="368">
        <f t="shared" si="249"/>
        <v>44515</v>
      </c>
      <c r="S686" s="368">
        <f t="shared" si="249"/>
        <v>44515</v>
      </c>
      <c r="T686" s="368">
        <f t="shared" si="249"/>
        <v>44515</v>
      </c>
      <c r="U686" s="368">
        <f t="shared" si="249"/>
        <v>44515</v>
      </c>
      <c r="V686" s="280"/>
      <c r="W686" s="280"/>
      <c r="X686" s="280"/>
      <c r="Y686" s="280"/>
      <c r="Z686" s="280"/>
      <c r="AA686" s="280"/>
      <c r="AB686" s="280"/>
      <c r="AC686" s="724">
        <f t="shared" si="238"/>
        <v>-43317</v>
      </c>
      <c r="AD686" s="724">
        <f t="shared" si="239"/>
        <v>-43317</v>
      </c>
      <c r="AE686" s="724">
        <f t="shared" si="240"/>
        <v>-43317</v>
      </c>
      <c r="AF686" s="724">
        <f t="shared" si="241"/>
        <v>1046</v>
      </c>
      <c r="AG686" s="724">
        <f t="shared" si="242"/>
        <v>1046</v>
      </c>
      <c r="AH686" s="724">
        <f t="shared" si="243"/>
        <v>1046</v>
      </c>
      <c r="AI686" s="724">
        <f t="shared" si="244"/>
        <v>1046</v>
      </c>
      <c r="AJ686" s="724">
        <f t="shared" si="245"/>
        <v>1046</v>
      </c>
      <c r="AK686" s="724">
        <f t="shared" si="246"/>
        <v>1046</v>
      </c>
      <c r="AL686" s="724">
        <f t="shared" si="247"/>
        <v>1046</v>
      </c>
      <c r="AM686" s="724">
        <f t="shared" si="248"/>
        <v>1046</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598</v>
      </c>
      <c r="K687" s="280"/>
      <c r="L687" s="280"/>
      <c r="M687" s="280"/>
      <c r="N687" s="280"/>
      <c r="O687" s="280"/>
      <c r="P687" s="280"/>
      <c r="Q687" s="280"/>
      <c r="R687" s="368">
        <f t="shared" si="249"/>
        <v>44515</v>
      </c>
      <c r="S687" s="368">
        <f t="shared" si="249"/>
        <v>44515</v>
      </c>
      <c r="T687" s="368">
        <f t="shared" si="249"/>
        <v>44515</v>
      </c>
      <c r="U687" s="368">
        <f t="shared" si="249"/>
        <v>44515</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1046</v>
      </c>
      <c r="AK687" s="724">
        <f t="shared" si="246"/>
        <v>1046</v>
      </c>
      <c r="AL687" s="724">
        <f t="shared" si="247"/>
        <v>1046</v>
      </c>
      <c r="AM687" s="724">
        <f t="shared" si="248"/>
        <v>1046</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3</v>
      </c>
      <c r="J688" s="296" t="s">
        <v>607</v>
      </c>
      <c r="K688" s="368">
        <f>DATE(YEAR(K685)+1,MONTH(K685),DAY(K685))</f>
        <v>44880</v>
      </c>
      <c r="L688" s="368">
        <f>DATE(YEAR(L685)+1,MONTH(L685),DAY(L685))</f>
        <v>44880</v>
      </c>
      <c r="M688" s="368">
        <f>DATE(YEAR(M685)+1,MONTH(M685),DAY(M685))</f>
        <v>44880</v>
      </c>
      <c r="N688" s="280"/>
      <c r="O688" s="280"/>
      <c r="P688" s="280"/>
      <c r="Q688" s="280"/>
      <c r="R688" s="368">
        <f t="shared" si="249"/>
        <v>44880</v>
      </c>
      <c r="S688" s="368">
        <f t="shared" si="249"/>
        <v>44880</v>
      </c>
      <c r="T688" s="368">
        <f t="shared" si="249"/>
        <v>44880</v>
      </c>
      <c r="U688" s="368">
        <f t="shared" si="249"/>
        <v>44880</v>
      </c>
      <c r="V688" s="280"/>
      <c r="W688" s="280"/>
      <c r="X688" s="280"/>
      <c r="Y688" s="280"/>
      <c r="Z688" s="280"/>
      <c r="AA688" s="280"/>
      <c r="AB688" s="280"/>
      <c r="AC688" s="724">
        <f t="shared" si="238"/>
        <v>1410</v>
      </c>
      <c r="AD688" s="724">
        <f t="shared" si="239"/>
        <v>1410</v>
      </c>
      <c r="AE688" s="724">
        <f t="shared" si="240"/>
        <v>1410</v>
      </c>
      <c r="AF688" s="724">
        <f t="shared" si="241"/>
        <v>-43317</v>
      </c>
      <c r="AG688" s="724">
        <f t="shared" si="242"/>
        <v>-43317</v>
      </c>
      <c r="AH688" s="724">
        <f t="shared" si="243"/>
        <v>-43317</v>
      </c>
      <c r="AI688" s="724">
        <f t="shared" si="244"/>
        <v>-43317</v>
      </c>
      <c r="AJ688" s="724">
        <f t="shared" si="245"/>
        <v>1410</v>
      </c>
      <c r="AK688" s="724">
        <f t="shared" si="246"/>
        <v>1410</v>
      </c>
      <c r="AL688" s="724">
        <f t="shared" si="247"/>
        <v>1410</v>
      </c>
      <c r="AM688" s="724">
        <f t="shared" si="248"/>
        <v>1410</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597</v>
      </c>
      <c r="K689" s="280"/>
      <c r="L689" s="280"/>
      <c r="M689" s="280"/>
      <c r="N689" s="368">
        <f>DATE(YEAR(N686)+1,MONTH(N686),DAY(N686))</f>
        <v>44880</v>
      </c>
      <c r="O689" s="368">
        <f>DATE(YEAR(O686)+1,MONTH(O686),DAY(O686))</f>
        <v>44880</v>
      </c>
      <c r="P689" s="368">
        <f>DATE(YEAR(P686)+1,MONTH(P686),DAY(P686))</f>
        <v>44880</v>
      </c>
      <c r="Q689" s="368">
        <f>DATE(YEAR(Q686)+1,MONTH(Q686),DAY(Q686))</f>
        <v>44880</v>
      </c>
      <c r="R689" s="368">
        <f t="shared" si="249"/>
        <v>44880</v>
      </c>
      <c r="S689" s="368">
        <f t="shared" si="249"/>
        <v>44880</v>
      </c>
      <c r="T689" s="368">
        <f t="shared" si="249"/>
        <v>44880</v>
      </c>
      <c r="U689" s="368">
        <f t="shared" si="249"/>
        <v>44880</v>
      </c>
      <c r="V689" s="280"/>
      <c r="W689" s="280"/>
      <c r="X689" s="280"/>
      <c r="Y689" s="280"/>
      <c r="Z689" s="280"/>
      <c r="AA689" s="280"/>
      <c r="AB689" s="280"/>
      <c r="AC689" s="724">
        <f t="shared" si="238"/>
        <v>-43317</v>
      </c>
      <c r="AD689" s="724">
        <f t="shared" si="239"/>
        <v>-43317</v>
      </c>
      <c r="AE689" s="724">
        <f t="shared" si="240"/>
        <v>-43317</v>
      </c>
      <c r="AF689" s="724">
        <f t="shared" si="241"/>
        <v>1410</v>
      </c>
      <c r="AG689" s="724">
        <f t="shared" si="242"/>
        <v>1410</v>
      </c>
      <c r="AH689" s="724">
        <f t="shared" si="243"/>
        <v>1410</v>
      </c>
      <c r="AI689" s="724">
        <f t="shared" si="244"/>
        <v>1410</v>
      </c>
      <c r="AJ689" s="724">
        <f t="shared" si="245"/>
        <v>1410</v>
      </c>
      <c r="AK689" s="724">
        <f t="shared" si="246"/>
        <v>1410</v>
      </c>
      <c r="AL689" s="724">
        <f t="shared" si="247"/>
        <v>1410</v>
      </c>
      <c r="AM689" s="724">
        <f t="shared" si="248"/>
        <v>1410</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598</v>
      </c>
      <c r="K690" s="280"/>
      <c r="L690" s="280"/>
      <c r="M690" s="280"/>
      <c r="N690" s="280"/>
      <c r="O690" s="280"/>
      <c r="P690" s="280"/>
      <c r="Q690" s="280"/>
      <c r="R690" s="368">
        <f t="shared" si="249"/>
        <v>44880</v>
      </c>
      <c r="S690" s="368">
        <f t="shared" si="249"/>
        <v>44880</v>
      </c>
      <c r="T690" s="368">
        <f t="shared" si="249"/>
        <v>44880</v>
      </c>
      <c r="U690" s="368">
        <f t="shared" si="249"/>
        <v>44880</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1410</v>
      </c>
      <c r="AK690" s="724">
        <f t="shared" si="246"/>
        <v>1410</v>
      </c>
      <c r="AL690" s="724">
        <f t="shared" si="247"/>
        <v>1410</v>
      </c>
      <c r="AM690" s="724">
        <f t="shared" si="248"/>
        <v>1410</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4</v>
      </c>
      <c r="J691" s="296" t="s">
        <v>607</v>
      </c>
      <c r="K691" s="368">
        <f>DATE(YEAR(K688)+1,MONTH(K688),DAY(K688))</f>
        <v>45245</v>
      </c>
      <c r="L691" s="368">
        <f>DATE(YEAR(L688)+1,MONTH(L688),DAY(L688))</f>
        <v>45245</v>
      </c>
      <c r="M691" s="368">
        <f>DATE(YEAR(M688)+1,MONTH(M688),DAY(M688))</f>
        <v>45245</v>
      </c>
      <c r="N691" s="280"/>
      <c r="O691" s="280"/>
      <c r="P691" s="280"/>
      <c r="Q691" s="280"/>
      <c r="R691" s="368">
        <f t="shared" si="249"/>
        <v>45245</v>
      </c>
      <c r="S691" s="368">
        <f t="shared" si="249"/>
        <v>45245</v>
      </c>
      <c r="T691" s="368">
        <f t="shared" si="249"/>
        <v>45245</v>
      </c>
      <c r="U691" s="368">
        <f t="shared" si="249"/>
        <v>45245</v>
      </c>
      <c r="V691" s="280"/>
      <c r="W691" s="280"/>
      <c r="X691" s="280"/>
      <c r="Y691" s="280"/>
      <c r="Z691" s="280"/>
      <c r="AA691" s="280"/>
      <c r="AB691" s="280"/>
      <c r="AC691" s="724">
        <f t="shared" si="238"/>
        <v>1774</v>
      </c>
      <c r="AD691" s="724">
        <f t="shared" si="239"/>
        <v>1774</v>
      </c>
      <c r="AE691" s="724">
        <f t="shared" si="240"/>
        <v>1774</v>
      </c>
      <c r="AF691" s="724">
        <f t="shared" si="241"/>
        <v>-43317</v>
      </c>
      <c r="AG691" s="724">
        <f t="shared" si="242"/>
        <v>-43317</v>
      </c>
      <c r="AH691" s="724">
        <f t="shared" si="243"/>
        <v>-43317</v>
      </c>
      <c r="AI691" s="724">
        <f t="shared" si="244"/>
        <v>-43317</v>
      </c>
      <c r="AJ691" s="724">
        <f t="shared" si="245"/>
        <v>1774</v>
      </c>
      <c r="AK691" s="724">
        <f t="shared" si="246"/>
        <v>1774</v>
      </c>
      <c r="AL691" s="724">
        <f t="shared" si="247"/>
        <v>1774</v>
      </c>
      <c r="AM691" s="724">
        <f t="shared" si="248"/>
        <v>1774</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597</v>
      </c>
      <c r="K692" s="280"/>
      <c r="L692" s="280"/>
      <c r="M692" s="280"/>
      <c r="N692" s="368">
        <f>DATE(YEAR(N689)+1,MONTH(N689),DAY(N689))</f>
        <v>45245</v>
      </c>
      <c r="O692" s="368">
        <f>DATE(YEAR(O689)+1,MONTH(O689),DAY(O689))</f>
        <v>45245</v>
      </c>
      <c r="P692" s="368">
        <f>DATE(YEAR(P689)+1,MONTH(P689),DAY(P689))</f>
        <v>45245</v>
      </c>
      <c r="Q692" s="368">
        <f>DATE(YEAR(Q689)+1,MONTH(Q689),DAY(Q689))</f>
        <v>45245</v>
      </c>
      <c r="R692" s="368">
        <f t="shared" si="249"/>
        <v>45245</v>
      </c>
      <c r="S692" s="368">
        <f t="shared" si="249"/>
        <v>45245</v>
      </c>
      <c r="T692" s="368">
        <f t="shared" si="249"/>
        <v>45245</v>
      </c>
      <c r="U692" s="368">
        <f t="shared" si="249"/>
        <v>45245</v>
      </c>
      <c r="V692" s="280"/>
      <c r="W692" s="280"/>
      <c r="X692" s="280"/>
      <c r="Y692" s="280"/>
      <c r="Z692" s="280"/>
      <c r="AA692" s="280"/>
      <c r="AB692" s="280"/>
      <c r="AC692" s="724">
        <f t="shared" si="238"/>
        <v>-43317</v>
      </c>
      <c r="AD692" s="724">
        <f t="shared" si="239"/>
        <v>-43317</v>
      </c>
      <c r="AE692" s="724">
        <f t="shared" si="240"/>
        <v>-43317</v>
      </c>
      <c r="AF692" s="724">
        <f t="shared" si="241"/>
        <v>1774</v>
      </c>
      <c r="AG692" s="724">
        <f t="shared" si="242"/>
        <v>1774</v>
      </c>
      <c r="AH692" s="724">
        <f t="shared" si="243"/>
        <v>1774</v>
      </c>
      <c r="AI692" s="724">
        <f t="shared" si="244"/>
        <v>1774</v>
      </c>
      <c r="AJ692" s="724">
        <f t="shared" si="245"/>
        <v>1774</v>
      </c>
      <c r="AK692" s="724">
        <f t="shared" si="246"/>
        <v>1774</v>
      </c>
      <c r="AL692" s="724">
        <f t="shared" si="247"/>
        <v>1774</v>
      </c>
      <c r="AM692" s="724">
        <f t="shared" si="248"/>
        <v>1774</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598</v>
      </c>
      <c r="K693" s="280"/>
      <c r="L693" s="280"/>
      <c r="M693" s="280"/>
      <c r="N693" s="280"/>
      <c r="O693" s="280"/>
      <c r="P693" s="280"/>
      <c r="Q693" s="280"/>
      <c r="R693" s="368">
        <f t="shared" si="249"/>
        <v>45245</v>
      </c>
      <c r="S693" s="368">
        <f t="shared" si="249"/>
        <v>45245</v>
      </c>
      <c r="T693" s="368">
        <f t="shared" si="249"/>
        <v>45245</v>
      </c>
      <c r="U693" s="368">
        <f t="shared" si="249"/>
        <v>45245</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1774</v>
      </c>
      <c r="AK693" s="724">
        <f t="shared" si="246"/>
        <v>1774</v>
      </c>
      <c r="AL693" s="724">
        <f t="shared" si="247"/>
        <v>1774</v>
      </c>
      <c r="AM693" s="724">
        <f t="shared" si="248"/>
        <v>1774</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5</v>
      </c>
      <c r="J694" s="296" t="s">
        <v>607</v>
      </c>
      <c r="K694" s="368">
        <f>DATE(YEAR(K691)+1,MONTH(K691),DAY(K691))</f>
        <v>45611</v>
      </c>
      <c r="L694" s="368">
        <f>DATE(YEAR(L691)+1,MONTH(L691),DAY(L691))</f>
        <v>45611</v>
      </c>
      <c r="M694" s="368">
        <f>DATE(YEAR(M691)+1,MONTH(M691),DAY(M691))</f>
        <v>45611</v>
      </c>
      <c r="N694" s="280"/>
      <c r="O694" s="280"/>
      <c r="P694" s="280"/>
      <c r="Q694" s="280"/>
      <c r="R694" s="368">
        <f t="shared" si="249"/>
        <v>45611</v>
      </c>
      <c r="S694" s="368">
        <f t="shared" si="249"/>
        <v>45611</v>
      </c>
      <c r="T694" s="368">
        <f t="shared" si="249"/>
        <v>45611</v>
      </c>
      <c r="U694" s="368">
        <f t="shared" si="249"/>
        <v>45611</v>
      </c>
      <c r="V694" s="280"/>
      <c r="W694" s="280"/>
      <c r="X694" s="280"/>
      <c r="Y694" s="280"/>
      <c r="Z694" s="280"/>
      <c r="AA694" s="280"/>
      <c r="AB694" s="280"/>
      <c r="AC694" s="724">
        <f t="shared" si="238"/>
        <v>2139</v>
      </c>
      <c r="AD694" s="724">
        <f t="shared" si="239"/>
        <v>2139</v>
      </c>
      <c r="AE694" s="724">
        <f t="shared" si="240"/>
        <v>2139</v>
      </c>
      <c r="AF694" s="724">
        <f t="shared" si="241"/>
        <v>-43317</v>
      </c>
      <c r="AG694" s="724">
        <f t="shared" si="242"/>
        <v>-43317</v>
      </c>
      <c r="AH694" s="724">
        <f t="shared" si="243"/>
        <v>-43317</v>
      </c>
      <c r="AI694" s="724">
        <f t="shared" si="244"/>
        <v>-43317</v>
      </c>
      <c r="AJ694" s="724">
        <f t="shared" si="245"/>
        <v>2139</v>
      </c>
      <c r="AK694" s="724">
        <f t="shared" si="246"/>
        <v>2139</v>
      </c>
      <c r="AL694" s="724">
        <f t="shared" si="247"/>
        <v>2139</v>
      </c>
      <c r="AM694" s="724">
        <f t="shared" si="248"/>
        <v>2139</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597</v>
      </c>
      <c r="K695" s="280"/>
      <c r="L695" s="280"/>
      <c r="M695" s="280"/>
      <c r="N695" s="368">
        <f>DATE(YEAR(N692)+1,MONTH(N692),DAY(N692))</f>
        <v>45611</v>
      </c>
      <c r="O695" s="368">
        <f>DATE(YEAR(O692)+1,MONTH(O692),DAY(O692))</f>
        <v>45611</v>
      </c>
      <c r="P695" s="368">
        <f>DATE(YEAR(P692)+1,MONTH(P692),DAY(P692))</f>
        <v>45611</v>
      </c>
      <c r="Q695" s="368">
        <f>DATE(YEAR(Q692)+1,MONTH(Q692),DAY(Q692))</f>
        <v>45611</v>
      </c>
      <c r="R695" s="368">
        <f t="shared" si="249"/>
        <v>45611</v>
      </c>
      <c r="S695" s="368">
        <f t="shared" si="249"/>
        <v>45611</v>
      </c>
      <c r="T695" s="368">
        <f t="shared" si="249"/>
        <v>45611</v>
      </c>
      <c r="U695" s="368">
        <f t="shared" si="249"/>
        <v>45611</v>
      </c>
      <c r="V695" s="280"/>
      <c r="W695" s="280"/>
      <c r="X695" s="280"/>
      <c r="Y695" s="280"/>
      <c r="Z695" s="280"/>
      <c r="AA695" s="280"/>
      <c r="AB695" s="280"/>
      <c r="AC695" s="724">
        <f t="shared" si="238"/>
        <v>-43317</v>
      </c>
      <c r="AD695" s="724">
        <f t="shared" si="239"/>
        <v>-43317</v>
      </c>
      <c r="AE695" s="724">
        <f t="shared" si="240"/>
        <v>-43317</v>
      </c>
      <c r="AF695" s="724">
        <f t="shared" si="241"/>
        <v>2139</v>
      </c>
      <c r="AG695" s="724">
        <f t="shared" si="242"/>
        <v>2139</v>
      </c>
      <c r="AH695" s="724">
        <f t="shared" si="243"/>
        <v>2139</v>
      </c>
      <c r="AI695" s="724">
        <f t="shared" si="244"/>
        <v>2139</v>
      </c>
      <c r="AJ695" s="724">
        <f t="shared" si="245"/>
        <v>2139</v>
      </c>
      <c r="AK695" s="724">
        <f t="shared" si="246"/>
        <v>2139</v>
      </c>
      <c r="AL695" s="724">
        <f t="shared" si="247"/>
        <v>2139</v>
      </c>
      <c r="AM695" s="724">
        <f t="shared" si="248"/>
        <v>2139</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598</v>
      </c>
      <c r="K696" s="280"/>
      <c r="L696" s="280"/>
      <c r="M696" s="280"/>
      <c r="N696" s="280"/>
      <c r="O696" s="280"/>
      <c r="P696" s="280"/>
      <c r="Q696" s="280"/>
      <c r="R696" s="368">
        <f t="shared" si="249"/>
        <v>45611</v>
      </c>
      <c r="S696" s="368">
        <f t="shared" si="249"/>
        <v>45611</v>
      </c>
      <c r="T696" s="368">
        <f t="shared" si="249"/>
        <v>45611</v>
      </c>
      <c r="U696" s="368">
        <f t="shared" si="249"/>
        <v>45611</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2139</v>
      </c>
      <c r="AK696" s="724">
        <f t="shared" si="246"/>
        <v>2139</v>
      </c>
      <c r="AL696" s="724">
        <f t="shared" si="247"/>
        <v>2139</v>
      </c>
      <c r="AM696" s="724">
        <f t="shared" si="248"/>
        <v>2139</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6</v>
      </c>
      <c r="J697" s="296" t="s">
        <v>607</v>
      </c>
      <c r="K697" s="368">
        <f>DATE(YEAR(K694)+1,MONTH(K694),DAY(K694))</f>
        <v>45976</v>
      </c>
      <c r="L697" s="368">
        <f>DATE(YEAR(L694)+1,MONTH(L694),DAY(L694))</f>
        <v>45976</v>
      </c>
      <c r="M697" s="368">
        <f>DATE(YEAR(M694)+1,MONTH(M694),DAY(M694))</f>
        <v>45976</v>
      </c>
      <c r="N697" s="280"/>
      <c r="O697" s="280"/>
      <c r="P697" s="280"/>
      <c r="Q697" s="280"/>
      <c r="R697" s="368">
        <f t="shared" si="249"/>
        <v>45976</v>
      </c>
      <c r="S697" s="368">
        <f t="shared" si="249"/>
        <v>45976</v>
      </c>
      <c r="T697" s="368">
        <f t="shared" si="249"/>
        <v>45976</v>
      </c>
      <c r="U697" s="368">
        <f t="shared" si="249"/>
        <v>45976</v>
      </c>
      <c r="V697" s="280"/>
      <c r="W697" s="280"/>
      <c r="X697" s="280"/>
      <c r="Y697" s="280"/>
      <c r="Z697" s="280"/>
      <c r="AA697" s="280"/>
      <c r="AB697" s="280"/>
      <c r="AC697" s="724">
        <f t="shared" si="238"/>
        <v>2502</v>
      </c>
      <c r="AD697" s="724">
        <f t="shared" si="239"/>
        <v>2502</v>
      </c>
      <c r="AE697" s="724">
        <f t="shared" si="240"/>
        <v>2502</v>
      </c>
      <c r="AF697" s="724">
        <f t="shared" si="241"/>
        <v>-43317</v>
      </c>
      <c r="AG697" s="724">
        <f t="shared" si="242"/>
        <v>-43317</v>
      </c>
      <c r="AH697" s="724">
        <f t="shared" si="243"/>
        <v>-43317</v>
      </c>
      <c r="AI697" s="724">
        <f t="shared" si="244"/>
        <v>-43317</v>
      </c>
      <c r="AJ697" s="724">
        <f t="shared" si="245"/>
        <v>2502</v>
      </c>
      <c r="AK697" s="724">
        <f t="shared" si="246"/>
        <v>2502</v>
      </c>
      <c r="AL697" s="724">
        <f t="shared" si="247"/>
        <v>2502</v>
      </c>
      <c r="AM697" s="724">
        <f t="shared" si="248"/>
        <v>2502</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597</v>
      </c>
      <c r="K698" s="280"/>
      <c r="L698" s="280"/>
      <c r="M698" s="280"/>
      <c r="N698" s="368">
        <f>DATE(YEAR(N695)+1,MONTH(N695),DAY(N695))</f>
        <v>45976</v>
      </c>
      <c r="O698" s="368">
        <f>DATE(YEAR(O695)+1,MONTH(O695),DAY(O695))</f>
        <v>45976</v>
      </c>
      <c r="P698" s="368">
        <f>DATE(YEAR(P695)+1,MONTH(P695),DAY(P695))</f>
        <v>45976</v>
      </c>
      <c r="Q698" s="368">
        <f>DATE(YEAR(Q695)+1,MONTH(Q695),DAY(Q695))</f>
        <v>45976</v>
      </c>
      <c r="R698" s="368">
        <f t="shared" si="249"/>
        <v>45976</v>
      </c>
      <c r="S698" s="368">
        <f t="shared" si="249"/>
        <v>45976</v>
      </c>
      <c r="T698" s="368">
        <f t="shared" si="249"/>
        <v>45976</v>
      </c>
      <c r="U698" s="368">
        <f t="shared" si="249"/>
        <v>45976</v>
      </c>
      <c r="V698" s="280"/>
      <c r="W698" s="280"/>
      <c r="X698" s="280"/>
      <c r="Y698" s="280"/>
      <c r="Z698" s="280"/>
      <c r="AA698" s="280"/>
      <c r="AB698" s="280"/>
      <c r="AC698" s="724">
        <f t="shared" si="238"/>
        <v>-43317</v>
      </c>
      <c r="AD698" s="724">
        <f t="shared" si="239"/>
        <v>-43317</v>
      </c>
      <c r="AE698" s="724">
        <f t="shared" si="240"/>
        <v>-43317</v>
      </c>
      <c r="AF698" s="724">
        <f t="shared" si="241"/>
        <v>2502</v>
      </c>
      <c r="AG698" s="724">
        <f t="shared" si="242"/>
        <v>2502</v>
      </c>
      <c r="AH698" s="724">
        <f t="shared" si="243"/>
        <v>2502</v>
      </c>
      <c r="AI698" s="724">
        <f t="shared" si="244"/>
        <v>2502</v>
      </c>
      <c r="AJ698" s="724">
        <f t="shared" si="245"/>
        <v>2502</v>
      </c>
      <c r="AK698" s="724">
        <f t="shared" si="246"/>
        <v>2502</v>
      </c>
      <c r="AL698" s="724">
        <f t="shared" si="247"/>
        <v>2502</v>
      </c>
      <c r="AM698" s="724">
        <f t="shared" si="248"/>
        <v>2502</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598</v>
      </c>
      <c r="K699" s="280"/>
      <c r="L699" s="280"/>
      <c r="M699" s="280"/>
      <c r="N699" s="280"/>
      <c r="O699" s="280"/>
      <c r="P699" s="280"/>
      <c r="Q699" s="280"/>
      <c r="R699" s="368">
        <f t="shared" si="249"/>
        <v>45976</v>
      </c>
      <c r="S699" s="368">
        <f t="shared" si="249"/>
        <v>45976</v>
      </c>
      <c r="T699" s="368">
        <f t="shared" si="249"/>
        <v>45976</v>
      </c>
      <c r="U699" s="368">
        <f t="shared" si="249"/>
        <v>45976</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2502</v>
      </c>
      <c r="AK699" s="724">
        <f t="shared" si="246"/>
        <v>2502</v>
      </c>
      <c r="AL699" s="724">
        <f t="shared" si="247"/>
        <v>2502</v>
      </c>
      <c r="AM699" s="724">
        <f t="shared" si="248"/>
        <v>2502</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80"/>
      <c r="I700" s="296">
        <v>7</v>
      </c>
      <c r="J700" s="296" t="s">
        <v>607</v>
      </c>
      <c r="K700" s="368">
        <f>DATE(YEAR(K697)+1,MONTH(K697),DAY(K697))</f>
        <v>46341</v>
      </c>
      <c r="L700" s="368">
        <f>DATE(YEAR(L697)+1,MONTH(L697),DAY(L697))</f>
        <v>46341</v>
      </c>
      <c r="M700" s="368">
        <f>DATE(YEAR(M697)+1,MONTH(M697),DAY(M697))</f>
        <v>46341</v>
      </c>
      <c r="N700" s="280"/>
      <c r="O700" s="280"/>
      <c r="P700" s="280"/>
      <c r="Q700" s="280"/>
      <c r="R700" s="368">
        <f t="shared" si="249"/>
        <v>46341</v>
      </c>
      <c r="S700" s="368">
        <f t="shared" si="249"/>
        <v>46341</v>
      </c>
      <c r="T700" s="368">
        <f t="shared" si="249"/>
        <v>46341</v>
      </c>
      <c r="U700" s="368">
        <f t="shared" si="249"/>
        <v>46341</v>
      </c>
      <c r="V700" s="280"/>
      <c r="W700" s="280"/>
      <c r="X700" s="280"/>
      <c r="Y700" s="280"/>
      <c r="Z700" s="280"/>
      <c r="AA700" s="280"/>
      <c r="AB700" s="280"/>
      <c r="AC700" s="724">
        <f t="shared" si="238"/>
        <v>2866</v>
      </c>
      <c r="AD700" s="724">
        <f t="shared" si="239"/>
        <v>2866</v>
      </c>
      <c r="AE700" s="724">
        <f t="shared" si="240"/>
        <v>2866</v>
      </c>
      <c r="AF700" s="724">
        <f t="shared" si="241"/>
        <v>-43317</v>
      </c>
      <c r="AG700" s="724">
        <f t="shared" si="242"/>
        <v>-43317</v>
      </c>
      <c r="AH700" s="724">
        <f t="shared" si="243"/>
        <v>-43317</v>
      </c>
      <c r="AI700" s="724">
        <f t="shared" si="244"/>
        <v>-43317</v>
      </c>
      <c r="AJ700" s="724">
        <f t="shared" si="245"/>
        <v>2866</v>
      </c>
      <c r="AK700" s="724">
        <f t="shared" si="246"/>
        <v>2866</v>
      </c>
      <c r="AL700" s="724">
        <f t="shared" si="247"/>
        <v>2866</v>
      </c>
      <c r="AM700" s="724">
        <f t="shared" si="248"/>
        <v>2866</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80"/>
      <c r="I701" s="296"/>
      <c r="J701" s="296" t="s">
        <v>597</v>
      </c>
      <c r="K701" s="280"/>
      <c r="L701" s="280"/>
      <c r="M701" s="280"/>
      <c r="N701" s="368">
        <f>DATE(YEAR(N698)+1,MONTH(N698),DAY(N698))</f>
        <v>46341</v>
      </c>
      <c r="O701" s="368">
        <f>DATE(YEAR(O698)+1,MONTH(O698),DAY(O698))</f>
        <v>46341</v>
      </c>
      <c r="P701" s="368">
        <f>DATE(YEAR(P698)+1,MONTH(P698),DAY(P698))</f>
        <v>46341</v>
      </c>
      <c r="Q701" s="368">
        <f>DATE(YEAR(Q698)+1,MONTH(Q698),DAY(Q698))</f>
        <v>46341</v>
      </c>
      <c r="R701" s="368">
        <f t="shared" si="249"/>
        <v>46341</v>
      </c>
      <c r="S701" s="368">
        <f t="shared" si="249"/>
        <v>46341</v>
      </c>
      <c r="T701" s="368">
        <f t="shared" si="249"/>
        <v>46341</v>
      </c>
      <c r="U701" s="368">
        <f t="shared" si="249"/>
        <v>46341</v>
      </c>
      <c r="V701" s="280"/>
      <c r="W701" s="280"/>
      <c r="X701" s="280"/>
      <c r="Y701" s="280"/>
      <c r="Z701" s="280"/>
      <c r="AA701" s="280"/>
      <c r="AB701" s="280"/>
      <c r="AC701" s="724">
        <f t="shared" si="238"/>
        <v>-43317</v>
      </c>
      <c r="AD701" s="724">
        <f t="shared" si="239"/>
        <v>-43317</v>
      </c>
      <c r="AE701" s="724">
        <f t="shared" si="240"/>
        <v>-43317</v>
      </c>
      <c r="AF701" s="724">
        <f t="shared" si="241"/>
        <v>2866</v>
      </c>
      <c r="AG701" s="724">
        <f t="shared" si="242"/>
        <v>2866</v>
      </c>
      <c r="AH701" s="724">
        <f t="shared" si="243"/>
        <v>2866</v>
      </c>
      <c r="AI701" s="724">
        <f t="shared" si="244"/>
        <v>2866</v>
      </c>
      <c r="AJ701" s="724">
        <f t="shared" si="245"/>
        <v>2866</v>
      </c>
      <c r="AK701" s="724">
        <f t="shared" si="246"/>
        <v>2866</v>
      </c>
      <c r="AL701" s="724">
        <f t="shared" si="247"/>
        <v>2866</v>
      </c>
      <c r="AM701" s="724">
        <f t="shared" si="248"/>
        <v>2866</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80"/>
      <c r="I702" s="296"/>
      <c r="J702" s="296" t="s">
        <v>598</v>
      </c>
      <c r="K702" s="280"/>
      <c r="L702" s="280"/>
      <c r="M702" s="280"/>
      <c r="N702" s="280"/>
      <c r="O702" s="280"/>
      <c r="P702" s="280"/>
      <c r="Q702" s="280"/>
      <c r="R702" s="368">
        <f t="shared" si="249"/>
        <v>46341</v>
      </c>
      <c r="S702" s="368">
        <f t="shared" si="249"/>
        <v>46341</v>
      </c>
      <c r="T702" s="368">
        <f t="shared" si="249"/>
        <v>46341</v>
      </c>
      <c r="U702" s="368">
        <f t="shared" si="249"/>
        <v>46341</v>
      </c>
      <c r="V702" s="280"/>
      <c r="W702" s="280"/>
      <c r="X702" s="280"/>
      <c r="Y702" s="280"/>
      <c r="Z702" s="280"/>
      <c r="AA702" s="280"/>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2866</v>
      </c>
      <c r="AK702" s="724">
        <f t="shared" si="246"/>
        <v>2866</v>
      </c>
      <c r="AL702" s="724">
        <f t="shared" si="247"/>
        <v>2866</v>
      </c>
      <c r="AM702" s="724">
        <f t="shared" si="248"/>
        <v>2866</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96" t="str">
        <f>H$252</f>
        <v>Win</v>
      </c>
      <c r="I703" s="296">
        <v>0</v>
      </c>
      <c r="J703" s="296" t="s">
        <v>607</v>
      </c>
      <c r="K703" s="403">
        <v>43814</v>
      </c>
      <c r="L703" s="403">
        <v>43814</v>
      </c>
      <c r="M703" s="403">
        <v>43814</v>
      </c>
      <c r="N703" s="280"/>
      <c r="O703" s="280"/>
      <c r="P703" s="280"/>
      <c r="Q703" s="280"/>
      <c r="R703" s="403">
        <v>43814</v>
      </c>
      <c r="S703" s="403">
        <v>43814</v>
      </c>
      <c r="T703" s="403">
        <v>43814</v>
      </c>
      <c r="U703" s="403">
        <v>43814</v>
      </c>
      <c r="V703" s="280"/>
      <c r="W703" s="280"/>
      <c r="X703" s="280" t="b">
        <f t="shared" ref="X703:AA705" si="251">R703&lt;(MAX(R$273:R$280)+MAX($I$354*R$354,$I$355*R$355,$I$356*R$356))</f>
        <v>0</v>
      </c>
      <c r="Y703" s="280" t="b">
        <f t="shared" si="251"/>
        <v>0</v>
      </c>
      <c r="Z703" s="280" t="b">
        <f t="shared" si="251"/>
        <v>0</v>
      </c>
      <c r="AA703" s="280" t="b">
        <f t="shared" si="251"/>
        <v>0</v>
      </c>
      <c r="AB703" s="280"/>
      <c r="AC703" s="724">
        <f t="shared" si="238"/>
        <v>348</v>
      </c>
      <c r="AD703" s="724">
        <f t="shared" si="239"/>
        <v>348</v>
      </c>
      <c r="AE703" s="724">
        <f t="shared" si="240"/>
        <v>348</v>
      </c>
      <c r="AF703" s="724">
        <f t="shared" si="241"/>
        <v>-43317</v>
      </c>
      <c r="AG703" s="724">
        <f t="shared" si="242"/>
        <v>-43317</v>
      </c>
      <c r="AH703" s="724">
        <f t="shared" si="243"/>
        <v>-43317</v>
      </c>
      <c r="AI703" s="724">
        <f t="shared" si="244"/>
        <v>-43317</v>
      </c>
      <c r="AJ703" s="724">
        <f t="shared" si="245"/>
        <v>348</v>
      </c>
      <c r="AK703" s="724">
        <f t="shared" si="246"/>
        <v>348</v>
      </c>
      <c r="AL703" s="724">
        <f t="shared" si="247"/>
        <v>348</v>
      </c>
      <c r="AM703" s="724">
        <f t="shared" si="248"/>
        <v>348</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96"/>
      <c r="I704" s="296"/>
      <c r="J704" s="296" t="s">
        <v>597</v>
      </c>
      <c r="K704" s="280"/>
      <c r="L704" s="280"/>
      <c r="M704" s="280"/>
      <c r="N704" s="403">
        <v>43814</v>
      </c>
      <c r="O704" s="403">
        <v>43814</v>
      </c>
      <c r="P704" s="403">
        <v>43814</v>
      </c>
      <c r="Q704" s="403">
        <v>43814</v>
      </c>
      <c r="R704" s="403">
        <v>43814</v>
      </c>
      <c r="S704" s="403">
        <v>43814</v>
      </c>
      <c r="T704" s="403">
        <v>43814</v>
      </c>
      <c r="U704" s="403">
        <v>43814</v>
      </c>
      <c r="V704" s="280"/>
      <c r="W704" s="280"/>
      <c r="X704" s="280" t="b">
        <f t="shared" si="251"/>
        <v>0</v>
      </c>
      <c r="Y704" s="280" t="b">
        <f t="shared" si="251"/>
        <v>0</v>
      </c>
      <c r="Z704" s="280" t="b">
        <f t="shared" si="251"/>
        <v>0</v>
      </c>
      <c r="AA704" s="280" t="b">
        <f t="shared" si="251"/>
        <v>0</v>
      </c>
      <c r="AB704" s="280"/>
      <c r="AC704" s="724">
        <f t="shared" si="238"/>
        <v>-43317</v>
      </c>
      <c r="AD704" s="724">
        <f t="shared" si="239"/>
        <v>-43317</v>
      </c>
      <c r="AE704" s="724">
        <f t="shared" si="240"/>
        <v>-43317</v>
      </c>
      <c r="AF704" s="724">
        <f t="shared" si="241"/>
        <v>348</v>
      </c>
      <c r="AG704" s="724">
        <f t="shared" si="242"/>
        <v>348</v>
      </c>
      <c r="AH704" s="724">
        <f t="shared" si="243"/>
        <v>348</v>
      </c>
      <c r="AI704" s="724">
        <f t="shared" si="244"/>
        <v>348</v>
      </c>
      <c r="AJ704" s="724">
        <f t="shared" si="245"/>
        <v>348</v>
      </c>
      <c r="AK704" s="724">
        <f t="shared" si="246"/>
        <v>348</v>
      </c>
      <c r="AL704" s="724">
        <f t="shared" si="247"/>
        <v>348</v>
      </c>
      <c r="AM704" s="724">
        <f t="shared" si="248"/>
        <v>348</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96"/>
      <c r="I705" s="296"/>
      <c r="J705" s="296" t="s">
        <v>598</v>
      </c>
      <c r="K705" s="280"/>
      <c r="L705" s="280"/>
      <c r="M705" s="280"/>
      <c r="N705" s="280"/>
      <c r="O705" s="280"/>
      <c r="P705" s="280"/>
      <c r="Q705" s="280"/>
      <c r="R705" s="403">
        <v>43814</v>
      </c>
      <c r="S705" s="403">
        <v>43814</v>
      </c>
      <c r="T705" s="403">
        <v>43814</v>
      </c>
      <c r="U705" s="403">
        <v>43814</v>
      </c>
      <c r="V705" s="280"/>
      <c r="W705" s="280"/>
      <c r="X705" s="280" t="b">
        <f t="shared" si="251"/>
        <v>0</v>
      </c>
      <c r="Y705" s="280" t="b">
        <f t="shared" si="251"/>
        <v>0</v>
      </c>
      <c r="Z705" s="280" t="b">
        <f t="shared" si="251"/>
        <v>0</v>
      </c>
      <c r="AA705" s="280" t="b">
        <f t="shared" si="251"/>
        <v>0</v>
      </c>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348</v>
      </c>
      <c r="AK705" s="724">
        <f t="shared" si="246"/>
        <v>348</v>
      </c>
      <c r="AL705" s="724">
        <f t="shared" si="247"/>
        <v>348</v>
      </c>
      <c r="AM705" s="724">
        <f t="shared" si="248"/>
        <v>348</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1</v>
      </c>
      <c r="J706" s="296" t="s">
        <v>607</v>
      </c>
      <c r="K706" s="368">
        <f>DATE(YEAR(K703)+1,MONTH(K703),DAY(K703))</f>
        <v>44180</v>
      </c>
      <c r="L706" s="368">
        <f>DATE(YEAR(L703)+1,MONTH(L703),DAY(L703))</f>
        <v>44180</v>
      </c>
      <c r="M706" s="368">
        <f>DATE(YEAR(M703)+1,MONTH(M703),DAY(M703))</f>
        <v>44180</v>
      </c>
      <c r="N706" s="280"/>
      <c r="O706" s="280"/>
      <c r="P706" s="280"/>
      <c r="Q706" s="280"/>
      <c r="R706" s="368">
        <f t="shared" ref="R706:U706" si="252">DATE(YEAR(R703)+1,MONTH(R703),DAY(R703))</f>
        <v>44180</v>
      </c>
      <c r="S706" s="368">
        <f t="shared" si="252"/>
        <v>44180</v>
      </c>
      <c r="T706" s="368">
        <f t="shared" si="252"/>
        <v>44180</v>
      </c>
      <c r="U706" s="368">
        <f t="shared" si="252"/>
        <v>44180</v>
      </c>
      <c r="V706" s="280"/>
      <c r="W706" s="280"/>
      <c r="X706" s="280"/>
      <c r="Y706" s="280"/>
      <c r="Z706" s="280"/>
      <c r="AA706" s="280"/>
      <c r="AB706" s="280"/>
      <c r="AC706" s="724">
        <f t="shared" si="238"/>
        <v>713</v>
      </c>
      <c r="AD706" s="724">
        <f t="shared" si="239"/>
        <v>713</v>
      </c>
      <c r="AE706" s="724">
        <f t="shared" si="240"/>
        <v>713</v>
      </c>
      <c r="AF706" s="724">
        <f t="shared" si="241"/>
        <v>-43317</v>
      </c>
      <c r="AG706" s="724">
        <f t="shared" si="242"/>
        <v>-43317</v>
      </c>
      <c r="AH706" s="724">
        <f t="shared" si="243"/>
        <v>-43317</v>
      </c>
      <c r="AI706" s="724">
        <f t="shared" si="244"/>
        <v>-43317</v>
      </c>
      <c r="AJ706" s="724">
        <f t="shared" si="245"/>
        <v>713</v>
      </c>
      <c r="AK706" s="724">
        <f t="shared" si="246"/>
        <v>713</v>
      </c>
      <c r="AL706" s="724">
        <f t="shared" si="247"/>
        <v>713</v>
      </c>
      <c r="AM706" s="724">
        <f t="shared" si="248"/>
        <v>713</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597</v>
      </c>
      <c r="K707" s="280"/>
      <c r="L707" s="280"/>
      <c r="M707" s="280"/>
      <c r="N707" s="368">
        <f>DATE(YEAR(N704)+1,MONTH(N704),DAY(N704))</f>
        <v>44180</v>
      </c>
      <c r="O707" s="368">
        <f>DATE(YEAR(O704)+1,MONTH(O704),DAY(O704))</f>
        <v>44180</v>
      </c>
      <c r="P707" s="368">
        <f>DATE(YEAR(P704)+1,MONTH(P704),DAY(P704))</f>
        <v>44180</v>
      </c>
      <c r="Q707" s="368">
        <f>DATE(YEAR(Q704)+1,MONTH(Q704),DAY(Q704))</f>
        <v>44180</v>
      </c>
      <c r="R707" s="368">
        <f t="shared" ref="R707:U707" si="253">DATE(YEAR(R704)+1,MONTH(R704),DAY(R704))</f>
        <v>44180</v>
      </c>
      <c r="S707" s="368">
        <f t="shared" si="253"/>
        <v>44180</v>
      </c>
      <c r="T707" s="368">
        <f t="shared" si="253"/>
        <v>44180</v>
      </c>
      <c r="U707" s="368">
        <f t="shared" si="253"/>
        <v>44180</v>
      </c>
      <c r="V707" s="280"/>
      <c r="W707" s="280"/>
      <c r="X707" s="280"/>
      <c r="Y707" s="280"/>
      <c r="Z707" s="280"/>
      <c r="AA707" s="280"/>
      <c r="AB707" s="280"/>
      <c r="AC707" s="724">
        <f t="shared" si="238"/>
        <v>-43317</v>
      </c>
      <c r="AD707" s="724">
        <f t="shared" si="239"/>
        <v>-43317</v>
      </c>
      <c r="AE707" s="724">
        <f t="shared" si="240"/>
        <v>-43317</v>
      </c>
      <c r="AF707" s="724">
        <f t="shared" si="241"/>
        <v>713</v>
      </c>
      <c r="AG707" s="724">
        <f t="shared" si="242"/>
        <v>713</v>
      </c>
      <c r="AH707" s="724">
        <f t="shared" si="243"/>
        <v>713</v>
      </c>
      <c r="AI707" s="724">
        <f t="shared" si="244"/>
        <v>713</v>
      </c>
      <c r="AJ707" s="724">
        <f t="shared" si="245"/>
        <v>713</v>
      </c>
      <c r="AK707" s="724">
        <f t="shared" si="246"/>
        <v>713</v>
      </c>
      <c r="AL707" s="724">
        <f t="shared" si="247"/>
        <v>713</v>
      </c>
      <c r="AM707" s="724">
        <f t="shared" si="248"/>
        <v>713</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598</v>
      </c>
      <c r="K708" s="280"/>
      <c r="L708" s="280"/>
      <c r="M708" s="280"/>
      <c r="N708" s="280"/>
      <c r="O708" s="280"/>
      <c r="P708" s="280"/>
      <c r="Q708" s="280"/>
      <c r="R708" s="368">
        <f t="shared" ref="R708:U708" si="254">DATE(YEAR(R705)+1,MONTH(R705),DAY(R705))</f>
        <v>44180</v>
      </c>
      <c r="S708" s="368">
        <f t="shared" si="254"/>
        <v>44180</v>
      </c>
      <c r="T708" s="368">
        <f t="shared" si="254"/>
        <v>44180</v>
      </c>
      <c r="U708" s="368">
        <f t="shared" si="254"/>
        <v>44180</v>
      </c>
      <c r="V708" s="280"/>
      <c r="W708" s="280"/>
      <c r="X708" s="280"/>
      <c r="Y708" s="280"/>
      <c r="Z708" s="280"/>
      <c r="AA708" s="280"/>
      <c r="AB708" s="280"/>
      <c r="AC708" s="724">
        <f t="shared" si="238"/>
        <v>-43317</v>
      </c>
      <c r="AD708" s="724">
        <f t="shared" si="239"/>
        <v>-43317</v>
      </c>
      <c r="AE708" s="724">
        <f t="shared" si="240"/>
        <v>-43317</v>
      </c>
      <c r="AF708" s="724">
        <f t="shared" si="241"/>
        <v>-43317</v>
      </c>
      <c r="AG708" s="724">
        <f t="shared" si="242"/>
        <v>-43317</v>
      </c>
      <c r="AH708" s="724">
        <f t="shared" si="243"/>
        <v>-43317</v>
      </c>
      <c r="AI708" s="724">
        <f t="shared" si="244"/>
        <v>-43317</v>
      </c>
      <c r="AJ708" s="724">
        <f t="shared" si="245"/>
        <v>713</v>
      </c>
      <c r="AK708" s="724">
        <f t="shared" si="246"/>
        <v>713</v>
      </c>
      <c r="AL708" s="724">
        <f t="shared" si="247"/>
        <v>713</v>
      </c>
      <c r="AM708" s="724">
        <f t="shared" si="248"/>
        <v>713</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2</v>
      </c>
      <c r="J709" s="296" t="s">
        <v>607</v>
      </c>
      <c r="K709" s="368">
        <f>DATE(YEAR(K706)+1,MONTH(K706),DAY(K706))</f>
        <v>44545</v>
      </c>
      <c r="L709" s="368">
        <f>DATE(YEAR(L706)+1,MONTH(L706),DAY(L706))</f>
        <v>44545</v>
      </c>
      <c r="M709" s="368">
        <f>DATE(YEAR(M706)+1,MONTH(M706),DAY(M706))</f>
        <v>44545</v>
      </c>
      <c r="N709" s="280"/>
      <c r="O709" s="280"/>
      <c r="P709" s="280"/>
      <c r="Q709" s="280"/>
      <c r="R709" s="368">
        <f t="shared" ref="R709:U709" si="255">DATE(YEAR(R706)+1,MONTH(R706),DAY(R706))</f>
        <v>44545</v>
      </c>
      <c r="S709" s="368">
        <f t="shared" si="255"/>
        <v>44545</v>
      </c>
      <c r="T709" s="368">
        <f t="shared" si="255"/>
        <v>44545</v>
      </c>
      <c r="U709" s="368">
        <f t="shared" si="255"/>
        <v>44545</v>
      </c>
      <c r="V709" s="280"/>
      <c r="W709" s="280"/>
      <c r="X709" s="280"/>
      <c r="Y709" s="280"/>
      <c r="Z709" s="280"/>
      <c r="AA709" s="280"/>
      <c r="AB709" s="280"/>
      <c r="AC709" s="724">
        <f t="shared" si="238"/>
        <v>1076</v>
      </c>
      <c r="AD709" s="724">
        <f t="shared" si="239"/>
        <v>1076</v>
      </c>
      <c r="AE709" s="724">
        <f t="shared" si="240"/>
        <v>1076</v>
      </c>
      <c r="AF709" s="724">
        <f t="shared" si="241"/>
        <v>-43317</v>
      </c>
      <c r="AG709" s="724">
        <f t="shared" si="242"/>
        <v>-43317</v>
      </c>
      <c r="AH709" s="724">
        <f t="shared" si="243"/>
        <v>-43317</v>
      </c>
      <c r="AI709" s="724">
        <f t="shared" si="244"/>
        <v>-43317</v>
      </c>
      <c r="AJ709" s="724">
        <f t="shared" si="245"/>
        <v>1076</v>
      </c>
      <c r="AK709" s="724">
        <f t="shared" si="246"/>
        <v>1076</v>
      </c>
      <c r="AL709" s="724">
        <f t="shared" si="247"/>
        <v>1076</v>
      </c>
      <c r="AM709" s="724">
        <f t="shared" si="248"/>
        <v>1076</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597</v>
      </c>
      <c r="K710" s="280"/>
      <c r="L710" s="280"/>
      <c r="M710" s="280"/>
      <c r="N710" s="368">
        <f>DATE(YEAR(N707)+1,MONTH(N707),DAY(N707))</f>
        <v>44545</v>
      </c>
      <c r="O710" s="368">
        <f>DATE(YEAR(O707)+1,MONTH(O707),DAY(O707))</f>
        <v>44545</v>
      </c>
      <c r="P710" s="368">
        <f>DATE(YEAR(P707)+1,MONTH(P707),DAY(P707))</f>
        <v>44545</v>
      </c>
      <c r="Q710" s="368">
        <f>DATE(YEAR(Q707)+1,MONTH(Q707),DAY(Q707))</f>
        <v>44545</v>
      </c>
      <c r="R710" s="368">
        <f t="shared" ref="R710:U710" si="256">DATE(YEAR(R707)+1,MONTH(R707),DAY(R707))</f>
        <v>44545</v>
      </c>
      <c r="S710" s="368">
        <f t="shared" si="256"/>
        <v>44545</v>
      </c>
      <c r="T710" s="368">
        <f t="shared" si="256"/>
        <v>44545</v>
      </c>
      <c r="U710" s="368">
        <f t="shared" si="256"/>
        <v>44545</v>
      </c>
      <c r="V710" s="280"/>
      <c r="W710" s="280"/>
      <c r="X710" s="280"/>
      <c r="Y710" s="280"/>
      <c r="Z710" s="280"/>
      <c r="AA710" s="280"/>
      <c r="AB710" s="280"/>
      <c r="AC710" s="724">
        <f t="shared" si="238"/>
        <v>-43317</v>
      </c>
      <c r="AD710" s="724">
        <f t="shared" si="239"/>
        <v>-43317</v>
      </c>
      <c r="AE710" s="724">
        <f t="shared" si="240"/>
        <v>-43317</v>
      </c>
      <c r="AF710" s="724">
        <f t="shared" si="241"/>
        <v>1076</v>
      </c>
      <c r="AG710" s="724">
        <f t="shared" si="242"/>
        <v>1076</v>
      </c>
      <c r="AH710" s="724">
        <f t="shared" si="243"/>
        <v>1076</v>
      </c>
      <c r="AI710" s="724">
        <f t="shared" si="244"/>
        <v>1076</v>
      </c>
      <c r="AJ710" s="724">
        <f t="shared" si="245"/>
        <v>1076</v>
      </c>
      <c r="AK710" s="724">
        <f t="shared" si="246"/>
        <v>1076</v>
      </c>
      <c r="AL710" s="724">
        <f t="shared" si="247"/>
        <v>1076</v>
      </c>
      <c r="AM710" s="724">
        <f t="shared" si="248"/>
        <v>1076</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598</v>
      </c>
      <c r="K711" s="280"/>
      <c r="L711" s="280"/>
      <c r="M711" s="280"/>
      <c r="N711" s="280"/>
      <c r="O711" s="280"/>
      <c r="P711" s="280"/>
      <c r="Q711" s="280"/>
      <c r="R711" s="368">
        <f t="shared" ref="R711:U711" si="257">DATE(YEAR(R708)+1,MONTH(R708),DAY(R708))</f>
        <v>44545</v>
      </c>
      <c r="S711" s="368">
        <f t="shared" si="257"/>
        <v>44545</v>
      </c>
      <c r="T711" s="368">
        <f t="shared" si="257"/>
        <v>44545</v>
      </c>
      <c r="U711" s="368">
        <f t="shared" si="257"/>
        <v>44545</v>
      </c>
      <c r="V711" s="280"/>
      <c r="W711" s="280"/>
      <c r="X711" s="280"/>
      <c r="Y711" s="280"/>
      <c r="Z711" s="280"/>
      <c r="AA711" s="280"/>
      <c r="AB711" s="280"/>
      <c r="AC711" s="724">
        <f t="shared" ref="AC711:AC742" si="258">MIN(363,INT((K711 - DATE(YEAR(K711),1,1))))+364*(YEAR(K711)-i_startyear)</f>
        <v>-43317</v>
      </c>
      <c r="AD711" s="724">
        <f t="shared" ref="AD711:AD742" si="259">MIN(363,INT((L711 - DATE(YEAR(L711),1,1))))+364*(YEAR(L711)-i_startyear)</f>
        <v>-43317</v>
      </c>
      <c r="AE711" s="724">
        <f t="shared" ref="AE711:AE742" si="260">MIN(363,INT((M711 - DATE(YEAR(M711),1,1))))+364*(YEAR(M711)-i_startyear)</f>
        <v>-43317</v>
      </c>
      <c r="AF711" s="724">
        <f t="shared" ref="AF711:AF742" si="261">MIN(363,INT((N711 - DATE(YEAR(N711),1,1))))+364*(YEAR(N711)-i_startyear)</f>
        <v>-43317</v>
      </c>
      <c r="AG711" s="724">
        <f t="shared" ref="AG711:AG742" si="262">MIN(363,INT((O711 - DATE(YEAR(O711),1,1))))+364*(YEAR(O711)-i_startyear)</f>
        <v>-43317</v>
      </c>
      <c r="AH711" s="724">
        <f t="shared" ref="AH711:AH742" si="263">MIN(363,INT((P711 - DATE(YEAR(P711),1,1))))+364*(YEAR(P711)-i_startyear)</f>
        <v>-43317</v>
      </c>
      <c r="AI711" s="724">
        <f t="shared" ref="AI711:AI742" si="264">MIN(363,INT((Q711 - DATE(YEAR(Q711),1,1))))+364*(YEAR(Q711)-i_startyear)</f>
        <v>-43317</v>
      </c>
      <c r="AJ711" s="724">
        <f t="shared" ref="AJ711:AJ742" si="265">MIN(363,INT((R711 - DATE(YEAR(R711),1,1))))+364*(YEAR(R711)-i_startyear)</f>
        <v>1076</v>
      </c>
      <c r="AK711" s="724">
        <f t="shared" ref="AK711:AK742" si="266">MIN(363,INT((S711 - DATE(YEAR(S711),1,1))))+364*(YEAR(S711)-i_startyear)</f>
        <v>1076</v>
      </c>
      <c r="AL711" s="724">
        <f t="shared" ref="AL711:AL742" si="267">MIN(363,INT((T711 - DATE(YEAR(T711),1,1))))+364*(YEAR(T711)-i_startyear)</f>
        <v>1076</v>
      </c>
      <c r="AM711" s="724">
        <f t="shared" ref="AM711:AM742" si="268">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3</v>
      </c>
      <c r="J712" s="296" t="s">
        <v>607</v>
      </c>
      <c r="K712" s="368">
        <f>DATE(YEAR(K709)+1,MONTH(K709),DAY(K709))</f>
        <v>44910</v>
      </c>
      <c r="L712" s="368">
        <f>DATE(YEAR(L709)+1,MONTH(L709),DAY(L709))</f>
        <v>44910</v>
      </c>
      <c r="M712" s="368">
        <f>DATE(YEAR(M709)+1,MONTH(M709),DAY(M709))</f>
        <v>44910</v>
      </c>
      <c r="N712" s="280"/>
      <c r="O712" s="280"/>
      <c r="P712" s="280"/>
      <c r="Q712" s="280"/>
      <c r="R712" s="368">
        <f t="shared" ref="R712:U712" si="269">DATE(YEAR(R709)+1,MONTH(R709),DAY(R709))</f>
        <v>44910</v>
      </c>
      <c r="S712" s="368">
        <f t="shared" si="269"/>
        <v>44910</v>
      </c>
      <c r="T712" s="368">
        <f t="shared" si="269"/>
        <v>44910</v>
      </c>
      <c r="U712" s="368">
        <f t="shared" si="269"/>
        <v>44910</v>
      </c>
      <c r="V712" s="280"/>
      <c r="W712" s="280"/>
      <c r="X712" s="280"/>
      <c r="Y712" s="280"/>
      <c r="Z712" s="280"/>
      <c r="AA712" s="280"/>
      <c r="AB712" s="280"/>
      <c r="AC712" s="724">
        <f t="shared" si="258"/>
        <v>1440</v>
      </c>
      <c r="AD712" s="724">
        <f t="shared" si="259"/>
        <v>1440</v>
      </c>
      <c r="AE712" s="724">
        <f t="shared" si="260"/>
        <v>1440</v>
      </c>
      <c r="AF712" s="724">
        <f t="shared" si="261"/>
        <v>-43317</v>
      </c>
      <c r="AG712" s="724">
        <f t="shared" si="262"/>
        <v>-43317</v>
      </c>
      <c r="AH712" s="724">
        <f t="shared" si="263"/>
        <v>-43317</v>
      </c>
      <c r="AI712" s="724">
        <f t="shared" si="264"/>
        <v>-43317</v>
      </c>
      <c r="AJ712" s="724">
        <f t="shared" si="265"/>
        <v>1440</v>
      </c>
      <c r="AK712" s="724">
        <f t="shared" si="266"/>
        <v>1440</v>
      </c>
      <c r="AL712" s="724">
        <f t="shared" si="267"/>
        <v>1440</v>
      </c>
      <c r="AM712" s="724">
        <f t="shared" si="268"/>
        <v>1440</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597</v>
      </c>
      <c r="K713" s="280"/>
      <c r="L713" s="280"/>
      <c r="M713" s="280"/>
      <c r="N713" s="368">
        <f>DATE(YEAR(N710)+1,MONTH(N710),DAY(N710))</f>
        <v>44910</v>
      </c>
      <c r="O713" s="368">
        <f>DATE(YEAR(O710)+1,MONTH(O710),DAY(O710))</f>
        <v>44910</v>
      </c>
      <c r="P713" s="368">
        <f>DATE(YEAR(P710)+1,MONTH(P710),DAY(P710))</f>
        <v>44910</v>
      </c>
      <c r="Q713" s="368">
        <f>DATE(YEAR(Q710)+1,MONTH(Q710),DAY(Q710))</f>
        <v>44910</v>
      </c>
      <c r="R713" s="368">
        <f t="shared" ref="R713:U713" si="270">DATE(YEAR(R710)+1,MONTH(R710),DAY(R710))</f>
        <v>44910</v>
      </c>
      <c r="S713" s="368">
        <f t="shared" si="270"/>
        <v>44910</v>
      </c>
      <c r="T713" s="368">
        <f t="shared" si="270"/>
        <v>44910</v>
      </c>
      <c r="U713" s="368">
        <f t="shared" si="270"/>
        <v>44910</v>
      </c>
      <c r="V713" s="280"/>
      <c r="W713" s="280"/>
      <c r="X713" s="280"/>
      <c r="Y713" s="280"/>
      <c r="Z713" s="280"/>
      <c r="AA713" s="280"/>
      <c r="AB713" s="280"/>
      <c r="AC713" s="724">
        <f t="shared" si="258"/>
        <v>-43317</v>
      </c>
      <c r="AD713" s="724">
        <f t="shared" si="259"/>
        <v>-43317</v>
      </c>
      <c r="AE713" s="724">
        <f t="shared" si="260"/>
        <v>-43317</v>
      </c>
      <c r="AF713" s="724">
        <f t="shared" si="261"/>
        <v>1440</v>
      </c>
      <c r="AG713" s="724">
        <f t="shared" si="262"/>
        <v>1440</v>
      </c>
      <c r="AH713" s="724">
        <f t="shared" si="263"/>
        <v>1440</v>
      </c>
      <c r="AI713" s="724">
        <f t="shared" si="264"/>
        <v>1440</v>
      </c>
      <c r="AJ713" s="724">
        <f t="shared" si="265"/>
        <v>1440</v>
      </c>
      <c r="AK713" s="724">
        <f t="shared" si="266"/>
        <v>1440</v>
      </c>
      <c r="AL713" s="724">
        <f t="shared" si="267"/>
        <v>1440</v>
      </c>
      <c r="AM713" s="724">
        <f t="shared" si="268"/>
        <v>1440</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598</v>
      </c>
      <c r="K714" s="280"/>
      <c r="L714" s="280"/>
      <c r="M714" s="280"/>
      <c r="N714" s="280"/>
      <c r="O714" s="280"/>
      <c r="P714" s="280"/>
      <c r="Q714" s="280"/>
      <c r="R714" s="368">
        <f t="shared" ref="R714:U714" si="271">DATE(YEAR(R711)+1,MONTH(R711),DAY(R711))</f>
        <v>44910</v>
      </c>
      <c r="S714" s="368">
        <f t="shared" si="271"/>
        <v>44910</v>
      </c>
      <c r="T714" s="368">
        <f t="shared" si="271"/>
        <v>44910</v>
      </c>
      <c r="U714" s="368">
        <f t="shared" si="271"/>
        <v>44910</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1440</v>
      </c>
      <c r="AK714" s="724">
        <f t="shared" si="266"/>
        <v>1440</v>
      </c>
      <c r="AL714" s="724">
        <f t="shared" si="267"/>
        <v>1440</v>
      </c>
      <c r="AM714" s="724">
        <f t="shared" si="268"/>
        <v>1440</v>
      </c>
      <c r="AN714" s="280"/>
      <c r="AO714" s="280"/>
      <c r="AP714" s="280"/>
      <c r="AQ714" s="275"/>
      <c r="AR714" s="262"/>
      <c r="AS714" s="250"/>
      <c r="AT714" s="250"/>
      <c r="AU714" s="250"/>
    </row>
    <row r="715" spans="1:47" outlineLevel="3" x14ac:dyDescent="0.35">
      <c r="A715" s="250"/>
      <c r="B715" s="259"/>
      <c r="C715" s="252">
        <f t="shared" si="250"/>
        <v>4</v>
      </c>
      <c r="D715" s="275"/>
      <c r="E715" s="332"/>
      <c r="F715" s="332"/>
      <c r="G715" s="275"/>
      <c r="H715" s="280"/>
      <c r="I715" s="296">
        <v>4</v>
      </c>
      <c r="J715" s="296" t="s">
        <v>607</v>
      </c>
      <c r="K715" s="368">
        <f>DATE(YEAR(K712)+1,MONTH(K712),DAY(K712))</f>
        <v>45275</v>
      </c>
      <c r="L715" s="368">
        <f>DATE(YEAR(L712)+1,MONTH(L712),DAY(L712))</f>
        <v>45275</v>
      </c>
      <c r="M715" s="368">
        <f>DATE(YEAR(M712)+1,MONTH(M712),DAY(M712))</f>
        <v>45275</v>
      </c>
      <c r="N715" s="280"/>
      <c r="O715" s="280"/>
      <c r="P715" s="280"/>
      <c r="Q715" s="280"/>
      <c r="R715" s="368">
        <f t="shared" ref="R715:U715" si="272">DATE(YEAR(R712)+1,MONTH(R712),DAY(R712))</f>
        <v>45275</v>
      </c>
      <c r="S715" s="368">
        <f t="shared" si="272"/>
        <v>45275</v>
      </c>
      <c r="T715" s="368">
        <f t="shared" si="272"/>
        <v>45275</v>
      </c>
      <c r="U715" s="368">
        <f t="shared" si="272"/>
        <v>45275</v>
      </c>
      <c r="V715" s="280"/>
      <c r="W715" s="280"/>
      <c r="X715" s="280"/>
      <c r="Y715" s="280"/>
      <c r="Z715" s="280"/>
      <c r="AA715" s="280"/>
      <c r="AB715" s="280"/>
      <c r="AC715" s="724">
        <f t="shared" si="258"/>
        <v>1804</v>
      </c>
      <c r="AD715" s="724">
        <f t="shared" si="259"/>
        <v>1804</v>
      </c>
      <c r="AE715" s="724">
        <f t="shared" si="260"/>
        <v>1804</v>
      </c>
      <c r="AF715" s="724">
        <f t="shared" si="261"/>
        <v>-43317</v>
      </c>
      <c r="AG715" s="724">
        <f t="shared" si="262"/>
        <v>-43317</v>
      </c>
      <c r="AH715" s="724">
        <f t="shared" si="263"/>
        <v>-43317</v>
      </c>
      <c r="AI715" s="724">
        <f t="shared" si="264"/>
        <v>-43317</v>
      </c>
      <c r="AJ715" s="724">
        <f t="shared" si="265"/>
        <v>1804</v>
      </c>
      <c r="AK715" s="724">
        <f t="shared" si="266"/>
        <v>1804</v>
      </c>
      <c r="AL715" s="724">
        <f t="shared" si="267"/>
        <v>1804</v>
      </c>
      <c r="AM715" s="724">
        <f t="shared" si="268"/>
        <v>1804</v>
      </c>
      <c r="AN715" s="280"/>
      <c r="AO715" s="280"/>
      <c r="AP715" s="280"/>
      <c r="AQ715" s="275"/>
      <c r="AR715" s="262"/>
      <c r="AS715" s="250"/>
      <c r="AT715" s="250"/>
      <c r="AU715" s="250"/>
    </row>
    <row r="716" spans="1:47" outlineLevel="3" x14ac:dyDescent="0.35">
      <c r="A716" s="250"/>
      <c r="B716" s="259"/>
      <c r="C716" s="252">
        <f t="shared" si="250"/>
        <v>4</v>
      </c>
      <c r="D716" s="275"/>
      <c r="E716" s="332"/>
      <c r="F716" s="332"/>
      <c r="G716" s="275"/>
      <c r="H716" s="280"/>
      <c r="I716" s="296"/>
      <c r="J716" s="296" t="s">
        <v>597</v>
      </c>
      <c r="K716" s="280"/>
      <c r="L716" s="280"/>
      <c r="M716" s="280"/>
      <c r="N716" s="368">
        <f>DATE(YEAR(N713)+1,MONTH(N713),DAY(N713))</f>
        <v>45275</v>
      </c>
      <c r="O716" s="368">
        <f>DATE(YEAR(O713)+1,MONTH(O713),DAY(O713))</f>
        <v>45275</v>
      </c>
      <c r="P716" s="368">
        <f>DATE(YEAR(P713)+1,MONTH(P713),DAY(P713))</f>
        <v>45275</v>
      </c>
      <c r="Q716" s="368">
        <f>DATE(YEAR(Q713)+1,MONTH(Q713),DAY(Q713))</f>
        <v>45275</v>
      </c>
      <c r="R716" s="368">
        <f t="shared" ref="R716:U716" si="273">DATE(YEAR(R713)+1,MONTH(R713),DAY(R713))</f>
        <v>45275</v>
      </c>
      <c r="S716" s="368">
        <f t="shared" si="273"/>
        <v>45275</v>
      </c>
      <c r="T716" s="368">
        <f t="shared" si="273"/>
        <v>45275</v>
      </c>
      <c r="U716" s="368">
        <f t="shared" si="273"/>
        <v>45275</v>
      </c>
      <c r="V716" s="280"/>
      <c r="W716" s="280"/>
      <c r="X716" s="280"/>
      <c r="Y716" s="280"/>
      <c r="Z716" s="280"/>
      <c r="AA716" s="280"/>
      <c r="AB716" s="280"/>
      <c r="AC716" s="724">
        <f t="shared" si="258"/>
        <v>-43317</v>
      </c>
      <c r="AD716" s="724">
        <f t="shared" si="259"/>
        <v>-43317</v>
      </c>
      <c r="AE716" s="724">
        <f t="shared" si="260"/>
        <v>-43317</v>
      </c>
      <c r="AF716" s="724">
        <f t="shared" si="261"/>
        <v>1804</v>
      </c>
      <c r="AG716" s="724">
        <f t="shared" si="262"/>
        <v>1804</v>
      </c>
      <c r="AH716" s="724">
        <f t="shared" si="263"/>
        <v>1804</v>
      </c>
      <c r="AI716" s="724">
        <f t="shared" si="264"/>
        <v>1804</v>
      </c>
      <c r="AJ716" s="724">
        <f t="shared" si="265"/>
        <v>1804</v>
      </c>
      <c r="AK716" s="724">
        <f t="shared" si="266"/>
        <v>1804</v>
      </c>
      <c r="AL716" s="724">
        <f t="shared" si="267"/>
        <v>1804</v>
      </c>
      <c r="AM716" s="724">
        <f t="shared" si="268"/>
        <v>1804</v>
      </c>
      <c r="AN716" s="280"/>
      <c r="AO716" s="280"/>
      <c r="AP716" s="280"/>
      <c r="AQ716" s="275"/>
      <c r="AR716" s="262"/>
      <c r="AS716" s="250"/>
      <c r="AT716" s="250"/>
      <c r="AU716" s="250"/>
    </row>
    <row r="717" spans="1:47" outlineLevel="3" x14ac:dyDescent="0.35">
      <c r="A717" s="250"/>
      <c r="B717" s="259"/>
      <c r="C717" s="252">
        <f t="shared" si="250"/>
        <v>4</v>
      </c>
      <c r="D717" s="275"/>
      <c r="E717" s="332"/>
      <c r="F717" s="332"/>
      <c r="G717" s="275"/>
      <c r="H717" s="280"/>
      <c r="I717" s="296"/>
      <c r="J717" s="296" t="s">
        <v>598</v>
      </c>
      <c r="K717" s="280"/>
      <c r="L717" s="280"/>
      <c r="M717" s="280"/>
      <c r="N717" s="280"/>
      <c r="O717" s="280"/>
      <c r="P717" s="280"/>
      <c r="Q717" s="280"/>
      <c r="R717" s="368">
        <f t="shared" ref="R717:U717" si="274">DATE(YEAR(R714)+1,MONTH(R714),DAY(R714))</f>
        <v>45275</v>
      </c>
      <c r="S717" s="368">
        <f t="shared" si="274"/>
        <v>45275</v>
      </c>
      <c r="T717" s="368">
        <f t="shared" si="274"/>
        <v>45275</v>
      </c>
      <c r="U717" s="368">
        <f t="shared" si="274"/>
        <v>45275</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1804</v>
      </c>
      <c r="AK717" s="724">
        <f t="shared" si="266"/>
        <v>1804</v>
      </c>
      <c r="AL717" s="724">
        <f t="shared" si="267"/>
        <v>1804</v>
      </c>
      <c r="AM717" s="724">
        <f t="shared" si="268"/>
        <v>1804</v>
      </c>
      <c r="AN717" s="280"/>
      <c r="AO717" s="280"/>
      <c r="AP717" s="280"/>
      <c r="AQ717" s="275"/>
      <c r="AR717" s="262"/>
      <c r="AS717" s="250"/>
      <c r="AT717" s="250"/>
      <c r="AU717" s="250"/>
    </row>
    <row r="718" spans="1:47" outlineLevel="3" x14ac:dyDescent="0.35">
      <c r="A718" s="250"/>
      <c r="B718" s="259"/>
      <c r="C718" s="252">
        <f t="shared" ref="C718:C726" si="275">INT($C$232)+3</f>
        <v>4</v>
      </c>
      <c r="D718" s="275"/>
      <c r="E718" s="332"/>
      <c r="F718" s="332"/>
      <c r="G718" s="275"/>
      <c r="H718" s="280"/>
      <c r="I718" s="296">
        <v>5</v>
      </c>
      <c r="J718" s="296" t="s">
        <v>607</v>
      </c>
      <c r="K718" s="368">
        <f>DATE(YEAR(K715)+1,MONTH(K715),DAY(K715))</f>
        <v>45641</v>
      </c>
      <c r="L718" s="368">
        <f>DATE(YEAR(L715)+1,MONTH(L715),DAY(L715))</f>
        <v>45641</v>
      </c>
      <c r="M718" s="368">
        <f>DATE(YEAR(M715)+1,MONTH(M715),DAY(M715))</f>
        <v>45641</v>
      </c>
      <c r="N718" s="280"/>
      <c r="O718" s="280"/>
      <c r="P718" s="280"/>
      <c r="Q718" s="280"/>
      <c r="R718" s="368">
        <f t="shared" ref="R718:U718" si="276">DATE(YEAR(R715)+1,MONTH(R715),DAY(R715))</f>
        <v>45641</v>
      </c>
      <c r="S718" s="368">
        <f t="shared" si="276"/>
        <v>45641</v>
      </c>
      <c r="T718" s="368">
        <f t="shared" si="276"/>
        <v>45641</v>
      </c>
      <c r="U718" s="368">
        <f t="shared" si="276"/>
        <v>45641</v>
      </c>
      <c r="V718" s="280"/>
      <c r="W718" s="280"/>
      <c r="X718" s="280"/>
      <c r="Y718" s="280"/>
      <c r="Z718" s="280"/>
      <c r="AA718" s="280"/>
      <c r="AB718" s="280"/>
      <c r="AC718" s="724">
        <f t="shared" si="258"/>
        <v>2169</v>
      </c>
      <c r="AD718" s="724">
        <f t="shared" si="259"/>
        <v>2169</v>
      </c>
      <c r="AE718" s="724">
        <f t="shared" si="260"/>
        <v>2169</v>
      </c>
      <c r="AF718" s="724">
        <f t="shared" si="261"/>
        <v>-43317</v>
      </c>
      <c r="AG718" s="724">
        <f t="shared" si="262"/>
        <v>-43317</v>
      </c>
      <c r="AH718" s="724">
        <f t="shared" si="263"/>
        <v>-43317</v>
      </c>
      <c r="AI718" s="724">
        <f t="shared" si="264"/>
        <v>-43317</v>
      </c>
      <c r="AJ718" s="724">
        <f t="shared" si="265"/>
        <v>2169</v>
      </c>
      <c r="AK718" s="724">
        <f t="shared" si="266"/>
        <v>2169</v>
      </c>
      <c r="AL718" s="724">
        <f t="shared" si="267"/>
        <v>2169</v>
      </c>
      <c r="AM718" s="724">
        <f t="shared" si="268"/>
        <v>2169</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597</v>
      </c>
      <c r="K719" s="280"/>
      <c r="L719" s="280"/>
      <c r="M719" s="280"/>
      <c r="N719" s="368">
        <f>DATE(YEAR(N716)+1,MONTH(N716),DAY(N716))</f>
        <v>45641</v>
      </c>
      <c r="O719" s="368">
        <f>DATE(YEAR(O716)+1,MONTH(O716),DAY(O716))</f>
        <v>45641</v>
      </c>
      <c r="P719" s="368">
        <f>DATE(YEAR(P716)+1,MONTH(P716),DAY(P716))</f>
        <v>45641</v>
      </c>
      <c r="Q719" s="368">
        <f>DATE(YEAR(Q716)+1,MONTH(Q716),DAY(Q716))</f>
        <v>45641</v>
      </c>
      <c r="R719" s="368">
        <f t="shared" ref="R719:U719" si="277">DATE(YEAR(R716)+1,MONTH(R716),DAY(R716))</f>
        <v>45641</v>
      </c>
      <c r="S719" s="368">
        <f t="shared" si="277"/>
        <v>45641</v>
      </c>
      <c r="T719" s="368">
        <f t="shared" si="277"/>
        <v>45641</v>
      </c>
      <c r="U719" s="368">
        <f t="shared" si="277"/>
        <v>45641</v>
      </c>
      <c r="V719" s="280"/>
      <c r="W719" s="280"/>
      <c r="X719" s="280"/>
      <c r="Y719" s="280"/>
      <c r="Z719" s="280"/>
      <c r="AA719" s="280"/>
      <c r="AB719" s="280"/>
      <c r="AC719" s="724">
        <f t="shared" si="258"/>
        <v>-43317</v>
      </c>
      <c r="AD719" s="724">
        <f t="shared" si="259"/>
        <v>-43317</v>
      </c>
      <c r="AE719" s="724">
        <f t="shared" si="260"/>
        <v>-43317</v>
      </c>
      <c r="AF719" s="724">
        <f t="shared" si="261"/>
        <v>2169</v>
      </c>
      <c r="AG719" s="724">
        <f t="shared" si="262"/>
        <v>2169</v>
      </c>
      <c r="AH719" s="724">
        <f t="shared" si="263"/>
        <v>2169</v>
      </c>
      <c r="AI719" s="724">
        <f t="shared" si="264"/>
        <v>2169</v>
      </c>
      <c r="AJ719" s="724">
        <f t="shared" si="265"/>
        <v>2169</v>
      </c>
      <c r="AK719" s="724">
        <f t="shared" si="266"/>
        <v>2169</v>
      </c>
      <c r="AL719" s="724">
        <f t="shared" si="267"/>
        <v>2169</v>
      </c>
      <c r="AM719" s="724">
        <f t="shared" si="268"/>
        <v>2169</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598</v>
      </c>
      <c r="K720" s="280"/>
      <c r="L720" s="280"/>
      <c r="M720" s="280"/>
      <c r="N720" s="280"/>
      <c r="O720" s="280"/>
      <c r="P720" s="280"/>
      <c r="Q720" s="280"/>
      <c r="R720" s="368">
        <f t="shared" ref="R720:U720" si="278">DATE(YEAR(R717)+1,MONTH(R717),DAY(R717))</f>
        <v>45641</v>
      </c>
      <c r="S720" s="368">
        <f t="shared" si="278"/>
        <v>45641</v>
      </c>
      <c r="T720" s="368">
        <f t="shared" si="278"/>
        <v>45641</v>
      </c>
      <c r="U720" s="368">
        <f t="shared" si="278"/>
        <v>45641</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2169</v>
      </c>
      <c r="AK720" s="724">
        <f t="shared" si="266"/>
        <v>2169</v>
      </c>
      <c r="AL720" s="724">
        <f t="shared" si="267"/>
        <v>2169</v>
      </c>
      <c r="AM720" s="724">
        <f t="shared" si="268"/>
        <v>2169</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6</v>
      </c>
      <c r="J721" s="296" t="s">
        <v>607</v>
      </c>
      <c r="K721" s="368">
        <f>DATE(YEAR(K718)+1,MONTH(K718),DAY(K718))</f>
        <v>46006</v>
      </c>
      <c r="L721" s="368">
        <f>DATE(YEAR(L718)+1,MONTH(L718),DAY(L718))</f>
        <v>46006</v>
      </c>
      <c r="M721" s="368">
        <f>DATE(YEAR(M718)+1,MONTH(M718),DAY(M718))</f>
        <v>46006</v>
      </c>
      <c r="N721" s="280"/>
      <c r="O721" s="280"/>
      <c r="P721" s="280"/>
      <c r="Q721" s="280"/>
      <c r="R721" s="368">
        <f t="shared" ref="R721:U721" si="279">DATE(YEAR(R718)+1,MONTH(R718),DAY(R718))</f>
        <v>46006</v>
      </c>
      <c r="S721" s="368">
        <f t="shared" si="279"/>
        <v>46006</v>
      </c>
      <c r="T721" s="368">
        <f t="shared" si="279"/>
        <v>46006</v>
      </c>
      <c r="U721" s="368">
        <f t="shared" si="279"/>
        <v>46006</v>
      </c>
      <c r="V721" s="280"/>
      <c r="W721" s="280"/>
      <c r="X721" s="280"/>
      <c r="Y721" s="280"/>
      <c r="Z721" s="280"/>
      <c r="AA721" s="280"/>
      <c r="AB721" s="280"/>
      <c r="AC721" s="724">
        <f t="shared" si="258"/>
        <v>2532</v>
      </c>
      <c r="AD721" s="724">
        <f t="shared" si="259"/>
        <v>2532</v>
      </c>
      <c r="AE721" s="724">
        <f t="shared" si="260"/>
        <v>2532</v>
      </c>
      <c r="AF721" s="724">
        <f t="shared" si="261"/>
        <v>-43317</v>
      </c>
      <c r="AG721" s="724">
        <f t="shared" si="262"/>
        <v>-43317</v>
      </c>
      <c r="AH721" s="724">
        <f t="shared" si="263"/>
        <v>-43317</v>
      </c>
      <c r="AI721" s="724">
        <f t="shared" si="264"/>
        <v>-43317</v>
      </c>
      <c r="AJ721" s="724">
        <f t="shared" si="265"/>
        <v>2532</v>
      </c>
      <c r="AK721" s="724">
        <f t="shared" si="266"/>
        <v>2532</v>
      </c>
      <c r="AL721" s="724">
        <f t="shared" si="267"/>
        <v>2532</v>
      </c>
      <c r="AM721" s="724">
        <f t="shared" si="268"/>
        <v>2532</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597</v>
      </c>
      <c r="K722" s="280"/>
      <c r="L722" s="280"/>
      <c r="M722" s="280"/>
      <c r="N722" s="368">
        <f>DATE(YEAR(N719)+1,MONTH(N719),DAY(N719))</f>
        <v>46006</v>
      </c>
      <c r="O722" s="368">
        <f>DATE(YEAR(O719)+1,MONTH(O719),DAY(O719))</f>
        <v>46006</v>
      </c>
      <c r="P722" s="368">
        <f>DATE(YEAR(P719)+1,MONTH(P719),DAY(P719))</f>
        <v>46006</v>
      </c>
      <c r="Q722" s="368">
        <f>DATE(YEAR(Q719)+1,MONTH(Q719),DAY(Q719))</f>
        <v>46006</v>
      </c>
      <c r="R722" s="368">
        <f t="shared" ref="R722:U722" si="280">DATE(YEAR(R719)+1,MONTH(R719),DAY(R719))</f>
        <v>46006</v>
      </c>
      <c r="S722" s="368">
        <f t="shared" si="280"/>
        <v>46006</v>
      </c>
      <c r="T722" s="368">
        <f t="shared" si="280"/>
        <v>46006</v>
      </c>
      <c r="U722" s="368">
        <f t="shared" si="280"/>
        <v>46006</v>
      </c>
      <c r="V722" s="280"/>
      <c r="W722" s="280"/>
      <c r="X722" s="280"/>
      <c r="Y722" s="280"/>
      <c r="Z722" s="280"/>
      <c r="AA722" s="280"/>
      <c r="AB722" s="280"/>
      <c r="AC722" s="724">
        <f t="shared" si="258"/>
        <v>-43317</v>
      </c>
      <c r="AD722" s="724">
        <f t="shared" si="259"/>
        <v>-43317</v>
      </c>
      <c r="AE722" s="724">
        <f t="shared" si="260"/>
        <v>-43317</v>
      </c>
      <c r="AF722" s="724">
        <f t="shared" si="261"/>
        <v>2532</v>
      </c>
      <c r="AG722" s="724">
        <f t="shared" si="262"/>
        <v>2532</v>
      </c>
      <c r="AH722" s="724">
        <f t="shared" si="263"/>
        <v>2532</v>
      </c>
      <c r="AI722" s="724">
        <f t="shared" si="264"/>
        <v>2532</v>
      </c>
      <c r="AJ722" s="724">
        <f t="shared" si="265"/>
        <v>2532</v>
      </c>
      <c r="AK722" s="724">
        <f t="shared" si="266"/>
        <v>2532</v>
      </c>
      <c r="AL722" s="724">
        <f t="shared" si="267"/>
        <v>2532</v>
      </c>
      <c r="AM722" s="724">
        <f t="shared" si="268"/>
        <v>2532</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598</v>
      </c>
      <c r="K723" s="280"/>
      <c r="L723" s="280"/>
      <c r="M723" s="280"/>
      <c r="N723" s="280"/>
      <c r="O723" s="280"/>
      <c r="P723" s="280"/>
      <c r="Q723" s="280"/>
      <c r="R723" s="368">
        <f t="shared" ref="R723:U723" si="281">DATE(YEAR(R720)+1,MONTH(R720),DAY(R720))</f>
        <v>46006</v>
      </c>
      <c r="S723" s="368">
        <f t="shared" si="281"/>
        <v>46006</v>
      </c>
      <c r="T723" s="368">
        <f t="shared" si="281"/>
        <v>46006</v>
      </c>
      <c r="U723" s="368">
        <f t="shared" si="281"/>
        <v>46006</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2532</v>
      </c>
      <c r="AK723" s="724">
        <f t="shared" si="266"/>
        <v>2532</v>
      </c>
      <c r="AL723" s="724">
        <f t="shared" si="267"/>
        <v>2532</v>
      </c>
      <c r="AM723" s="724">
        <f t="shared" si="268"/>
        <v>2532</v>
      </c>
      <c r="AN723" s="280"/>
      <c r="AO723" s="280"/>
      <c r="AP723" s="280"/>
      <c r="AQ723" s="275"/>
      <c r="AR723" s="262"/>
      <c r="AS723" s="250"/>
      <c r="AT723" s="250"/>
      <c r="AU723" s="250"/>
    </row>
    <row r="724" spans="1:47" outlineLevel="3" x14ac:dyDescent="0.35">
      <c r="A724" s="250"/>
      <c r="B724" s="259"/>
      <c r="C724" s="252">
        <f t="shared" si="275"/>
        <v>4</v>
      </c>
      <c r="D724" s="275"/>
      <c r="E724" s="332"/>
      <c r="F724" s="332"/>
      <c r="G724" s="275"/>
      <c r="H724" s="280"/>
      <c r="I724" s="296">
        <v>7</v>
      </c>
      <c r="J724" s="296" t="s">
        <v>607</v>
      </c>
      <c r="K724" s="368">
        <f>DATE(YEAR(K721)+1,MONTH(K721),DAY(K721))</f>
        <v>46371</v>
      </c>
      <c r="L724" s="368">
        <f>DATE(YEAR(L721)+1,MONTH(L721),DAY(L721))</f>
        <v>46371</v>
      </c>
      <c r="M724" s="368">
        <f>DATE(YEAR(M721)+1,MONTH(M721),DAY(M721))</f>
        <v>46371</v>
      </c>
      <c r="N724" s="280"/>
      <c r="O724" s="280"/>
      <c r="P724" s="280"/>
      <c r="Q724" s="280"/>
      <c r="R724" s="368">
        <f t="shared" ref="R724:U724" si="282">DATE(YEAR(R721)+1,MONTH(R721),DAY(R721))</f>
        <v>46371</v>
      </c>
      <c r="S724" s="368">
        <f t="shared" si="282"/>
        <v>46371</v>
      </c>
      <c r="T724" s="368">
        <f t="shared" si="282"/>
        <v>46371</v>
      </c>
      <c r="U724" s="368">
        <f t="shared" si="282"/>
        <v>46371</v>
      </c>
      <c r="V724" s="280"/>
      <c r="W724" s="280"/>
      <c r="X724" s="280"/>
      <c r="Y724" s="280"/>
      <c r="Z724" s="280"/>
      <c r="AA724" s="280"/>
      <c r="AB724" s="280"/>
      <c r="AC724" s="724">
        <f t="shared" si="258"/>
        <v>2896</v>
      </c>
      <c r="AD724" s="724">
        <f t="shared" si="259"/>
        <v>2896</v>
      </c>
      <c r="AE724" s="724">
        <f t="shared" si="260"/>
        <v>2896</v>
      </c>
      <c r="AF724" s="724">
        <f t="shared" si="261"/>
        <v>-43317</v>
      </c>
      <c r="AG724" s="724">
        <f t="shared" si="262"/>
        <v>-43317</v>
      </c>
      <c r="AH724" s="724">
        <f t="shared" si="263"/>
        <v>-43317</v>
      </c>
      <c r="AI724" s="724">
        <f t="shared" si="264"/>
        <v>-43317</v>
      </c>
      <c r="AJ724" s="724">
        <f t="shared" si="265"/>
        <v>2896</v>
      </c>
      <c r="AK724" s="724">
        <f t="shared" si="266"/>
        <v>2896</v>
      </c>
      <c r="AL724" s="724">
        <f t="shared" si="267"/>
        <v>2896</v>
      </c>
      <c r="AM724" s="724">
        <f t="shared" si="268"/>
        <v>2896</v>
      </c>
      <c r="AN724" s="280"/>
      <c r="AO724" s="280"/>
      <c r="AP724" s="280"/>
      <c r="AQ724" s="275"/>
      <c r="AR724" s="262"/>
      <c r="AS724" s="250"/>
      <c r="AT724" s="250"/>
      <c r="AU724" s="250"/>
    </row>
    <row r="725" spans="1:47" outlineLevel="3" x14ac:dyDescent="0.35">
      <c r="A725" s="250"/>
      <c r="B725" s="259"/>
      <c r="C725" s="252">
        <f t="shared" si="275"/>
        <v>4</v>
      </c>
      <c r="D725" s="275"/>
      <c r="E725" s="332"/>
      <c r="F725" s="332"/>
      <c r="G725" s="275"/>
      <c r="H725" s="280"/>
      <c r="I725" s="296"/>
      <c r="J725" s="296" t="s">
        <v>597</v>
      </c>
      <c r="K725" s="280"/>
      <c r="L725" s="280"/>
      <c r="M725" s="280"/>
      <c r="N725" s="368">
        <f>DATE(YEAR(N722)+1,MONTH(N722),DAY(N722))</f>
        <v>46371</v>
      </c>
      <c r="O725" s="368">
        <f>DATE(YEAR(O722)+1,MONTH(O722),DAY(O722))</f>
        <v>46371</v>
      </c>
      <c r="P725" s="368">
        <f>DATE(YEAR(P722)+1,MONTH(P722),DAY(P722))</f>
        <v>46371</v>
      </c>
      <c r="Q725" s="368">
        <f>DATE(YEAR(Q722)+1,MONTH(Q722),DAY(Q722))</f>
        <v>46371</v>
      </c>
      <c r="R725" s="368">
        <f t="shared" ref="R725:U725" si="283">DATE(YEAR(R722)+1,MONTH(R722),DAY(R722))</f>
        <v>46371</v>
      </c>
      <c r="S725" s="368">
        <f t="shared" si="283"/>
        <v>46371</v>
      </c>
      <c r="T725" s="368">
        <f t="shared" si="283"/>
        <v>46371</v>
      </c>
      <c r="U725" s="368">
        <f t="shared" si="283"/>
        <v>46371</v>
      </c>
      <c r="V725" s="280"/>
      <c r="W725" s="280"/>
      <c r="X725" s="280"/>
      <c r="Y725" s="280"/>
      <c r="Z725" s="280"/>
      <c r="AA725" s="280"/>
      <c r="AB725" s="280"/>
      <c r="AC725" s="724">
        <f t="shared" si="258"/>
        <v>-43317</v>
      </c>
      <c r="AD725" s="724">
        <f t="shared" si="259"/>
        <v>-43317</v>
      </c>
      <c r="AE725" s="724">
        <f t="shared" si="260"/>
        <v>-43317</v>
      </c>
      <c r="AF725" s="724">
        <f t="shared" si="261"/>
        <v>2896</v>
      </c>
      <c r="AG725" s="724">
        <f t="shared" si="262"/>
        <v>2896</v>
      </c>
      <c r="AH725" s="724">
        <f t="shared" si="263"/>
        <v>2896</v>
      </c>
      <c r="AI725" s="724">
        <f t="shared" si="264"/>
        <v>2896</v>
      </c>
      <c r="AJ725" s="724">
        <f t="shared" si="265"/>
        <v>2896</v>
      </c>
      <c r="AK725" s="724">
        <f t="shared" si="266"/>
        <v>2896</v>
      </c>
      <c r="AL725" s="724">
        <f t="shared" si="267"/>
        <v>2896</v>
      </c>
      <c r="AM725" s="724">
        <f t="shared" si="268"/>
        <v>2896</v>
      </c>
      <c r="AN725" s="280"/>
      <c r="AO725" s="280"/>
      <c r="AP725" s="280"/>
      <c r="AQ725" s="275"/>
      <c r="AR725" s="262"/>
      <c r="AS725" s="250"/>
      <c r="AT725" s="250"/>
      <c r="AU725" s="250"/>
    </row>
    <row r="726" spans="1:47" outlineLevel="3" x14ac:dyDescent="0.35">
      <c r="A726" s="250"/>
      <c r="B726" s="259"/>
      <c r="C726" s="252">
        <f t="shared" si="275"/>
        <v>4</v>
      </c>
      <c r="D726" s="275"/>
      <c r="E726" s="332"/>
      <c r="F726" s="332"/>
      <c r="G726" s="275"/>
      <c r="H726" s="280"/>
      <c r="I726" s="296"/>
      <c r="J726" s="296" t="s">
        <v>598</v>
      </c>
      <c r="K726" s="280"/>
      <c r="L726" s="280"/>
      <c r="M726" s="280"/>
      <c r="N726" s="280"/>
      <c r="O726" s="280"/>
      <c r="P726" s="280"/>
      <c r="Q726" s="280"/>
      <c r="R726" s="368">
        <f t="shared" ref="R726:U726" si="284">DATE(YEAR(R723)+1,MONTH(R723),DAY(R723))</f>
        <v>46371</v>
      </c>
      <c r="S726" s="368">
        <f t="shared" si="284"/>
        <v>46371</v>
      </c>
      <c r="T726" s="368">
        <f t="shared" si="284"/>
        <v>46371</v>
      </c>
      <c r="U726" s="368">
        <f t="shared" si="284"/>
        <v>46371</v>
      </c>
      <c r="V726" s="280"/>
      <c r="W726" s="280"/>
      <c r="X726" s="280"/>
      <c r="Y726" s="280"/>
      <c r="Z726" s="280"/>
      <c r="AA726" s="280"/>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2896</v>
      </c>
      <c r="AK726" s="724">
        <f t="shared" si="266"/>
        <v>2896</v>
      </c>
      <c r="AL726" s="724">
        <f t="shared" si="267"/>
        <v>2896</v>
      </c>
      <c r="AM726" s="724">
        <f t="shared" si="268"/>
        <v>2896</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96" t="str">
        <f>H$253</f>
        <v>Spr</v>
      </c>
      <c r="I727" s="296">
        <v>0</v>
      </c>
      <c r="J727" s="296" t="s">
        <v>607</v>
      </c>
      <c r="K727" s="403">
        <v>43845</v>
      </c>
      <c r="L727" s="403">
        <v>43845</v>
      </c>
      <c r="M727" s="403">
        <v>43845</v>
      </c>
      <c r="N727" s="280"/>
      <c r="O727" s="280"/>
      <c r="P727" s="280"/>
      <c r="Q727" s="280"/>
      <c r="R727" s="403">
        <v>43845</v>
      </c>
      <c r="S727" s="403">
        <v>43845</v>
      </c>
      <c r="T727" s="403">
        <v>43845</v>
      </c>
      <c r="U727" s="403">
        <v>43845</v>
      </c>
      <c r="V727" s="280"/>
      <c r="W727" s="280"/>
      <c r="X727" s="280" t="b">
        <f t="shared" ref="X727:AA729" si="285">R727&lt;(MAX(R$273:R$280)+MAX($I$354*R$354,$I$355*R$355,$I$356*R$356))</f>
        <v>0</v>
      </c>
      <c r="Y727" s="280" t="b">
        <f t="shared" si="285"/>
        <v>0</v>
      </c>
      <c r="Z727" s="280" t="b">
        <f t="shared" si="285"/>
        <v>0</v>
      </c>
      <c r="AA727" s="280" t="b">
        <f t="shared" si="285"/>
        <v>0</v>
      </c>
      <c r="AB727" s="280"/>
      <c r="AC727" s="724">
        <f t="shared" si="258"/>
        <v>378</v>
      </c>
      <c r="AD727" s="724">
        <f t="shared" si="259"/>
        <v>378</v>
      </c>
      <c r="AE727" s="724">
        <f t="shared" si="260"/>
        <v>378</v>
      </c>
      <c r="AF727" s="724">
        <f t="shared" si="261"/>
        <v>-43317</v>
      </c>
      <c r="AG727" s="724">
        <f t="shared" si="262"/>
        <v>-43317</v>
      </c>
      <c r="AH727" s="724">
        <f t="shared" si="263"/>
        <v>-43317</v>
      </c>
      <c r="AI727" s="724">
        <f t="shared" si="264"/>
        <v>-43317</v>
      </c>
      <c r="AJ727" s="724">
        <f t="shared" si="265"/>
        <v>378</v>
      </c>
      <c r="AK727" s="724">
        <f t="shared" si="266"/>
        <v>378</v>
      </c>
      <c r="AL727" s="724">
        <f t="shared" si="267"/>
        <v>378</v>
      </c>
      <c r="AM727" s="724">
        <f t="shared" si="268"/>
        <v>378</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96"/>
      <c r="I728" s="296"/>
      <c r="J728" s="296" t="s">
        <v>597</v>
      </c>
      <c r="K728" s="280"/>
      <c r="L728" s="280"/>
      <c r="M728" s="280"/>
      <c r="N728" s="403">
        <v>43845</v>
      </c>
      <c r="O728" s="403">
        <v>43845</v>
      </c>
      <c r="P728" s="403">
        <v>43845</v>
      </c>
      <c r="Q728" s="403">
        <v>43845</v>
      </c>
      <c r="R728" s="403">
        <v>43845</v>
      </c>
      <c r="S728" s="403">
        <v>43845</v>
      </c>
      <c r="T728" s="403">
        <v>43845</v>
      </c>
      <c r="U728" s="403">
        <v>43845</v>
      </c>
      <c r="V728" s="280"/>
      <c r="W728" s="280"/>
      <c r="X728" s="280" t="b">
        <f t="shared" si="285"/>
        <v>0</v>
      </c>
      <c r="Y728" s="280" t="b">
        <f t="shared" si="285"/>
        <v>0</v>
      </c>
      <c r="Z728" s="280" t="b">
        <f t="shared" si="285"/>
        <v>0</v>
      </c>
      <c r="AA728" s="280" t="b">
        <f t="shared" si="285"/>
        <v>0</v>
      </c>
      <c r="AB728" s="280"/>
      <c r="AC728" s="724">
        <f t="shared" si="258"/>
        <v>-43317</v>
      </c>
      <c r="AD728" s="724">
        <f t="shared" si="259"/>
        <v>-43317</v>
      </c>
      <c r="AE728" s="724">
        <f t="shared" si="260"/>
        <v>-43317</v>
      </c>
      <c r="AF728" s="724">
        <f t="shared" si="261"/>
        <v>378</v>
      </c>
      <c r="AG728" s="724">
        <f t="shared" si="262"/>
        <v>378</v>
      </c>
      <c r="AH728" s="724">
        <f t="shared" si="263"/>
        <v>378</v>
      </c>
      <c r="AI728" s="724">
        <f t="shared" si="264"/>
        <v>378</v>
      </c>
      <c r="AJ728" s="724">
        <f t="shared" si="265"/>
        <v>378</v>
      </c>
      <c r="AK728" s="724">
        <f t="shared" si="266"/>
        <v>378</v>
      </c>
      <c r="AL728" s="724">
        <f t="shared" si="267"/>
        <v>378</v>
      </c>
      <c r="AM728" s="724">
        <f t="shared" si="268"/>
        <v>378</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96"/>
      <c r="I729" s="296"/>
      <c r="J729" s="296" t="s">
        <v>598</v>
      </c>
      <c r="K729" s="280"/>
      <c r="L729" s="280"/>
      <c r="M729" s="280"/>
      <c r="N729" s="280"/>
      <c r="O729" s="280"/>
      <c r="P729" s="280"/>
      <c r="Q729" s="280"/>
      <c r="R729" s="403">
        <v>43845</v>
      </c>
      <c r="S729" s="403">
        <v>43845</v>
      </c>
      <c r="T729" s="403">
        <v>43845</v>
      </c>
      <c r="U729" s="403">
        <v>43845</v>
      </c>
      <c r="V729" s="280"/>
      <c r="W729" s="280"/>
      <c r="X729" s="280" t="b">
        <f t="shared" si="285"/>
        <v>0</v>
      </c>
      <c r="Y729" s="280" t="b">
        <f t="shared" si="285"/>
        <v>0</v>
      </c>
      <c r="Z729" s="280" t="b">
        <f t="shared" si="285"/>
        <v>0</v>
      </c>
      <c r="AA729" s="280" t="b">
        <f t="shared" si="285"/>
        <v>0</v>
      </c>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378</v>
      </c>
      <c r="AK729" s="724">
        <f t="shared" si="266"/>
        <v>378</v>
      </c>
      <c r="AL729" s="724">
        <f t="shared" si="267"/>
        <v>378</v>
      </c>
      <c r="AM729" s="724">
        <f t="shared" si="268"/>
        <v>378</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1</v>
      </c>
      <c r="J730" s="296" t="s">
        <v>607</v>
      </c>
      <c r="K730" s="368">
        <f>DATE(YEAR(K727)+1,MONTH(K727),DAY(K727))</f>
        <v>44211</v>
      </c>
      <c r="L730" s="368">
        <f>DATE(YEAR(L727)+1,MONTH(L727),DAY(L727))</f>
        <v>44211</v>
      </c>
      <c r="M730" s="368">
        <f>DATE(YEAR(M727)+1,MONTH(M727),DAY(M727))</f>
        <v>44211</v>
      </c>
      <c r="N730" s="280"/>
      <c r="O730" s="280"/>
      <c r="P730" s="280"/>
      <c r="Q730" s="280"/>
      <c r="R730" s="368">
        <f t="shared" ref="R730:U750" si="286">DATE(YEAR(R727)+1,MONTH(R727),DAY(R727))</f>
        <v>44211</v>
      </c>
      <c r="S730" s="368">
        <f t="shared" si="286"/>
        <v>44211</v>
      </c>
      <c r="T730" s="368">
        <f t="shared" si="286"/>
        <v>44211</v>
      </c>
      <c r="U730" s="368">
        <f t="shared" si="286"/>
        <v>44211</v>
      </c>
      <c r="V730" s="280"/>
      <c r="W730" s="280"/>
      <c r="X730" s="280"/>
      <c r="Y730" s="280"/>
      <c r="Z730" s="280"/>
      <c r="AA730" s="280"/>
      <c r="AB730" s="280"/>
      <c r="AC730" s="724">
        <f t="shared" si="258"/>
        <v>742</v>
      </c>
      <c r="AD730" s="724">
        <f t="shared" si="259"/>
        <v>742</v>
      </c>
      <c r="AE730" s="724">
        <f t="shared" si="260"/>
        <v>742</v>
      </c>
      <c r="AF730" s="724">
        <f t="shared" si="261"/>
        <v>-43317</v>
      </c>
      <c r="AG730" s="724">
        <f t="shared" si="262"/>
        <v>-43317</v>
      </c>
      <c r="AH730" s="724">
        <f t="shared" si="263"/>
        <v>-43317</v>
      </c>
      <c r="AI730" s="724">
        <f t="shared" si="264"/>
        <v>-43317</v>
      </c>
      <c r="AJ730" s="724">
        <f t="shared" si="265"/>
        <v>742</v>
      </c>
      <c r="AK730" s="724">
        <f t="shared" si="266"/>
        <v>742</v>
      </c>
      <c r="AL730" s="724">
        <f t="shared" si="267"/>
        <v>742</v>
      </c>
      <c r="AM730" s="724">
        <f t="shared" si="268"/>
        <v>742</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597</v>
      </c>
      <c r="K731" s="280"/>
      <c r="L731" s="280"/>
      <c r="M731" s="280"/>
      <c r="N731" s="368">
        <f>DATE(YEAR(N728)+1,MONTH(N728),DAY(N728))</f>
        <v>44211</v>
      </c>
      <c r="O731" s="368">
        <f>DATE(YEAR(O728)+1,MONTH(O728),DAY(O728))</f>
        <v>44211</v>
      </c>
      <c r="P731" s="368">
        <f>DATE(YEAR(P728)+1,MONTH(P728),DAY(P728))</f>
        <v>44211</v>
      </c>
      <c r="Q731" s="368">
        <f>DATE(YEAR(Q728)+1,MONTH(Q728),DAY(Q728))</f>
        <v>44211</v>
      </c>
      <c r="R731" s="368">
        <f t="shared" si="286"/>
        <v>44211</v>
      </c>
      <c r="S731" s="368">
        <f t="shared" si="286"/>
        <v>44211</v>
      </c>
      <c r="T731" s="368">
        <f t="shared" si="286"/>
        <v>44211</v>
      </c>
      <c r="U731" s="368">
        <f t="shared" si="286"/>
        <v>44211</v>
      </c>
      <c r="V731" s="280"/>
      <c r="W731" s="280"/>
      <c r="X731" s="280"/>
      <c r="Y731" s="280"/>
      <c r="Z731" s="280"/>
      <c r="AA731" s="280"/>
      <c r="AB731" s="280"/>
      <c r="AC731" s="724">
        <f t="shared" si="258"/>
        <v>-43317</v>
      </c>
      <c r="AD731" s="724">
        <f t="shared" si="259"/>
        <v>-43317</v>
      </c>
      <c r="AE731" s="724">
        <f t="shared" si="260"/>
        <v>-43317</v>
      </c>
      <c r="AF731" s="724">
        <f t="shared" si="261"/>
        <v>742</v>
      </c>
      <c r="AG731" s="724">
        <f t="shared" si="262"/>
        <v>742</v>
      </c>
      <c r="AH731" s="724">
        <f t="shared" si="263"/>
        <v>742</v>
      </c>
      <c r="AI731" s="724">
        <f t="shared" si="264"/>
        <v>742</v>
      </c>
      <c r="AJ731" s="724">
        <f t="shared" si="265"/>
        <v>742</v>
      </c>
      <c r="AK731" s="724">
        <f t="shared" si="266"/>
        <v>742</v>
      </c>
      <c r="AL731" s="724">
        <f t="shared" si="267"/>
        <v>742</v>
      </c>
      <c r="AM731" s="724">
        <f t="shared" si="268"/>
        <v>742</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598</v>
      </c>
      <c r="K732" s="280"/>
      <c r="L732" s="280"/>
      <c r="M732" s="280"/>
      <c r="N732" s="280"/>
      <c r="O732" s="280"/>
      <c r="P732" s="280"/>
      <c r="Q732" s="280"/>
      <c r="R732" s="368">
        <f t="shared" si="286"/>
        <v>44211</v>
      </c>
      <c r="S732" s="368">
        <f t="shared" si="286"/>
        <v>44211</v>
      </c>
      <c r="T732" s="368">
        <f t="shared" si="286"/>
        <v>44211</v>
      </c>
      <c r="U732" s="368">
        <f t="shared" si="286"/>
        <v>44211</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742</v>
      </c>
      <c r="AK732" s="724">
        <f t="shared" si="266"/>
        <v>742</v>
      </c>
      <c r="AL732" s="724">
        <f t="shared" si="267"/>
        <v>742</v>
      </c>
      <c r="AM732" s="724">
        <f t="shared" si="268"/>
        <v>742</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2</v>
      </c>
      <c r="J733" s="296" t="s">
        <v>607</v>
      </c>
      <c r="K733" s="368">
        <f>DATE(YEAR(K730)+1,MONTH(K730),DAY(K730))</f>
        <v>44576</v>
      </c>
      <c r="L733" s="368">
        <f>DATE(YEAR(L730)+1,MONTH(L730),DAY(L730))</f>
        <v>44576</v>
      </c>
      <c r="M733" s="368">
        <f>DATE(YEAR(M730)+1,MONTH(M730),DAY(M730))</f>
        <v>44576</v>
      </c>
      <c r="N733" s="280"/>
      <c r="O733" s="280"/>
      <c r="P733" s="280"/>
      <c r="Q733" s="280"/>
      <c r="R733" s="368">
        <f t="shared" si="286"/>
        <v>44576</v>
      </c>
      <c r="S733" s="368">
        <f t="shared" si="286"/>
        <v>44576</v>
      </c>
      <c r="T733" s="368">
        <f t="shared" si="286"/>
        <v>44576</v>
      </c>
      <c r="U733" s="368">
        <f t="shared" si="286"/>
        <v>44576</v>
      </c>
      <c r="V733" s="280"/>
      <c r="W733" s="280"/>
      <c r="X733" s="280"/>
      <c r="Y733" s="280"/>
      <c r="Z733" s="280"/>
      <c r="AA733" s="280"/>
      <c r="AB733" s="280"/>
      <c r="AC733" s="724">
        <f t="shared" si="258"/>
        <v>1106</v>
      </c>
      <c r="AD733" s="724">
        <f t="shared" si="259"/>
        <v>1106</v>
      </c>
      <c r="AE733" s="724">
        <f t="shared" si="260"/>
        <v>1106</v>
      </c>
      <c r="AF733" s="724">
        <f t="shared" si="261"/>
        <v>-43317</v>
      </c>
      <c r="AG733" s="724">
        <f t="shared" si="262"/>
        <v>-43317</v>
      </c>
      <c r="AH733" s="724">
        <f t="shared" si="263"/>
        <v>-43317</v>
      </c>
      <c r="AI733" s="724">
        <f t="shared" si="264"/>
        <v>-43317</v>
      </c>
      <c r="AJ733" s="724">
        <f t="shared" si="265"/>
        <v>1106</v>
      </c>
      <c r="AK733" s="724">
        <f t="shared" si="266"/>
        <v>1106</v>
      </c>
      <c r="AL733" s="724">
        <f t="shared" si="267"/>
        <v>1106</v>
      </c>
      <c r="AM733" s="724">
        <f t="shared" si="268"/>
        <v>1106</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597</v>
      </c>
      <c r="K734" s="280"/>
      <c r="L734" s="280"/>
      <c r="M734" s="280"/>
      <c r="N734" s="368">
        <f>DATE(YEAR(N731)+1,MONTH(N731),DAY(N731))</f>
        <v>44576</v>
      </c>
      <c r="O734" s="368">
        <f>DATE(YEAR(O731)+1,MONTH(O731),DAY(O731))</f>
        <v>44576</v>
      </c>
      <c r="P734" s="368">
        <f>DATE(YEAR(P731)+1,MONTH(P731),DAY(P731))</f>
        <v>44576</v>
      </c>
      <c r="Q734" s="368">
        <f>DATE(YEAR(Q731)+1,MONTH(Q731),DAY(Q731))</f>
        <v>44576</v>
      </c>
      <c r="R734" s="368">
        <f t="shared" si="286"/>
        <v>44576</v>
      </c>
      <c r="S734" s="368">
        <f t="shared" si="286"/>
        <v>44576</v>
      </c>
      <c r="T734" s="368">
        <f t="shared" si="286"/>
        <v>44576</v>
      </c>
      <c r="U734" s="368">
        <f t="shared" si="286"/>
        <v>44576</v>
      </c>
      <c r="V734" s="280"/>
      <c r="W734" s="280"/>
      <c r="X734" s="280"/>
      <c r="Y734" s="280"/>
      <c r="Z734" s="280"/>
      <c r="AA734" s="280"/>
      <c r="AB734" s="280"/>
      <c r="AC734" s="724">
        <f t="shared" si="258"/>
        <v>-43317</v>
      </c>
      <c r="AD734" s="724">
        <f t="shared" si="259"/>
        <v>-43317</v>
      </c>
      <c r="AE734" s="724">
        <f t="shared" si="260"/>
        <v>-43317</v>
      </c>
      <c r="AF734" s="724">
        <f t="shared" si="261"/>
        <v>1106</v>
      </c>
      <c r="AG734" s="724">
        <f t="shared" si="262"/>
        <v>1106</v>
      </c>
      <c r="AH734" s="724">
        <f t="shared" si="263"/>
        <v>1106</v>
      </c>
      <c r="AI734" s="724">
        <f t="shared" si="264"/>
        <v>1106</v>
      </c>
      <c r="AJ734" s="724">
        <f t="shared" si="265"/>
        <v>1106</v>
      </c>
      <c r="AK734" s="724">
        <f t="shared" si="266"/>
        <v>1106</v>
      </c>
      <c r="AL734" s="724">
        <f t="shared" si="267"/>
        <v>1106</v>
      </c>
      <c r="AM734" s="724">
        <f t="shared" si="268"/>
        <v>1106</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598</v>
      </c>
      <c r="K735" s="280"/>
      <c r="L735" s="280"/>
      <c r="M735" s="280"/>
      <c r="N735" s="280"/>
      <c r="O735" s="280"/>
      <c r="P735" s="280"/>
      <c r="Q735" s="280"/>
      <c r="R735" s="368">
        <f t="shared" si="286"/>
        <v>44576</v>
      </c>
      <c r="S735" s="368">
        <f t="shared" si="286"/>
        <v>44576</v>
      </c>
      <c r="T735" s="368">
        <f t="shared" si="286"/>
        <v>44576</v>
      </c>
      <c r="U735" s="368">
        <f t="shared" si="286"/>
        <v>44576</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1106</v>
      </c>
      <c r="AK735" s="724">
        <f t="shared" si="266"/>
        <v>1106</v>
      </c>
      <c r="AL735" s="724">
        <f t="shared" si="267"/>
        <v>1106</v>
      </c>
      <c r="AM735" s="724">
        <f t="shared" si="268"/>
        <v>1106</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3</v>
      </c>
      <c r="J736" s="296" t="s">
        <v>607</v>
      </c>
      <c r="K736" s="368">
        <f>DATE(YEAR(K733)+1,MONTH(K733),DAY(K733))</f>
        <v>44941</v>
      </c>
      <c r="L736" s="368">
        <f>DATE(YEAR(L733)+1,MONTH(L733),DAY(L733))</f>
        <v>44941</v>
      </c>
      <c r="M736" s="368">
        <f>DATE(YEAR(M733)+1,MONTH(M733),DAY(M733))</f>
        <v>44941</v>
      </c>
      <c r="N736" s="280"/>
      <c r="O736" s="280"/>
      <c r="P736" s="280"/>
      <c r="Q736" s="280"/>
      <c r="R736" s="368">
        <f t="shared" si="286"/>
        <v>44941</v>
      </c>
      <c r="S736" s="368">
        <f t="shared" si="286"/>
        <v>44941</v>
      </c>
      <c r="T736" s="368">
        <f t="shared" si="286"/>
        <v>44941</v>
      </c>
      <c r="U736" s="368">
        <f t="shared" si="286"/>
        <v>44941</v>
      </c>
      <c r="V736" s="280"/>
      <c r="W736" s="280"/>
      <c r="X736" s="280"/>
      <c r="Y736" s="280"/>
      <c r="Z736" s="280"/>
      <c r="AA736" s="280"/>
      <c r="AB736" s="280"/>
      <c r="AC736" s="724">
        <f t="shared" si="258"/>
        <v>1470</v>
      </c>
      <c r="AD736" s="724">
        <f t="shared" si="259"/>
        <v>1470</v>
      </c>
      <c r="AE736" s="724">
        <f t="shared" si="260"/>
        <v>1470</v>
      </c>
      <c r="AF736" s="724">
        <f t="shared" si="261"/>
        <v>-43317</v>
      </c>
      <c r="AG736" s="724">
        <f t="shared" si="262"/>
        <v>-43317</v>
      </c>
      <c r="AH736" s="724">
        <f t="shared" si="263"/>
        <v>-43317</v>
      </c>
      <c r="AI736" s="724">
        <f t="shared" si="264"/>
        <v>-43317</v>
      </c>
      <c r="AJ736" s="724">
        <f t="shared" si="265"/>
        <v>1470</v>
      </c>
      <c r="AK736" s="724">
        <f t="shared" si="266"/>
        <v>1470</v>
      </c>
      <c r="AL736" s="724">
        <f t="shared" si="267"/>
        <v>1470</v>
      </c>
      <c r="AM736" s="724">
        <f t="shared" si="268"/>
        <v>1470</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597</v>
      </c>
      <c r="K737" s="280"/>
      <c r="L737" s="280"/>
      <c r="M737" s="280"/>
      <c r="N737" s="368">
        <f>DATE(YEAR(N734)+1,MONTH(N734),DAY(N734))</f>
        <v>44941</v>
      </c>
      <c r="O737" s="368">
        <f>DATE(YEAR(O734)+1,MONTH(O734),DAY(O734))</f>
        <v>44941</v>
      </c>
      <c r="P737" s="368">
        <f>DATE(YEAR(P734)+1,MONTH(P734),DAY(P734))</f>
        <v>44941</v>
      </c>
      <c r="Q737" s="368">
        <f>DATE(YEAR(Q734)+1,MONTH(Q734),DAY(Q734))</f>
        <v>44941</v>
      </c>
      <c r="R737" s="368">
        <f t="shared" si="286"/>
        <v>44941</v>
      </c>
      <c r="S737" s="368">
        <f t="shared" si="286"/>
        <v>44941</v>
      </c>
      <c r="T737" s="368">
        <f t="shared" si="286"/>
        <v>44941</v>
      </c>
      <c r="U737" s="368">
        <f t="shared" si="286"/>
        <v>44941</v>
      </c>
      <c r="V737" s="280"/>
      <c r="W737" s="280"/>
      <c r="X737" s="280"/>
      <c r="Y737" s="280"/>
      <c r="Z737" s="280"/>
      <c r="AA737" s="280"/>
      <c r="AB737" s="280"/>
      <c r="AC737" s="724">
        <f t="shared" si="258"/>
        <v>-43317</v>
      </c>
      <c r="AD737" s="724">
        <f t="shared" si="259"/>
        <v>-43317</v>
      </c>
      <c r="AE737" s="724">
        <f t="shared" si="260"/>
        <v>-43317</v>
      </c>
      <c r="AF737" s="724">
        <f t="shared" si="261"/>
        <v>1470</v>
      </c>
      <c r="AG737" s="724">
        <f t="shared" si="262"/>
        <v>1470</v>
      </c>
      <c r="AH737" s="724">
        <f t="shared" si="263"/>
        <v>1470</v>
      </c>
      <c r="AI737" s="724">
        <f t="shared" si="264"/>
        <v>1470</v>
      </c>
      <c r="AJ737" s="724">
        <f t="shared" si="265"/>
        <v>1470</v>
      </c>
      <c r="AK737" s="724">
        <f t="shared" si="266"/>
        <v>1470</v>
      </c>
      <c r="AL737" s="724">
        <f t="shared" si="267"/>
        <v>1470</v>
      </c>
      <c r="AM737" s="724">
        <f t="shared" si="268"/>
        <v>1470</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598</v>
      </c>
      <c r="K738" s="280"/>
      <c r="L738" s="280"/>
      <c r="M738" s="280"/>
      <c r="N738" s="280"/>
      <c r="O738" s="280"/>
      <c r="P738" s="280"/>
      <c r="Q738" s="280"/>
      <c r="R738" s="368">
        <f t="shared" si="286"/>
        <v>44941</v>
      </c>
      <c r="S738" s="368">
        <f t="shared" si="286"/>
        <v>44941</v>
      </c>
      <c r="T738" s="368">
        <f t="shared" si="286"/>
        <v>44941</v>
      </c>
      <c r="U738" s="368">
        <f t="shared" si="286"/>
        <v>44941</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1470</v>
      </c>
      <c r="AK738" s="724">
        <f t="shared" si="266"/>
        <v>1470</v>
      </c>
      <c r="AL738" s="724">
        <f t="shared" si="267"/>
        <v>1470</v>
      </c>
      <c r="AM738" s="724">
        <f t="shared" si="268"/>
        <v>1470</v>
      </c>
      <c r="AN738" s="280"/>
      <c r="AO738" s="280"/>
      <c r="AP738" s="280"/>
      <c r="AQ738" s="275"/>
      <c r="AR738" s="262"/>
      <c r="AS738" s="250"/>
      <c r="AT738" s="250"/>
      <c r="AU738" s="250"/>
    </row>
    <row r="739" spans="1:47" outlineLevel="3" x14ac:dyDescent="0.35">
      <c r="A739" s="250"/>
      <c r="B739" s="259"/>
      <c r="C739" s="252">
        <f t="shared" si="250"/>
        <v>4</v>
      </c>
      <c r="D739" s="275"/>
      <c r="E739" s="332"/>
      <c r="F739" s="332"/>
      <c r="G739" s="275"/>
      <c r="H739" s="280"/>
      <c r="I739" s="296">
        <v>4</v>
      </c>
      <c r="J739" s="296" t="s">
        <v>607</v>
      </c>
      <c r="K739" s="368">
        <f>DATE(YEAR(K736)+1,MONTH(K736),DAY(K736))</f>
        <v>45306</v>
      </c>
      <c r="L739" s="368">
        <f>DATE(YEAR(L736)+1,MONTH(L736),DAY(L736))</f>
        <v>45306</v>
      </c>
      <c r="M739" s="368">
        <f>DATE(YEAR(M736)+1,MONTH(M736),DAY(M736))</f>
        <v>45306</v>
      </c>
      <c r="N739" s="280"/>
      <c r="O739" s="280"/>
      <c r="P739" s="280"/>
      <c r="Q739" s="280"/>
      <c r="R739" s="368">
        <f t="shared" si="286"/>
        <v>45306</v>
      </c>
      <c r="S739" s="368">
        <f t="shared" si="286"/>
        <v>45306</v>
      </c>
      <c r="T739" s="368">
        <f t="shared" si="286"/>
        <v>45306</v>
      </c>
      <c r="U739" s="368">
        <f t="shared" si="286"/>
        <v>45306</v>
      </c>
      <c r="V739" s="280"/>
      <c r="W739" s="280"/>
      <c r="X739" s="280"/>
      <c r="Y739" s="280"/>
      <c r="Z739" s="280"/>
      <c r="AA739" s="280"/>
      <c r="AB739" s="280"/>
      <c r="AC739" s="724">
        <f t="shared" si="258"/>
        <v>1834</v>
      </c>
      <c r="AD739" s="724">
        <f t="shared" si="259"/>
        <v>1834</v>
      </c>
      <c r="AE739" s="724">
        <f t="shared" si="260"/>
        <v>1834</v>
      </c>
      <c r="AF739" s="724">
        <f t="shared" si="261"/>
        <v>-43317</v>
      </c>
      <c r="AG739" s="724">
        <f t="shared" si="262"/>
        <v>-43317</v>
      </c>
      <c r="AH739" s="724">
        <f t="shared" si="263"/>
        <v>-43317</v>
      </c>
      <c r="AI739" s="724">
        <f t="shared" si="264"/>
        <v>-43317</v>
      </c>
      <c r="AJ739" s="724">
        <f t="shared" si="265"/>
        <v>1834</v>
      </c>
      <c r="AK739" s="724">
        <f t="shared" si="266"/>
        <v>1834</v>
      </c>
      <c r="AL739" s="724">
        <f t="shared" si="267"/>
        <v>1834</v>
      </c>
      <c r="AM739" s="724">
        <f t="shared" si="268"/>
        <v>1834</v>
      </c>
      <c r="AN739" s="280"/>
      <c r="AO739" s="280"/>
      <c r="AP739" s="280"/>
      <c r="AQ739" s="275"/>
      <c r="AR739" s="262"/>
      <c r="AS739" s="250"/>
      <c r="AT739" s="250"/>
      <c r="AU739" s="250"/>
    </row>
    <row r="740" spans="1:47" outlineLevel="3" x14ac:dyDescent="0.35">
      <c r="A740" s="250"/>
      <c r="B740" s="259"/>
      <c r="C740" s="252">
        <f t="shared" si="250"/>
        <v>4</v>
      </c>
      <c r="D740" s="275"/>
      <c r="E740" s="332"/>
      <c r="F740" s="332"/>
      <c r="G740" s="275"/>
      <c r="H740" s="280"/>
      <c r="I740" s="296"/>
      <c r="J740" s="296" t="s">
        <v>597</v>
      </c>
      <c r="K740" s="280"/>
      <c r="L740" s="280"/>
      <c r="M740" s="280"/>
      <c r="N740" s="368">
        <f>DATE(YEAR(N737)+1,MONTH(N737),DAY(N737))</f>
        <v>45306</v>
      </c>
      <c r="O740" s="368">
        <f>DATE(YEAR(O737)+1,MONTH(O737),DAY(O737))</f>
        <v>45306</v>
      </c>
      <c r="P740" s="368">
        <f>DATE(YEAR(P737)+1,MONTH(P737),DAY(P737))</f>
        <v>45306</v>
      </c>
      <c r="Q740" s="368">
        <f>DATE(YEAR(Q737)+1,MONTH(Q737),DAY(Q737))</f>
        <v>45306</v>
      </c>
      <c r="R740" s="368">
        <f t="shared" si="286"/>
        <v>45306</v>
      </c>
      <c r="S740" s="368">
        <f t="shared" si="286"/>
        <v>45306</v>
      </c>
      <c r="T740" s="368">
        <f t="shared" si="286"/>
        <v>45306</v>
      </c>
      <c r="U740" s="368">
        <f t="shared" si="286"/>
        <v>45306</v>
      </c>
      <c r="V740" s="280"/>
      <c r="W740" s="280"/>
      <c r="X740" s="280"/>
      <c r="Y740" s="280"/>
      <c r="Z740" s="280"/>
      <c r="AA740" s="280"/>
      <c r="AB740" s="280"/>
      <c r="AC740" s="724">
        <f t="shared" si="258"/>
        <v>-43317</v>
      </c>
      <c r="AD740" s="724">
        <f t="shared" si="259"/>
        <v>-43317</v>
      </c>
      <c r="AE740" s="724">
        <f t="shared" si="260"/>
        <v>-43317</v>
      </c>
      <c r="AF740" s="724">
        <f t="shared" si="261"/>
        <v>1834</v>
      </c>
      <c r="AG740" s="724">
        <f t="shared" si="262"/>
        <v>1834</v>
      </c>
      <c r="AH740" s="724">
        <f t="shared" si="263"/>
        <v>1834</v>
      </c>
      <c r="AI740" s="724">
        <f t="shared" si="264"/>
        <v>1834</v>
      </c>
      <c r="AJ740" s="724">
        <f t="shared" si="265"/>
        <v>1834</v>
      </c>
      <c r="AK740" s="724">
        <f t="shared" si="266"/>
        <v>1834</v>
      </c>
      <c r="AL740" s="724">
        <f t="shared" si="267"/>
        <v>1834</v>
      </c>
      <c r="AM740" s="724">
        <f t="shared" si="268"/>
        <v>1834</v>
      </c>
      <c r="AN740" s="280"/>
      <c r="AO740" s="280"/>
      <c r="AP740" s="280"/>
      <c r="AQ740" s="275"/>
      <c r="AR740" s="262"/>
      <c r="AS740" s="250"/>
      <c r="AT740" s="250"/>
      <c r="AU740" s="250"/>
    </row>
    <row r="741" spans="1:47" outlineLevel="3" x14ac:dyDescent="0.35">
      <c r="A741" s="250"/>
      <c r="B741" s="259"/>
      <c r="C741" s="252">
        <f t="shared" si="250"/>
        <v>4</v>
      </c>
      <c r="D741" s="275"/>
      <c r="E741" s="332"/>
      <c r="F741" s="332"/>
      <c r="G741" s="275"/>
      <c r="H741" s="280"/>
      <c r="I741" s="296"/>
      <c r="J741" s="296" t="s">
        <v>598</v>
      </c>
      <c r="K741" s="280"/>
      <c r="L741" s="280"/>
      <c r="M741" s="280"/>
      <c r="N741" s="280"/>
      <c r="O741" s="280"/>
      <c r="P741" s="280"/>
      <c r="Q741" s="280"/>
      <c r="R741" s="368">
        <f t="shared" si="286"/>
        <v>45306</v>
      </c>
      <c r="S741" s="368">
        <f t="shared" si="286"/>
        <v>45306</v>
      </c>
      <c r="T741" s="368">
        <f t="shared" si="286"/>
        <v>45306</v>
      </c>
      <c r="U741" s="368">
        <f t="shared" si="286"/>
        <v>45306</v>
      </c>
      <c r="V741" s="280"/>
      <c r="W741" s="280"/>
      <c r="X741" s="280"/>
      <c r="Y741" s="280"/>
      <c r="Z741" s="280"/>
      <c r="AA741" s="280"/>
      <c r="AB741" s="280"/>
      <c r="AC741" s="724">
        <f t="shared" si="258"/>
        <v>-43317</v>
      </c>
      <c r="AD741" s="724">
        <f t="shared" si="259"/>
        <v>-43317</v>
      </c>
      <c r="AE741" s="724">
        <f t="shared" si="260"/>
        <v>-43317</v>
      </c>
      <c r="AF741" s="724">
        <f t="shared" si="261"/>
        <v>-43317</v>
      </c>
      <c r="AG741" s="724">
        <f t="shared" si="262"/>
        <v>-43317</v>
      </c>
      <c r="AH741" s="724">
        <f t="shared" si="263"/>
        <v>-43317</v>
      </c>
      <c r="AI741" s="724">
        <f t="shared" si="264"/>
        <v>-43317</v>
      </c>
      <c r="AJ741" s="724">
        <f t="shared" si="265"/>
        <v>1834</v>
      </c>
      <c r="AK741" s="724">
        <f t="shared" si="266"/>
        <v>1834</v>
      </c>
      <c r="AL741" s="724">
        <f t="shared" si="267"/>
        <v>1834</v>
      </c>
      <c r="AM741" s="724">
        <f t="shared" si="268"/>
        <v>1834</v>
      </c>
      <c r="AN741" s="280"/>
      <c r="AO741" s="280"/>
      <c r="AP741" s="280"/>
      <c r="AQ741" s="275"/>
      <c r="AR741" s="262"/>
      <c r="AS741" s="250"/>
      <c r="AT741" s="250"/>
      <c r="AU741" s="250"/>
    </row>
    <row r="742" spans="1:47" outlineLevel="3" x14ac:dyDescent="0.35">
      <c r="A742" s="250"/>
      <c r="B742" s="259"/>
      <c r="C742" s="252">
        <f t="shared" ref="C742:C750" si="287">INT($C$232)+3</f>
        <v>4</v>
      </c>
      <c r="D742" s="275"/>
      <c r="E742" s="332"/>
      <c r="F742" s="332"/>
      <c r="G742" s="275"/>
      <c r="H742" s="280"/>
      <c r="I742" s="296">
        <v>5</v>
      </c>
      <c r="J742" s="296" t="s">
        <v>607</v>
      </c>
      <c r="K742" s="368">
        <f>DATE(YEAR(K739)+1,MONTH(K739),DAY(K739))</f>
        <v>45672</v>
      </c>
      <c r="L742" s="368">
        <f>DATE(YEAR(L739)+1,MONTH(L739),DAY(L739))</f>
        <v>45672</v>
      </c>
      <c r="M742" s="368">
        <f>DATE(YEAR(M739)+1,MONTH(M739),DAY(M739))</f>
        <v>45672</v>
      </c>
      <c r="N742" s="280"/>
      <c r="O742" s="280"/>
      <c r="P742" s="280"/>
      <c r="Q742" s="280"/>
      <c r="R742" s="368">
        <f t="shared" si="286"/>
        <v>45672</v>
      </c>
      <c r="S742" s="368">
        <f t="shared" si="286"/>
        <v>45672</v>
      </c>
      <c r="T742" s="368">
        <f t="shared" si="286"/>
        <v>45672</v>
      </c>
      <c r="U742" s="368">
        <f t="shared" si="286"/>
        <v>45672</v>
      </c>
      <c r="V742" s="280"/>
      <c r="W742" s="280"/>
      <c r="X742" s="280"/>
      <c r="Y742" s="280"/>
      <c r="Z742" s="280"/>
      <c r="AA742" s="280"/>
      <c r="AB742" s="280"/>
      <c r="AC742" s="724">
        <f t="shared" si="258"/>
        <v>2198</v>
      </c>
      <c r="AD742" s="724">
        <f t="shared" si="259"/>
        <v>2198</v>
      </c>
      <c r="AE742" s="724">
        <f t="shared" si="260"/>
        <v>2198</v>
      </c>
      <c r="AF742" s="724">
        <f t="shared" si="261"/>
        <v>-43317</v>
      </c>
      <c r="AG742" s="724">
        <f t="shared" si="262"/>
        <v>-43317</v>
      </c>
      <c r="AH742" s="724">
        <f t="shared" si="263"/>
        <v>-43317</v>
      </c>
      <c r="AI742" s="724">
        <f t="shared" si="264"/>
        <v>-43317</v>
      </c>
      <c r="AJ742" s="724">
        <f t="shared" si="265"/>
        <v>2198</v>
      </c>
      <c r="AK742" s="724">
        <f t="shared" si="266"/>
        <v>2198</v>
      </c>
      <c r="AL742" s="724">
        <f t="shared" si="267"/>
        <v>2198</v>
      </c>
      <c r="AM742" s="724">
        <f t="shared" si="268"/>
        <v>2198</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597</v>
      </c>
      <c r="K743" s="280"/>
      <c r="L743" s="280"/>
      <c r="M743" s="280"/>
      <c r="N743" s="368">
        <f>DATE(YEAR(N740)+1,MONTH(N740),DAY(N740))</f>
        <v>45672</v>
      </c>
      <c r="O743" s="368">
        <f>DATE(YEAR(O740)+1,MONTH(O740),DAY(O740))</f>
        <v>45672</v>
      </c>
      <c r="P743" s="368">
        <f>DATE(YEAR(P740)+1,MONTH(P740),DAY(P740))</f>
        <v>45672</v>
      </c>
      <c r="Q743" s="368">
        <f>DATE(YEAR(Q740)+1,MONTH(Q740),DAY(Q740))</f>
        <v>45672</v>
      </c>
      <c r="R743" s="368">
        <f t="shared" si="286"/>
        <v>45672</v>
      </c>
      <c r="S743" s="368">
        <f t="shared" si="286"/>
        <v>45672</v>
      </c>
      <c r="T743" s="368">
        <f t="shared" si="286"/>
        <v>45672</v>
      </c>
      <c r="U743" s="368">
        <f t="shared" si="286"/>
        <v>45672</v>
      </c>
      <c r="V743" s="280"/>
      <c r="W743" s="280"/>
      <c r="X743" s="280"/>
      <c r="Y743" s="280"/>
      <c r="Z743" s="280"/>
      <c r="AA743" s="280"/>
      <c r="AB743" s="280"/>
      <c r="AC743" s="724">
        <f t="shared" ref="AC743:AC750" si="288">MIN(363,INT((K743 - DATE(YEAR(K743),1,1))))+364*(YEAR(K743)-i_startyear)</f>
        <v>-43317</v>
      </c>
      <c r="AD743" s="724">
        <f t="shared" ref="AD743:AD750" si="289">MIN(363,INT((L743 - DATE(YEAR(L743),1,1))))+364*(YEAR(L743)-i_startyear)</f>
        <v>-43317</v>
      </c>
      <c r="AE743" s="724">
        <f t="shared" ref="AE743:AE750" si="290">MIN(363,INT((M743 - DATE(YEAR(M743),1,1))))+364*(YEAR(M743)-i_startyear)</f>
        <v>-43317</v>
      </c>
      <c r="AF743" s="724">
        <f t="shared" ref="AF743:AF750" si="291">MIN(363,INT((N743 - DATE(YEAR(N743),1,1))))+364*(YEAR(N743)-i_startyear)</f>
        <v>2198</v>
      </c>
      <c r="AG743" s="724">
        <f t="shared" ref="AG743:AG750" si="292">MIN(363,INT((O743 - DATE(YEAR(O743),1,1))))+364*(YEAR(O743)-i_startyear)</f>
        <v>2198</v>
      </c>
      <c r="AH743" s="724">
        <f t="shared" ref="AH743:AH750" si="293">MIN(363,INT((P743 - DATE(YEAR(P743),1,1))))+364*(YEAR(P743)-i_startyear)</f>
        <v>2198</v>
      </c>
      <c r="AI743" s="724">
        <f t="shared" ref="AI743:AI750" si="294">MIN(363,INT((Q743 - DATE(YEAR(Q743),1,1))))+364*(YEAR(Q743)-i_startyear)</f>
        <v>2198</v>
      </c>
      <c r="AJ743" s="724">
        <f t="shared" ref="AJ743:AJ750" si="295">MIN(363,INT((R743 - DATE(YEAR(R743),1,1))))+364*(YEAR(R743)-i_startyear)</f>
        <v>2198</v>
      </c>
      <c r="AK743" s="724">
        <f t="shared" ref="AK743:AK750" si="296">MIN(363,INT((S743 - DATE(YEAR(S743),1,1))))+364*(YEAR(S743)-i_startyear)</f>
        <v>2198</v>
      </c>
      <c r="AL743" s="724">
        <f t="shared" ref="AL743:AL750" si="297">MIN(363,INT((T743 - DATE(YEAR(T743),1,1))))+364*(YEAR(T743)-i_startyear)</f>
        <v>2198</v>
      </c>
      <c r="AM743" s="724">
        <f t="shared" ref="AM743:AM750" si="298">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598</v>
      </c>
      <c r="K744" s="280"/>
      <c r="L744" s="280"/>
      <c r="M744" s="280"/>
      <c r="N744" s="280"/>
      <c r="O744" s="280"/>
      <c r="P744" s="280"/>
      <c r="Q744" s="280"/>
      <c r="R744" s="368">
        <f t="shared" si="286"/>
        <v>45672</v>
      </c>
      <c r="S744" s="368">
        <f t="shared" si="286"/>
        <v>45672</v>
      </c>
      <c r="T744" s="368">
        <f t="shared" si="286"/>
        <v>45672</v>
      </c>
      <c r="U744" s="368">
        <f t="shared" si="286"/>
        <v>45672</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2198</v>
      </c>
      <c r="AK744" s="724">
        <f t="shared" si="296"/>
        <v>2198</v>
      </c>
      <c r="AL744" s="724">
        <f t="shared" si="297"/>
        <v>2198</v>
      </c>
      <c r="AM744" s="724">
        <f t="shared" si="298"/>
        <v>2198</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6</v>
      </c>
      <c r="J745" s="296" t="s">
        <v>607</v>
      </c>
      <c r="K745" s="368">
        <f>DATE(YEAR(K742)+1,MONTH(K742),DAY(K742))</f>
        <v>46037</v>
      </c>
      <c r="L745" s="368">
        <f>DATE(YEAR(L742)+1,MONTH(L742),DAY(L742))</f>
        <v>46037</v>
      </c>
      <c r="M745" s="368">
        <f>DATE(YEAR(M742)+1,MONTH(M742),DAY(M742))</f>
        <v>46037</v>
      </c>
      <c r="N745" s="280"/>
      <c r="O745" s="280"/>
      <c r="P745" s="280"/>
      <c r="Q745" s="280"/>
      <c r="R745" s="368">
        <f t="shared" si="286"/>
        <v>46037</v>
      </c>
      <c r="S745" s="368">
        <f t="shared" si="286"/>
        <v>46037</v>
      </c>
      <c r="T745" s="368">
        <f t="shared" si="286"/>
        <v>46037</v>
      </c>
      <c r="U745" s="368">
        <f t="shared" si="286"/>
        <v>46037</v>
      </c>
      <c r="V745" s="280"/>
      <c r="W745" s="280"/>
      <c r="X745" s="280"/>
      <c r="Y745" s="280"/>
      <c r="Z745" s="280"/>
      <c r="AA745" s="280"/>
      <c r="AB745" s="280"/>
      <c r="AC745" s="724">
        <f t="shared" si="288"/>
        <v>2562</v>
      </c>
      <c r="AD745" s="724">
        <f t="shared" si="289"/>
        <v>2562</v>
      </c>
      <c r="AE745" s="724">
        <f t="shared" si="290"/>
        <v>2562</v>
      </c>
      <c r="AF745" s="724">
        <f t="shared" si="291"/>
        <v>-43317</v>
      </c>
      <c r="AG745" s="724">
        <f t="shared" si="292"/>
        <v>-43317</v>
      </c>
      <c r="AH745" s="724">
        <f t="shared" si="293"/>
        <v>-43317</v>
      </c>
      <c r="AI745" s="724">
        <f t="shared" si="294"/>
        <v>-43317</v>
      </c>
      <c r="AJ745" s="724">
        <f t="shared" si="295"/>
        <v>2562</v>
      </c>
      <c r="AK745" s="724">
        <f t="shared" si="296"/>
        <v>2562</v>
      </c>
      <c r="AL745" s="724">
        <f t="shared" si="297"/>
        <v>2562</v>
      </c>
      <c r="AM745" s="724">
        <f t="shared" si="298"/>
        <v>2562</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597</v>
      </c>
      <c r="K746" s="280"/>
      <c r="L746" s="280"/>
      <c r="M746" s="280"/>
      <c r="N746" s="368">
        <f>DATE(YEAR(N743)+1,MONTH(N743),DAY(N743))</f>
        <v>46037</v>
      </c>
      <c r="O746" s="368">
        <f>DATE(YEAR(O743)+1,MONTH(O743),DAY(O743))</f>
        <v>46037</v>
      </c>
      <c r="P746" s="368">
        <f>DATE(YEAR(P743)+1,MONTH(P743),DAY(P743))</f>
        <v>46037</v>
      </c>
      <c r="Q746" s="368">
        <f>DATE(YEAR(Q743)+1,MONTH(Q743),DAY(Q743))</f>
        <v>46037</v>
      </c>
      <c r="R746" s="368">
        <f t="shared" si="286"/>
        <v>46037</v>
      </c>
      <c r="S746" s="368">
        <f t="shared" si="286"/>
        <v>46037</v>
      </c>
      <c r="T746" s="368">
        <f t="shared" si="286"/>
        <v>46037</v>
      </c>
      <c r="U746" s="368">
        <f t="shared" si="286"/>
        <v>46037</v>
      </c>
      <c r="V746" s="280"/>
      <c r="W746" s="280"/>
      <c r="X746" s="280"/>
      <c r="Y746" s="280"/>
      <c r="Z746" s="280"/>
      <c r="AA746" s="280"/>
      <c r="AB746" s="280"/>
      <c r="AC746" s="724">
        <f t="shared" si="288"/>
        <v>-43317</v>
      </c>
      <c r="AD746" s="724">
        <f t="shared" si="289"/>
        <v>-43317</v>
      </c>
      <c r="AE746" s="724">
        <f t="shared" si="290"/>
        <v>-43317</v>
      </c>
      <c r="AF746" s="724">
        <f t="shared" si="291"/>
        <v>2562</v>
      </c>
      <c r="AG746" s="724">
        <f t="shared" si="292"/>
        <v>2562</v>
      </c>
      <c r="AH746" s="724">
        <f t="shared" si="293"/>
        <v>2562</v>
      </c>
      <c r="AI746" s="724">
        <f t="shared" si="294"/>
        <v>2562</v>
      </c>
      <c r="AJ746" s="724">
        <f t="shared" si="295"/>
        <v>2562</v>
      </c>
      <c r="AK746" s="724">
        <f t="shared" si="296"/>
        <v>2562</v>
      </c>
      <c r="AL746" s="724">
        <f t="shared" si="297"/>
        <v>2562</v>
      </c>
      <c r="AM746" s="724">
        <f t="shared" si="298"/>
        <v>2562</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598</v>
      </c>
      <c r="K747" s="280"/>
      <c r="L747" s="280"/>
      <c r="M747" s="280"/>
      <c r="N747" s="280"/>
      <c r="O747" s="280"/>
      <c r="P747" s="280"/>
      <c r="Q747" s="280"/>
      <c r="R747" s="368">
        <f t="shared" si="286"/>
        <v>46037</v>
      </c>
      <c r="S747" s="368">
        <f t="shared" si="286"/>
        <v>46037</v>
      </c>
      <c r="T747" s="368">
        <f t="shared" si="286"/>
        <v>46037</v>
      </c>
      <c r="U747" s="368">
        <f t="shared" si="286"/>
        <v>46037</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2562</v>
      </c>
      <c r="AK747" s="724">
        <f t="shared" si="296"/>
        <v>2562</v>
      </c>
      <c r="AL747" s="724">
        <f t="shared" si="297"/>
        <v>2562</v>
      </c>
      <c r="AM747" s="724">
        <f t="shared" si="298"/>
        <v>2562</v>
      </c>
      <c r="AN747" s="280"/>
      <c r="AO747" s="280"/>
      <c r="AP747" s="280"/>
      <c r="AQ747" s="275"/>
      <c r="AR747" s="262"/>
      <c r="AS747" s="250"/>
      <c r="AT747" s="250"/>
      <c r="AU747" s="250"/>
    </row>
    <row r="748" spans="1:47" outlineLevel="3" x14ac:dyDescent="0.35">
      <c r="A748" s="250"/>
      <c r="B748" s="259"/>
      <c r="C748" s="252">
        <f t="shared" si="287"/>
        <v>4</v>
      </c>
      <c r="D748" s="275"/>
      <c r="E748" s="332"/>
      <c r="F748" s="332"/>
      <c r="G748" s="275"/>
      <c r="H748" s="280"/>
      <c r="I748" s="296">
        <v>7</v>
      </c>
      <c r="J748" s="296" t="s">
        <v>607</v>
      </c>
      <c r="K748" s="368">
        <f>DATE(YEAR(K745)+1,MONTH(K745),DAY(K745))</f>
        <v>46402</v>
      </c>
      <c r="L748" s="368">
        <f>DATE(YEAR(L745)+1,MONTH(L745),DAY(L745))</f>
        <v>46402</v>
      </c>
      <c r="M748" s="368">
        <f>DATE(YEAR(M745)+1,MONTH(M745),DAY(M745))</f>
        <v>46402</v>
      </c>
      <c r="N748" s="280"/>
      <c r="O748" s="280"/>
      <c r="P748" s="280"/>
      <c r="Q748" s="280"/>
      <c r="R748" s="368">
        <f t="shared" si="286"/>
        <v>46402</v>
      </c>
      <c r="S748" s="368">
        <f t="shared" si="286"/>
        <v>46402</v>
      </c>
      <c r="T748" s="368">
        <f t="shared" si="286"/>
        <v>46402</v>
      </c>
      <c r="U748" s="368">
        <f t="shared" si="286"/>
        <v>46402</v>
      </c>
      <c r="V748" s="280"/>
      <c r="W748" s="280"/>
      <c r="X748" s="280"/>
      <c r="Y748" s="280"/>
      <c r="Z748" s="280"/>
      <c r="AA748" s="280"/>
      <c r="AB748" s="280"/>
      <c r="AC748" s="724">
        <f t="shared" si="288"/>
        <v>2926</v>
      </c>
      <c r="AD748" s="724">
        <f t="shared" si="289"/>
        <v>2926</v>
      </c>
      <c r="AE748" s="724">
        <f t="shared" si="290"/>
        <v>2926</v>
      </c>
      <c r="AF748" s="724">
        <f t="shared" si="291"/>
        <v>-43317</v>
      </c>
      <c r="AG748" s="724">
        <f t="shared" si="292"/>
        <v>-43317</v>
      </c>
      <c r="AH748" s="724">
        <f t="shared" si="293"/>
        <v>-43317</v>
      </c>
      <c r="AI748" s="724">
        <f t="shared" si="294"/>
        <v>-43317</v>
      </c>
      <c r="AJ748" s="724">
        <f t="shared" si="295"/>
        <v>2926</v>
      </c>
      <c r="AK748" s="724">
        <f t="shared" si="296"/>
        <v>2926</v>
      </c>
      <c r="AL748" s="724">
        <f t="shared" si="297"/>
        <v>2926</v>
      </c>
      <c r="AM748" s="724">
        <f t="shared" si="298"/>
        <v>2926</v>
      </c>
      <c r="AN748" s="280"/>
      <c r="AO748" s="280"/>
      <c r="AP748" s="280"/>
      <c r="AQ748" s="275"/>
      <c r="AR748" s="262"/>
      <c r="AS748" s="250"/>
      <c r="AT748" s="250"/>
      <c r="AU748" s="250"/>
    </row>
    <row r="749" spans="1:47" outlineLevel="3" x14ac:dyDescent="0.35">
      <c r="A749" s="250"/>
      <c r="B749" s="259"/>
      <c r="C749" s="252">
        <f t="shared" si="287"/>
        <v>4</v>
      </c>
      <c r="D749" s="275"/>
      <c r="E749" s="332"/>
      <c r="F749" s="332"/>
      <c r="G749" s="275"/>
      <c r="H749" s="280"/>
      <c r="I749" s="296"/>
      <c r="J749" s="296" t="s">
        <v>597</v>
      </c>
      <c r="K749" s="280"/>
      <c r="L749" s="280"/>
      <c r="M749" s="280"/>
      <c r="N749" s="368">
        <f>DATE(YEAR(N746)+1,MONTH(N746),DAY(N746))</f>
        <v>46402</v>
      </c>
      <c r="O749" s="368">
        <f>DATE(YEAR(O746)+1,MONTH(O746),DAY(O746))</f>
        <v>46402</v>
      </c>
      <c r="P749" s="368">
        <f>DATE(YEAR(P746)+1,MONTH(P746),DAY(P746))</f>
        <v>46402</v>
      </c>
      <c r="Q749" s="368">
        <f>DATE(YEAR(Q746)+1,MONTH(Q746),DAY(Q746))</f>
        <v>46402</v>
      </c>
      <c r="R749" s="368">
        <f t="shared" si="286"/>
        <v>46402</v>
      </c>
      <c r="S749" s="368">
        <f t="shared" si="286"/>
        <v>46402</v>
      </c>
      <c r="T749" s="368">
        <f t="shared" si="286"/>
        <v>46402</v>
      </c>
      <c r="U749" s="368">
        <f t="shared" si="286"/>
        <v>46402</v>
      </c>
      <c r="V749" s="280"/>
      <c r="W749" s="280"/>
      <c r="X749" s="280"/>
      <c r="Y749" s="280"/>
      <c r="Z749" s="280"/>
      <c r="AA749" s="280"/>
      <c r="AB749" s="280"/>
      <c r="AC749" s="724">
        <f t="shared" si="288"/>
        <v>-43317</v>
      </c>
      <c r="AD749" s="724">
        <f t="shared" si="289"/>
        <v>-43317</v>
      </c>
      <c r="AE749" s="724">
        <f t="shared" si="290"/>
        <v>-43317</v>
      </c>
      <c r="AF749" s="724">
        <f t="shared" si="291"/>
        <v>2926</v>
      </c>
      <c r="AG749" s="724">
        <f t="shared" si="292"/>
        <v>2926</v>
      </c>
      <c r="AH749" s="724">
        <f t="shared" si="293"/>
        <v>2926</v>
      </c>
      <c r="AI749" s="724">
        <f t="shared" si="294"/>
        <v>2926</v>
      </c>
      <c r="AJ749" s="724">
        <f t="shared" si="295"/>
        <v>2926</v>
      </c>
      <c r="AK749" s="724">
        <f t="shared" si="296"/>
        <v>2926</v>
      </c>
      <c r="AL749" s="724">
        <f t="shared" si="297"/>
        <v>2926</v>
      </c>
      <c r="AM749" s="724">
        <f t="shared" si="298"/>
        <v>2926</v>
      </c>
      <c r="AN749" s="280"/>
      <c r="AO749" s="280"/>
      <c r="AP749" s="280"/>
      <c r="AQ749" s="275"/>
      <c r="AR749" s="262"/>
      <c r="AS749" s="250"/>
      <c r="AT749" s="250"/>
      <c r="AU749" s="250"/>
    </row>
    <row r="750" spans="1:47" outlineLevel="3" x14ac:dyDescent="0.35">
      <c r="A750" s="250"/>
      <c r="B750" s="259"/>
      <c r="C750" s="252">
        <f t="shared" si="287"/>
        <v>4</v>
      </c>
      <c r="D750" s="275"/>
      <c r="E750" s="332"/>
      <c r="F750" s="332"/>
      <c r="G750" s="275"/>
      <c r="H750" s="280"/>
      <c r="I750" s="296"/>
      <c r="J750" s="296" t="s">
        <v>598</v>
      </c>
      <c r="K750" s="280"/>
      <c r="L750" s="280"/>
      <c r="M750" s="280"/>
      <c r="N750" s="280"/>
      <c r="O750" s="280"/>
      <c r="P750" s="280"/>
      <c r="Q750" s="280"/>
      <c r="R750" s="368">
        <f t="shared" si="286"/>
        <v>46402</v>
      </c>
      <c r="S750" s="368">
        <f t="shared" si="286"/>
        <v>46402</v>
      </c>
      <c r="T750" s="368">
        <f t="shared" si="286"/>
        <v>46402</v>
      </c>
      <c r="U750" s="368">
        <f t="shared" si="286"/>
        <v>46402</v>
      </c>
      <c r="V750" s="280"/>
      <c r="W750" s="280"/>
      <c r="X750" s="280"/>
      <c r="Y750" s="280"/>
      <c r="Z750" s="280"/>
      <c r="AA750" s="280"/>
      <c r="AB750" s="280"/>
      <c r="AC750" s="724">
        <f t="shared" si="288"/>
        <v>-43317</v>
      </c>
      <c r="AD750" s="724">
        <f t="shared" si="289"/>
        <v>-43317</v>
      </c>
      <c r="AE750" s="724">
        <f t="shared" si="290"/>
        <v>-43317</v>
      </c>
      <c r="AF750" s="724">
        <f t="shared" si="291"/>
        <v>-43317</v>
      </c>
      <c r="AG750" s="724">
        <f t="shared" si="292"/>
        <v>-43317</v>
      </c>
      <c r="AH750" s="724">
        <f t="shared" si="293"/>
        <v>-43317</v>
      </c>
      <c r="AI750" s="724">
        <f t="shared" si="294"/>
        <v>-43317</v>
      </c>
      <c r="AJ750" s="724">
        <f t="shared" si="295"/>
        <v>2926</v>
      </c>
      <c r="AK750" s="724">
        <f t="shared" si="296"/>
        <v>2926</v>
      </c>
      <c r="AL750" s="724">
        <f t="shared" si="297"/>
        <v>2926</v>
      </c>
      <c r="AM750" s="724">
        <f t="shared" si="298"/>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INT($C$232)+2</f>
        <v>3</v>
      </c>
      <c r="D752" s="275"/>
      <c r="E752" s="332"/>
      <c r="F752" s="332"/>
      <c r="G752" s="275"/>
      <c r="H752" s="579" t="s">
        <v>1021</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299">INT($C$232)+3</f>
        <v>4</v>
      </c>
      <c r="D753" s="275"/>
      <c r="E753" s="332"/>
      <c r="F753" s="332"/>
      <c r="G753" s="275"/>
      <c r="H753" s="280"/>
      <c r="I753" s="296"/>
      <c r="J753" s="296"/>
      <c r="K753" s="318">
        <v>1.5</v>
      </c>
      <c r="L753" s="318">
        <v>1.5</v>
      </c>
      <c r="M753" s="318">
        <v>1.5</v>
      </c>
      <c r="N753" s="318">
        <v>1.5</v>
      </c>
      <c r="O753" s="318">
        <v>1.5</v>
      </c>
      <c r="P753" s="318">
        <v>1.5</v>
      </c>
      <c r="Q753" s="318">
        <v>1.5</v>
      </c>
      <c r="R753" s="318">
        <v>1.5</v>
      </c>
      <c r="S753" s="318">
        <v>1.5</v>
      </c>
      <c r="T753" s="318">
        <v>1.5</v>
      </c>
      <c r="U753" s="318">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401</v>
      </c>
      <c r="AR754" s="262"/>
      <c r="AS754" s="250"/>
      <c r="AT754" s="250"/>
      <c r="AU754" s="250"/>
    </row>
    <row r="755" spans="1:47" outlineLevel="2" collapsed="1" x14ac:dyDescent="0.35">
      <c r="A755" s="250"/>
      <c r="B755" s="259"/>
      <c r="C755" s="252">
        <f>INT($C$232)+2</f>
        <v>3</v>
      </c>
      <c r="D755" s="275"/>
      <c r="E755" s="332"/>
      <c r="F755" s="332"/>
      <c r="G755" s="275"/>
      <c r="H755" s="579" t="s">
        <v>608</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0">INT($C$232)+3</f>
        <v>4</v>
      </c>
      <c r="D756" s="275"/>
      <c r="E756" s="332"/>
      <c r="F756" s="332"/>
      <c r="G756" s="275"/>
      <c r="H756" s="303" t="s">
        <v>602</v>
      </c>
      <c r="I756" s="296">
        <v>0</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1</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2</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3</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4</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0"/>
        <v>4</v>
      </c>
      <c r="D761" s="275"/>
      <c r="E761" s="332"/>
      <c r="F761" s="332"/>
      <c r="G761" s="275"/>
      <c r="H761" s="280"/>
      <c r="I761" s="296">
        <v>5</v>
      </c>
      <c r="J761" s="296"/>
      <c r="K761" s="405">
        <v>0</v>
      </c>
      <c r="L761" s="405">
        <v>0</v>
      </c>
      <c r="M761" s="405">
        <v>0</v>
      </c>
      <c r="N761" s="405">
        <v>0</v>
      </c>
      <c r="O761" s="405">
        <v>0</v>
      </c>
      <c r="P761" s="405">
        <v>0</v>
      </c>
      <c r="Q761" s="405">
        <v>0</v>
      </c>
      <c r="R761" s="405">
        <v>0</v>
      </c>
      <c r="S761" s="405">
        <v>0</v>
      </c>
      <c r="T761" s="405">
        <v>0</v>
      </c>
      <c r="U761" s="405">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0"/>
        <v>4</v>
      </c>
      <c r="D762" s="275"/>
      <c r="E762" s="332"/>
      <c r="F762" s="332"/>
      <c r="G762" s="275"/>
      <c r="H762" s="280"/>
      <c r="I762" s="296">
        <v>6</v>
      </c>
      <c r="J762" s="296"/>
      <c r="K762" s="405">
        <v>0</v>
      </c>
      <c r="L762" s="405">
        <v>0</v>
      </c>
      <c r="M762" s="405">
        <v>0</v>
      </c>
      <c r="N762" s="405">
        <v>0</v>
      </c>
      <c r="O762" s="405">
        <v>0</v>
      </c>
      <c r="P762" s="405">
        <v>0</v>
      </c>
      <c r="Q762" s="405">
        <v>0</v>
      </c>
      <c r="R762" s="405">
        <v>0</v>
      </c>
      <c r="S762" s="405">
        <v>0</v>
      </c>
      <c r="T762" s="405">
        <v>0</v>
      </c>
      <c r="U762" s="405">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0"/>
        <v>4</v>
      </c>
      <c r="D763" s="275"/>
      <c r="E763" s="332"/>
      <c r="F763" s="332"/>
      <c r="G763" s="275"/>
      <c r="H763" s="280"/>
      <c r="I763" s="296">
        <v>7</v>
      </c>
      <c r="J763" s="296"/>
      <c r="K763" s="405">
        <v>0</v>
      </c>
      <c r="L763" s="405">
        <v>0</v>
      </c>
      <c r="M763" s="405">
        <v>0</v>
      </c>
      <c r="N763" s="405">
        <v>0</v>
      </c>
      <c r="O763" s="405">
        <v>0</v>
      </c>
      <c r="P763" s="405">
        <v>0</v>
      </c>
      <c r="Q763" s="405">
        <v>0</v>
      </c>
      <c r="R763" s="405">
        <v>0</v>
      </c>
      <c r="S763" s="405">
        <v>0</v>
      </c>
      <c r="T763" s="405">
        <v>0</v>
      </c>
      <c r="U763" s="405">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401</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117</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5" t="s">
        <v>388</v>
      </c>
      <c r="F773" s="326"/>
      <c r="G773" s="264"/>
      <c r="H773" s="636"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6"/>
      <c r="AB773" s="406"/>
      <c r="AC773" s="406"/>
      <c r="AD773" s="406"/>
      <c r="AE773" s="406"/>
      <c r="AF773" s="406"/>
      <c r="AG773" s="406"/>
      <c r="AH773" s="406"/>
      <c r="AI773" s="406"/>
      <c r="AJ773" s="406"/>
      <c r="AK773" s="406"/>
      <c r="AL773" s="406"/>
      <c r="AM773" s="406"/>
      <c r="AN773" s="406"/>
      <c r="AO773" s="406"/>
      <c r="AP773" s="406"/>
      <c r="AQ773" s="328"/>
      <c r="AR773" s="262"/>
      <c r="AS773" s="250"/>
      <c r="AT773" s="250"/>
      <c r="AU773" s="250"/>
    </row>
    <row r="774" spans="1:47" ht="18" outlineLevel="1" x14ac:dyDescent="0.35">
      <c r="A774" s="250"/>
      <c r="B774" s="259"/>
      <c r="C774" s="252">
        <f>INT($C$773)+1.02</f>
        <v>2.02</v>
      </c>
      <c r="D774" s="263"/>
      <c r="E774" s="325" t="s">
        <v>390</v>
      </c>
      <c r="F774" s="329">
        <v>1</v>
      </c>
      <c r="G774" s="268"/>
      <c r="H774" s="269" t="s">
        <v>609</v>
      </c>
      <c r="I774" s="270"/>
      <c r="J774" s="270"/>
      <c r="K774" s="270"/>
      <c r="L774" s="270"/>
      <c r="M774" s="270"/>
      <c r="N774" s="270"/>
      <c r="O774" s="270"/>
      <c r="P774" s="270"/>
      <c r="Q774" s="270"/>
      <c r="R774" s="270"/>
      <c r="S774" s="270"/>
      <c r="T774" s="270"/>
      <c r="U774" s="270"/>
      <c r="V774" s="270"/>
      <c r="W774" s="270"/>
      <c r="X774" s="270"/>
      <c r="Y774" s="270"/>
      <c r="Z774" s="270"/>
      <c r="AA774" s="407"/>
      <c r="AB774" s="407"/>
      <c r="AC774" s="407"/>
      <c r="AD774" s="407"/>
      <c r="AE774" s="407"/>
      <c r="AF774" s="407"/>
      <c r="AG774" s="407"/>
      <c r="AH774" s="407"/>
      <c r="AI774" s="407"/>
      <c r="AJ774" s="407"/>
      <c r="AK774" s="407"/>
      <c r="AL774" s="407"/>
      <c r="AM774" s="407"/>
      <c r="AN774" s="407"/>
      <c r="AO774" s="407"/>
      <c r="AP774" s="407"/>
      <c r="AQ774" s="331"/>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2"/>
      <c r="F776" s="332"/>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2"/>
      <c r="F777" s="332"/>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2"/>
      <c r="F778" s="332"/>
      <c r="G778" s="260"/>
      <c r="H778" s="274"/>
      <c r="I778" s="274"/>
      <c r="J778" s="274"/>
      <c r="K778" s="333" t="s">
        <v>431</v>
      </c>
      <c r="L778" s="333"/>
      <c r="M778" s="333"/>
      <c r="N778" s="333" t="s">
        <v>432</v>
      </c>
      <c r="O778" s="333"/>
      <c r="P778" s="333"/>
      <c r="Q778" s="333"/>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2"/>
      <c r="F779" s="332"/>
      <c r="G779" s="260"/>
      <c r="H779" s="274"/>
      <c r="I779" s="274"/>
      <c r="J779" s="274"/>
      <c r="K779" s="322" t="s">
        <v>14</v>
      </c>
      <c r="L779" s="322" t="s">
        <v>500</v>
      </c>
      <c r="M779" s="322" t="s">
        <v>4</v>
      </c>
      <c r="N779" s="322" t="s">
        <v>521</v>
      </c>
      <c r="O779" s="322" t="s">
        <v>522</v>
      </c>
      <c r="P779" s="322" t="s">
        <v>523</v>
      </c>
      <c r="Q779" s="322" t="s">
        <v>524</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394</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2"/>
      <c r="F781" s="332"/>
      <c r="G781" s="275"/>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5"/>
      <c r="AR781" s="262"/>
      <c r="AS781" s="250"/>
      <c r="AT781" s="250"/>
      <c r="AU781" s="250"/>
    </row>
    <row r="782" spans="1:47" hidden="1" outlineLevel="4" x14ac:dyDescent="0.35">
      <c r="A782" s="250"/>
      <c r="B782" s="259" t="s">
        <v>395</v>
      </c>
      <c r="C782" s="252">
        <f>INT(MAX($C$784:$C$808))+1</f>
        <v>5</v>
      </c>
      <c r="D782" s="275" t="s">
        <v>396</v>
      </c>
      <c r="E782" s="332"/>
      <c r="F782" s="332"/>
      <c r="G782" s="275"/>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5"/>
      <c r="AR782" s="262"/>
      <c r="AS782" s="250"/>
      <c r="AT782" s="250"/>
      <c r="AU782" s="250"/>
    </row>
    <row r="783" spans="1:47" outlineLevel="1" x14ac:dyDescent="0.35">
      <c r="A783" s="250"/>
      <c r="B783" s="259"/>
      <c r="C783" s="252">
        <f>INT($C$773)+1</f>
        <v>2</v>
      </c>
      <c r="D783" s="275"/>
      <c r="E783" s="332"/>
      <c r="F783" s="332"/>
      <c r="G783" s="275"/>
      <c r="H783" s="335" t="s">
        <v>610</v>
      </c>
      <c r="I783" s="293" t="s">
        <v>611</v>
      </c>
      <c r="J783" s="293"/>
      <c r="K783" s="265"/>
      <c r="L783" s="265"/>
      <c r="M783" s="265"/>
      <c r="N783" s="265"/>
      <c r="O783" s="265"/>
      <c r="P783" s="265"/>
      <c r="Q783" s="265"/>
      <c r="R783" s="265"/>
      <c r="S783" s="265"/>
      <c r="T783" s="265"/>
      <c r="U783" s="265"/>
      <c r="V783" s="265"/>
      <c r="W783" s="265"/>
      <c r="X783" s="265"/>
      <c r="Y783" s="265"/>
      <c r="Z783" s="324"/>
      <c r="AA783" s="324"/>
      <c r="AB783" s="324"/>
      <c r="AC783" s="324"/>
      <c r="AD783" s="324"/>
      <c r="AE783" s="324"/>
      <c r="AF783" s="324"/>
      <c r="AG783" s="324"/>
      <c r="AH783" s="324"/>
      <c r="AI783" s="324"/>
      <c r="AJ783" s="324"/>
      <c r="AK783" s="324"/>
      <c r="AL783" s="324"/>
      <c r="AM783" s="324"/>
      <c r="AN783" s="324"/>
      <c r="AO783" s="324"/>
      <c r="AP783" s="324"/>
      <c r="AQ783" s="275"/>
      <c r="AR783" s="262"/>
      <c r="AS783" s="250"/>
      <c r="AT783" s="250"/>
      <c r="AU783" s="250"/>
    </row>
    <row r="784" spans="1:47" ht="5.15" hidden="1" customHeight="1" outlineLevel="3" x14ac:dyDescent="0.35">
      <c r="A784" s="250"/>
      <c r="B784" s="259"/>
      <c r="C784" s="252">
        <f>INT($C$773)+3.005</f>
        <v>4.0049999999999999</v>
      </c>
      <c r="D784" s="275" t="s">
        <v>397</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2"/>
      <c r="F785" s="332"/>
      <c r="G785" s="275"/>
      <c r="H785" s="296" t="s">
        <v>612</v>
      </c>
      <c r="I785" s="282"/>
      <c r="J785" s="280"/>
      <c r="K785" s="579" t="s">
        <v>431</v>
      </c>
      <c r="L785" s="302"/>
      <c r="M785" s="302"/>
      <c r="N785" s="282" t="s">
        <v>432</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401</v>
      </c>
      <c r="AR786" s="262"/>
      <c r="AS786" s="250"/>
      <c r="AT786" s="250"/>
      <c r="AU786" s="250"/>
    </row>
    <row r="787" spans="1:47" outlineLevel="1" x14ac:dyDescent="0.35">
      <c r="A787" s="250"/>
      <c r="B787" s="259"/>
      <c r="C787" s="252">
        <f>INT($C$773)+1</f>
        <v>2</v>
      </c>
      <c r="D787" s="275"/>
      <c r="E787" s="332"/>
      <c r="F787" s="332"/>
      <c r="G787" s="275"/>
      <c r="H787" s="335" t="s">
        <v>613</v>
      </c>
      <c r="I787" s="293"/>
      <c r="J787" s="293"/>
      <c r="K787" s="265"/>
      <c r="L787" s="265"/>
      <c r="M787" s="265"/>
      <c r="N787" s="265"/>
      <c r="O787" s="265"/>
      <c r="P787" s="265"/>
      <c r="Q787" s="265"/>
      <c r="R787" s="265"/>
      <c r="S787" s="265"/>
      <c r="T787" s="265"/>
      <c r="U787" s="265"/>
      <c r="V787" s="265"/>
      <c r="W787" s="265"/>
      <c r="X787" s="265"/>
      <c r="Y787" s="265"/>
      <c r="Z787" s="324"/>
      <c r="AA787" s="324"/>
      <c r="AB787" s="324"/>
      <c r="AC787" s="324"/>
      <c r="AD787" s="324"/>
      <c r="AE787" s="324"/>
      <c r="AF787" s="324"/>
      <c r="AG787" s="324"/>
      <c r="AH787" s="324"/>
      <c r="AI787" s="324"/>
      <c r="AJ787" s="324"/>
      <c r="AK787" s="324"/>
      <c r="AL787" s="324"/>
      <c r="AM787" s="324"/>
      <c r="AN787" s="324"/>
      <c r="AO787" s="324"/>
      <c r="AP787" s="324"/>
      <c r="AQ787" s="275"/>
      <c r="AR787" s="262"/>
      <c r="AS787" s="250"/>
      <c r="AT787" s="250"/>
      <c r="AU787" s="250"/>
    </row>
    <row r="788" spans="1:47" ht="5.15" hidden="1" customHeight="1" outlineLevel="3" x14ac:dyDescent="0.35">
      <c r="A788" s="250"/>
      <c r="B788" s="259"/>
      <c r="C788" s="252">
        <f>INT($C$773)+3.005</f>
        <v>4.0049999999999999</v>
      </c>
      <c r="D788" s="275" t="s">
        <v>397</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2"/>
      <c r="F789" s="332"/>
      <c r="G789" s="275"/>
      <c r="H789" s="345" t="s">
        <v>576</v>
      </c>
      <c r="I789" s="303" t="s">
        <v>614</v>
      </c>
      <c r="J789" s="303"/>
      <c r="K789" s="303" t="s">
        <v>615</v>
      </c>
      <c r="L789" s="303"/>
      <c r="M789" s="303"/>
      <c r="N789" s="396"/>
      <c r="O789" s="396" t="s">
        <v>1040</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1">INT($C$773)+3</f>
        <v>4</v>
      </c>
      <c r="D790" s="275"/>
      <c r="E790" s="332">
        <v>0</v>
      </c>
      <c r="F790" s="332"/>
      <c r="G790" s="275"/>
      <c r="H790" s="296" t="str">
        <f>H$251</f>
        <v>Aut</v>
      </c>
      <c r="I790" s="409">
        <v>2</v>
      </c>
      <c r="J790" s="409"/>
      <c r="K790" s="368">
        <f t="shared" ref="K790:M792" si="302">INDEX($K$679:$M$750,($E790*i_s_len+$I790)*i_x_len+1,0)</f>
        <v>44515</v>
      </c>
      <c r="L790" s="368">
        <f t="shared" si="302"/>
        <v>44515</v>
      </c>
      <c r="M790" s="368">
        <f t="shared" si="302"/>
        <v>44515</v>
      </c>
      <c r="N790" s="396"/>
      <c r="O790" s="724">
        <f t="shared" ref="O790:Q792" si="303">MIN(363,INT((K790 - DATE(YEAR(K790),1,1))))+364*(YEAR(K790)-i_startyear)</f>
        <v>1046</v>
      </c>
      <c r="P790" s="724">
        <f t="shared" si="303"/>
        <v>1046</v>
      </c>
      <c r="Q790" s="724">
        <f t="shared" si="303"/>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v>1</v>
      </c>
      <c r="F791" s="332"/>
      <c r="G791" s="275"/>
      <c r="H791" s="296" t="str">
        <f>H$252</f>
        <v>Win</v>
      </c>
      <c r="I791" s="409">
        <v>2</v>
      </c>
      <c r="J791" s="409"/>
      <c r="K791" s="368">
        <f t="shared" si="302"/>
        <v>44545</v>
      </c>
      <c r="L791" s="368">
        <f t="shared" si="302"/>
        <v>44545</v>
      </c>
      <c r="M791" s="368">
        <f t="shared" si="302"/>
        <v>44545</v>
      </c>
      <c r="N791" s="280"/>
      <c r="O791" s="724">
        <f t="shared" si="303"/>
        <v>1076</v>
      </c>
      <c r="P791" s="724">
        <f t="shared" si="303"/>
        <v>1076</v>
      </c>
      <c r="Q791" s="724">
        <f t="shared" si="303"/>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2</v>
      </c>
      <c r="F792" s="332"/>
      <c r="G792" s="275"/>
      <c r="H792" s="296" t="str">
        <f>H$253</f>
        <v>Spr</v>
      </c>
      <c r="I792" s="409">
        <v>2</v>
      </c>
      <c r="J792" s="409"/>
      <c r="K792" s="368">
        <f t="shared" si="302"/>
        <v>44576</v>
      </c>
      <c r="L792" s="368">
        <f t="shared" si="302"/>
        <v>44576</v>
      </c>
      <c r="M792" s="368">
        <f t="shared" si="302"/>
        <v>44576</v>
      </c>
      <c r="N792" s="280"/>
      <c r="O792" s="724">
        <f t="shared" si="303"/>
        <v>1106</v>
      </c>
      <c r="P792" s="724">
        <f t="shared" si="303"/>
        <v>1106</v>
      </c>
      <c r="Q792" s="724">
        <f t="shared" si="303"/>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c r="F793" s="332"/>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c r="F794" s="332"/>
      <c r="G794" s="275"/>
      <c r="H794" s="280"/>
      <c r="I794" s="303" t="s">
        <v>616</v>
      </c>
      <c r="J794" s="302"/>
      <c r="K794" s="303" t="s">
        <v>617</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v>0</v>
      </c>
      <c r="F795" s="332"/>
      <c r="G795" s="275"/>
      <c r="H795" s="296" t="str">
        <f>H$251</f>
        <v>Aut</v>
      </c>
      <c r="I795" s="409">
        <v>5</v>
      </c>
      <c r="J795" s="409"/>
      <c r="K795" s="368">
        <f t="shared" ref="K795:M797" si="304">INDEX($K$679:$M$750,($E795*i_s_len+$I795)*i_x_len+1,0)</f>
        <v>45611</v>
      </c>
      <c r="L795" s="368">
        <f t="shared" si="304"/>
        <v>45611</v>
      </c>
      <c r="M795" s="368">
        <f t="shared" si="304"/>
        <v>45611</v>
      </c>
      <c r="N795" s="280"/>
      <c r="O795" s="724">
        <f t="shared" ref="O795:Q797" si="305">MIN(363,INT((K795 - DATE(YEAR(K795),1,1))))+364*(YEAR(K795)-i_startyear)</f>
        <v>2139</v>
      </c>
      <c r="P795" s="724">
        <f t="shared" si="305"/>
        <v>2139</v>
      </c>
      <c r="Q795" s="724">
        <f t="shared" si="305"/>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v>1</v>
      </c>
      <c r="F796" s="332"/>
      <c r="G796" s="275"/>
      <c r="H796" s="296" t="str">
        <f>H$252</f>
        <v>Win</v>
      </c>
      <c r="I796" s="409">
        <v>5</v>
      </c>
      <c r="J796" s="409"/>
      <c r="K796" s="368">
        <f t="shared" si="304"/>
        <v>45641</v>
      </c>
      <c r="L796" s="368">
        <f t="shared" si="304"/>
        <v>45641</v>
      </c>
      <c r="M796" s="368">
        <f t="shared" si="304"/>
        <v>45641</v>
      </c>
      <c r="N796" s="280"/>
      <c r="O796" s="724">
        <f t="shared" si="305"/>
        <v>2169</v>
      </c>
      <c r="P796" s="724">
        <f t="shared" si="305"/>
        <v>2169</v>
      </c>
      <c r="Q796" s="724">
        <f t="shared" si="305"/>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v>2</v>
      </c>
      <c r="F797" s="332"/>
      <c r="G797" s="275"/>
      <c r="H797" s="296" t="str">
        <f>H$253</f>
        <v>Spr</v>
      </c>
      <c r="I797" s="409">
        <v>5</v>
      </c>
      <c r="J797" s="409"/>
      <c r="K797" s="368">
        <f t="shared" si="304"/>
        <v>45672</v>
      </c>
      <c r="L797" s="368">
        <f t="shared" si="304"/>
        <v>45672</v>
      </c>
      <c r="M797" s="368">
        <f t="shared" si="304"/>
        <v>45672</v>
      </c>
      <c r="N797" s="280"/>
      <c r="O797" s="724">
        <f t="shared" si="305"/>
        <v>2198</v>
      </c>
      <c r="P797" s="724">
        <f t="shared" si="305"/>
        <v>2198</v>
      </c>
      <c r="Q797" s="724">
        <f t="shared" si="305"/>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80"/>
      <c r="I799" s="280"/>
      <c r="J799" s="280"/>
      <c r="K799" s="303" t="s">
        <v>730</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96" t="str">
        <f>H$251</f>
        <v>Aut</v>
      </c>
      <c r="I800" s="280"/>
      <c r="J800" s="280"/>
      <c r="K800" s="471">
        <v>1550</v>
      </c>
      <c r="L800" s="471">
        <v>1550</v>
      </c>
      <c r="M800" s="471">
        <v>1550</v>
      </c>
      <c r="N800" s="280"/>
      <c r="O800" s="280" t="s">
        <v>740</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96" t="str">
        <f>H$252</f>
        <v>Win</v>
      </c>
      <c r="I801" s="280"/>
      <c r="J801" s="280"/>
      <c r="K801" s="471">
        <v>1550</v>
      </c>
      <c r="L801" s="471">
        <v>1550</v>
      </c>
      <c r="M801" s="471">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H$253</f>
        <v>Spr</v>
      </c>
      <c r="I802" s="280"/>
      <c r="J802" s="280"/>
      <c r="K802" s="471">
        <v>1550</v>
      </c>
      <c r="L802" s="471">
        <v>1550</v>
      </c>
      <c r="M802" s="471">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80"/>
      <c r="I804" s="280"/>
      <c r="J804" s="280"/>
      <c r="K804" s="303" t="s">
        <v>618</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1"/>
        <v>4</v>
      </c>
      <c r="D805" s="275"/>
      <c r="E805" s="332"/>
      <c r="F805" s="332"/>
      <c r="G805" s="275"/>
      <c r="H805" s="296" t="str">
        <f>H$251</f>
        <v>Aut</v>
      </c>
      <c r="I805" s="280"/>
      <c r="J805" s="280"/>
      <c r="K805" s="410">
        <f>(K795-K790)/30.5</f>
        <v>35.934426229508198</v>
      </c>
      <c r="L805" s="410">
        <f>(L795-L790)/30.5</f>
        <v>35.934426229508198</v>
      </c>
      <c r="M805" s="410">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1"/>
        <v>4</v>
      </c>
      <c r="D806" s="275"/>
      <c r="E806" s="332"/>
      <c r="F806" s="332"/>
      <c r="G806" s="275"/>
      <c r="H806" s="296" t="str">
        <f>H$252</f>
        <v>Win</v>
      </c>
      <c r="I806" s="280"/>
      <c r="J806" s="280"/>
      <c r="K806" s="410">
        <f t="shared" ref="K806:M807" si="306">(K796-K791)/30.5</f>
        <v>35.934426229508198</v>
      </c>
      <c r="L806" s="410">
        <f t="shared" si="306"/>
        <v>35.934426229508198</v>
      </c>
      <c r="M806" s="410">
        <f t="shared" si="306"/>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1"/>
        <v>4</v>
      </c>
      <c r="D807" s="275"/>
      <c r="E807" s="332"/>
      <c r="F807" s="332"/>
      <c r="G807" s="275"/>
      <c r="H807" s="296" t="str">
        <f>H$253</f>
        <v>Spr</v>
      </c>
      <c r="I807" s="280"/>
      <c r="J807" s="280"/>
      <c r="K807" s="410">
        <f t="shared" si="306"/>
        <v>35.934426229508198</v>
      </c>
      <c r="L807" s="410">
        <f t="shared" si="306"/>
        <v>35.934426229508198</v>
      </c>
      <c r="M807" s="410">
        <f t="shared" si="306"/>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401</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117</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5" t="s">
        <v>388</v>
      </c>
      <c r="F817" s="326"/>
      <c r="G817" s="264"/>
      <c r="H817" s="636"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6"/>
      <c r="AB817" s="406"/>
      <c r="AC817" s="406"/>
      <c r="AD817" s="291"/>
      <c r="AE817" s="291"/>
      <c r="AF817" s="291"/>
      <c r="AG817" s="291"/>
      <c r="AH817" s="291"/>
      <c r="AI817" s="291"/>
      <c r="AJ817" s="291"/>
      <c r="AK817" s="291"/>
      <c r="AL817" s="291"/>
      <c r="AM817" s="291"/>
      <c r="AN817" s="291"/>
      <c r="AO817" s="291"/>
      <c r="AP817" s="291"/>
      <c r="AQ817" s="328"/>
      <c r="AR817" s="262"/>
      <c r="AS817" s="250"/>
      <c r="AT817" s="250"/>
      <c r="AU817" s="250"/>
    </row>
    <row r="818" spans="1:47" ht="36" outlineLevel="1" x14ac:dyDescent="0.35">
      <c r="A818" s="250"/>
      <c r="B818" s="259"/>
      <c r="C818" s="252">
        <f>INT($C$817)+1.02</f>
        <v>2.02</v>
      </c>
      <c r="D818" s="263"/>
      <c r="E818" s="325" t="s">
        <v>390</v>
      </c>
      <c r="F818" s="329">
        <v>1</v>
      </c>
      <c r="G818" s="268"/>
      <c r="H818" s="411" t="s">
        <v>619</v>
      </c>
      <c r="I818" s="270"/>
      <c r="J818" s="270"/>
      <c r="K818" s="270"/>
      <c r="L818" s="270"/>
      <c r="M818" s="270"/>
      <c r="N818" s="270"/>
      <c r="O818" s="270"/>
      <c r="P818" s="270"/>
      <c r="Q818" s="270"/>
      <c r="R818" s="270"/>
      <c r="S818" s="270"/>
      <c r="T818" s="270"/>
      <c r="U818" s="270"/>
      <c r="V818" s="270"/>
      <c r="W818" s="270"/>
      <c r="X818" s="270"/>
      <c r="Y818" s="270"/>
      <c r="Z818" s="270"/>
      <c r="AA818" s="407"/>
      <c r="AB818" s="407"/>
      <c r="AC818" s="407"/>
      <c r="AD818" s="270"/>
      <c r="AE818" s="270"/>
      <c r="AF818" s="270"/>
      <c r="AG818" s="270"/>
      <c r="AH818" s="270"/>
      <c r="AI818" s="270"/>
      <c r="AJ818" s="270"/>
      <c r="AK818" s="270"/>
      <c r="AL818" s="270"/>
      <c r="AM818" s="270"/>
      <c r="AN818" s="270"/>
      <c r="AO818" s="270"/>
      <c r="AP818" s="270"/>
      <c r="AQ818" s="331"/>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2"/>
      <c r="F820" s="332"/>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2"/>
      <c r="F821" s="332"/>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2"/>
      <c r="F822" s="332"/>
      <c r="G822" s="260"/>
      <c r="H822" s="274"/>
      <c r="I822" s="274"/>
      <c r="J822" s="274"/>
      <c r="K822" s="333" t="s">
        <v>434</v>
      </c>
      <c r="L822" s="333"/>
      <c r="M822" s="333"/>
      <c r="N822" s="333"/>
      <c r="O822" s="333" t="str">
        <f>K822</f>
        <v>Offspring</v>
      </c>
      <c r="P822" s="333"/>
      <c r="Q822" s="333"/>
      <c r="R822" s="333"/>
      <c r="S822" s="333" t="str">
        <f>O822</f>
        <v>Offspring</v>
      </c>
      <c r="T822" s="333"/>
      <c r="U822" s="333"/>
      <c r="V822" s="333"/>
      <c r="W822" s="274"/>
      <c r="X822" s="274"/>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0"/>
      <c r="AR822" s="262"/>
      <c r="AS822" s="250"/>
      <c r="AT822" s="250"/>
      <c r="AU822" s="250"/>
    </row>
    <row r="823" spans="1:47" outlineLevel="2" x14ac:dyDescent="0.35">
      <c r="A823" s="250"/>
      <c r="B823" s="259"/>
      <c r="C823" s="252">
        <f>INT($C$817)+2</f>
        <v>3</v>
      </c>
      <c r="D823" s="260"/>
      <c r="E823" s="332"/>
      <c r="F823" s="332"/>
      <c r="G823" s="260"/>
      <c r="H823" s="274"/>
      <c r="I823" s="274"/>
      <c r="J823" s="274"/>
      <c r="K823" s="322" t="s">
        <v>501</v>
      </c>
      <c r="L823" s="322" t="s">
        <v>502</v>
      </c>
      <c r="M823" s="322" t="s">
        <v>503</v>
      </c>
      <c r="N823" s="322" t="s">
        <v>504</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7">L823</f>
        <v>BBM</v>
      </c>
      <c r="AA823" s="274" t="str">
        <f t="shared" si="307"/>
        <v>BBT</v>
      </c>
      <c r="AB823" s="274" t="str">
        <f t="shared" si="307"/>
        <v>BMT</v>
      </c>
      <c r="AC823" s="274" t="str">
        <f t="shared" si="307"/>
        <v>BBB</v>
      </c>
      <c r="AD823" s="274" t="str">
        <f t="shared" si="307"/>
        <v>BBM</v>
      </c>
      <c r="AE823" s="274" t="str">
        <f t="shared" si="307"/>
        <v>BBT</v>
      </c>
      <c r="AF823" s="274" t="str">
        <f t="shared" si="307"/>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394</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2"/>
      <c r="F825" s="332"/>
      <c r="G825" s="275"/>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5"/>
      <c r="AR825" s="262"/>
      <c r="AS825" s="250"/>
      <c r="AT825" s="250"/>
      <c r="AU825" s="250"/>
    </row>
    <row r="826" spans="1:47" hidden="1" outlineLevel="4" x14ac:dyDescent="0.35">
      <c r="A826" s="250"/>
      <c r="B826" s="259" t="s">
        <v>395</v>
      </c>
      <c r="C826" s="252">
        <f>INT(MAX($C$836:$C$866))+1</f>
        <v>6</v>
      </c>
      <c r="D826" s="275" t="s">
        <v>396</v>
      </c>
      <c r="E826" s="332"/>
      <c r="F826" s="332"/>
      <c r="G826" s="275"/>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5"/>
      <c r="AR826" s="262"/>
      <c r="AS826" s="250"/>
      <c r="AT826" s="250"/>
      <c r="AU826" s="250"/>
    </row>
    <row r="827" spans="1:47" outlineLevel="1" x14ac:dyDescent="0.35">
      <c r="A827" s="250"/>
      <c r="B827" s="259"/>
      <c r="C827" s="252">
        <f>INT($C$817)+1</f>
        <v>2</v>
      </c>
      <c r="D827" s="275"/>
      <c r="E827" s="332"/>
      <c r="F827" s="332"/>
      <c r="G827" s="275"/>
      <c r="H827" s="335" t="s">
        <v>620</v>
      </c>
      <c r="I827" s="293"/>
      <c r="J827" s="265"/>
      <c r="K827" s="265"/>
      <c r="L827" s="265"/>
      <c r="M827" s="265"/>
      <c r="N827" s="265"/>
      <c r="O827" s="265"/>
      <c r="P827" s="265"/>
      <c r="Q827" s="265"/>
      <c r="R827" s="265"/>
      <c r="S827" s="265"/>
      <c r="T827" s="265"/>
      <c r="U827" s="265"/>
      <c r="V827" s="265"/>
      <c r="W827" s="265"/>
      <c r="X827" s="265"/>
      <c r="Y827" s="324"/>
      <c r="Z827" s="324"/>
      <c r="AA827" s="324"/>
      <c r="AB827" s="324"/>
      <c r="AC827" s="324"/>
      <c r="AD827" s="324"/>
      <c r="AE827" s="324"/>
      <c r="AF827" s="324"/>
      <c r="AG827" s="324"/>
      <c r="AH827" s="324"/>
      <c r="AI827" s="324"/>
      <c r="AJ827" s="324"/>
      <c r="AK827" s="324"/>
      <c r="AL827" s="324"/>
      <c r="AM827" s="324"/>
      <c r="AN827" s="324"/>
      <c r="AO827" s="324"/>
      <c r="AP827" s="324"/>
      <c r="AQ827" s="275"/>
      <c r="AR827" s="262"/>
      <c r="AS827" s="250"/>
      <c r="AT827" s="250"/>
      <c r="AU827" s="250"/>
    </row>
    <row r="828" spans="1:47" ht="5.15" hidden="1" customHeight="1" outlineLevel="3" x14ac:dyDescent="0.35">
      <c r="A828" s="250"/>
      <c r="B828" s="259"/>
      <c r="C828" s="252">
        <f>INT($C$817)+3.005</f>
        <v>4.0049999999999999</v>
      </c>
      <c r="D828" s="275" t="s">
        <v>397</v>
      </c>
      <c r="E828" s="275"/>
      <c r="F828" s="275"/>
      <c r="G828" s="275"/>
      <c r="H828" s="336"/>
      <c r="I828" s="336"/>
      <c r="J828" s="336"/>
      <c r="K828" s="336"/>
      <c r="L828" s="336"/>
      <c r="M828" s="336"/>
      <c r="N828" s="336"/>
      <c r="O828" s="336"/>
      <c r="P828" s="336"/>
      <c r="Q828" s="336"/>
      <c r="R828" s="336"/>
      <c r="S828" s="336"/>
      <c r="T828" s="336"/>
      <c r="U828" s="336"/>
      <c r="V828" s="336"/>
      <c r="W828" s="336"/>
      <c r="X828" s="336"/>
      <c r="Y828" s="336"/>
      <c r="Z828" s="336"/>
      <c r="AA828" s="336"/>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2"/>
      <c r="F829" s="332"/>
      <c r="G829" s="275"/>
      <c r="H829" s="579" t="s">
        <v>1025</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2"/>
      <c r="F830" s="332"/>
      <c r="G830" s="275"/>
      <c r="H830" s="378"/>
      <c r="I830" s="413" t="s">
        <v>622</v>
      </c>
      <c r="J830" s="378" t="s">
        <v>623</v>
      </c>
      <c r="K830" s="346"/>
      <c r="L830" s="346"/>
      <c r="M830" s="346"/>
      <c r="N830" s="346"/>
      <c r="O830" s="346"/>
      <c r="P830" s="346"/>
      <c r="Q830" s="346"/>
      <c r="R830" s="346"/>
      <c r="S830" s="346"/>
      <c r="T830" s="346"/>
      <c r="U830" s="346"/>
      <c r="V830" s="346"/>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2"/>
      <c r="F831" s="332"/>
      <c r="G831" s="275"/>
      <c r="H831" s="414"/>
      <c r="I831" s="415">
        <v>0</v>
      </c>
      <c r="J831" s="415" t="s">
        <v>625</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6"/>
      <c r="AI831" s="416"/>
      <c r="AJ831" s="416"/>
      <c r="AK831" s="416"/>
      <c r="AL831" s="416"/>
      <c r="AM831" s="416"/>
      <c r="AN831" s="416"/>
      <c r="AO831" s="416"/>
      <c r="AP831" s="416"/>
      <c r="AQ831" s="275"/>
      <c r="AR831" s="262"/>
      <c r="AS831" s="250"/>
      <c r="AT831" s="250"/>
      <c r="AU831" s="250"/>
    </row>
    <row r="832" spans="1:47" hidden="1" outlineLevel="4" x14ac:dyDescent="0.35">
      <c r="A832" s="250"/>
      <c r="B832" s="259"/>
      <c r="C832" s="252">
        <f>INT($C$817)+4</f>
        <v>5</v>
      </c>
      <c r="D832" s="275"/>
      <c r="E832" s="332"/>
      <c r="F832" s="332"/>
      <c r="G832" s="275"/>
      <c r="H832" s="296"/>
      <c r="I832" s="302">
        <v>1</v>
      </c>
      <c r="J832" s="296" t="s">
        <v>626</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6"/>
      <c r="AI832" s="416"/>
      <c r="AJ832" s="416"/>
      <c r="AK832" s="416"/>
      <c r="AL832" s="416"/>
      <c r="AM832" s="416"/>
      <c r="AN832" s="416"/>
      <c r="AO832" s="416"/>
      <c r="AP832" s="416"/>
      <c r="AQ832" s="275"/>
      <c r="AR832" s="262"/>
      <c r="AS832" s="250"/>
      <c r="AT832" s="250"/>
      <c r="AU832" s="250"/>
    </row>
    <row r="833" spans="1:47" hidden="1" outlineLevel="4" x14ac:dyDescent="0.35">
      <c r="A833" s="250"/>
      <c r="B833" s="259"/>
      <c r="C833" s="252">
        <f>INT($C$817)+4</f>
        <v>5</v>
      </c>
      <c r="D833" s="275"/>
      <c r="E833" s="332"/>
      <c r="F833" s="332"/>
      <c r="G833" s="275"/>
      <c r="H833" s="296"/>
      <c r="I833" s="302">
        <v>2</v>
      </c>
      <c r="J833" s="296" t="s">
        <v>627</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6"/>
      <c r="AI833" s="416"/>
      <c r="AJ833" s="416"/>
      <c r="AK833" s="416"/>
      <c r="AL833" s="416"/>
      <c r="AM833" s="416"/>
      <c r="AN833" s="416"/>
      <c r="AO833" s="416"/>
      <c r="AP833" s="416"/>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401</v>
      </c>
      <c r="AR834" s="262"/>
      <c r="AS834" s="250"/>
      <c r="AT834" s="250"/>
      <c r="AU834" s="250"/>
    </row>
    <row r="835" spans="1:47" outlineLevel="1" x14ac:dyDescent="0.35">
      <c r="A835" s="250"/>
      <c r="B835" s="259"/>
      <c r="C835" s="252">
        <f>INT($C$817)+1</f>
        <v>2</v>
      </c>
      <c r="D835" s="275"/>
      <c r="E835" s="332"/>
      <c r="F835" s="332"/>
      <c r="G835" s="275"/>
      <c r="H835" s="335" t="s">
        <v>628</v>
      </c>
      <c r="I835" s="293"/>
      <c r="J835" s="265"/>
      <c r="K835" s="265"/>
      <c r="L835" s="265"/>
      <c r="M835" s="265"/>
      <c r="N835" s="265"/>
      <c r="O835" s="265"/>
      <c r="P835" s="265"/>
      <c r="Q835" s="265"/>
      <c r="R835" s="265"/>
      <c r="S835" s="265"/>
      <c r="T835" s="265"/>
      <c r="U835" s="265"/>
      <c r="V835" s="265"/>
      <c r="W835" s="265"/>
      <c r="X835" s="265"/>
      <c r="Y835" s="324"/>
      <c r="Z835" s="324"/>
      <c r="AA835" s="324"/>
      <c r="AB835" s="324"/>
      <c r="AC835" s="324"/>
      <c r="AD835" s="324"/>
      <c r="AE835" s="324"/>
      <c r="AF835" s="324"/>
      <c r="AG835" s="324"/>
      <c r="AH835" s="324"/>
      <c r="AI835" s="324"/>
      <c r="AJ835" s="324"/>
      <c r="AK835" s="324"/>
      <c r="AL835" s="324"/>
      <c r="AM835" s="324"/>
      <c r="AN835" s="324"/>
      <c r="AO835" s="324"/>
      <c r="AP835" s="324"/>
      <c r="AQ835" s="275"/>
      <c r="AR835" s="262"/>
      <c r="AS835" s="250"/>
      <c r="AT835" s="250"/>
      <c r="AU835" s="250"/>
    </row>
    <row r="836" spans="1:47" ht="5.15" hidden="1" customHeight="1" outlineLevel="3" x14ac:dyDescent="0.35">
      <c r="A836" s="250"/>
      <c r="B836" s="259"/>
      <c r="C836" s="252">
        <f>INT($C$817)+3.005</f>
        <v>4.0049999999999999</v>
      </c>
      <c r="D836" s="275" t="s">
        <v>397</v>
      </c>
      <c r="E836" s="275"/>
      <c r="F836" s="275"/>
      <c r="G836" s="275"/>
      <c r="H836" s="336"/>
      <c r="I836" s="336"/>
      <c r="J836" s="336"/>
      <c r="K836" s="336"/>
      <c r="L836" s="336"/>
      <c r="M836" s="336"/>
      <c r="N836" s="336"/>
      <c r="O836" s="336"/>
      <c r="P836" s="336"/>
      <c r="Q836" s="336"/>
      <c r="R836" s="336"/>
      <c r="S836" s="336"/>
      <c r="T836" s="336"/>
      <c r="U836" s="336"/>
      <c r="V836" s="336"/>
      <c r="W836" s="336"/>
      <c r="X836" s="336"/>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2"/>
      <c r="F837" s="332"/>
      <c r="G837" s="275"/>
      <c r="H837" s="579" t="s">
        <v>1024</v>
      </c>
      <c r="I837" s="280"/>
      <c r="J837" s="280"/>
      <c r="K837" s="296">
        <f>i_s_len</f>
        <v>8</v>
      </c>
      <c r="L837" s="283">
        <v>3</v>
      </c>
      <c r="M837" s="280"/>
      <c r="N837" s="281" t="s">
        <v>629</v>
      </c>
      <c r="O837" s="280"/>
      <c r="P837" s="280"/>
      <c r="Q837" s="280"/>
      <c r="R837" s="280"/>
      <c r="S837" s="280"/>
      <c r="T837" s="280"/>
      <c r="U837" s="280"/>
      <c r="V837" s="280"/>
      <c r="W837" s="280"/>
      <c r="X837" s="280"/>
      <c r="Y837" s="412" t="s">
        <v>621</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2"/>
      <c r="F838" s="332"/>
      <c r="G838" s="275"/>
      <c r="H838" s="378" t="s">
        <v>630</v>
      </c>
      <c r="I838" s="378" t="s">
        <v>622</v>
      </c>
      <c r="J838" s="378" t="s">
        <v>623</v>
      </c>
      <c r="K838" s="346" t="s">
        <v>1114</v>
      </c>
      <c r="L838" s="346"/>
      <c r="M838" s="346"/>
      <c r="N838" s="346"/>
      <c r="O838" s="346" t="s">
        <v>624</v>
      </c>
      <c r="P838" s="346"/>
      <c r="Q838" s="346"/>
      <c r="R838" s="346"/>
      <c r="S838" s="280"/>
      <c r="T838" s="280"/>
      <c r="U838" s="280"/>
      <c r="V838" s="280"/>
      <c r="W838" s="280"/>
      <c r="X838" s="280"/>
      <c r="Y838" s="417" t="s">
        <v>1114</v>
      </c>
      <c r="Z838" s="417"/>
      <c r="AA838" s="417"/>
      <c r="AB838" s="417"/>
      <c r="AC838" s="417" t="s">
        <v>624</v>
      </c>
      <c r="AD838" s="417"/>
      <c r="AE838" s="417"/>
      <c r="AF838" s="417"/>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8">INT($C$817)+4</f>
        <v>5</v>
      </c>
      <c r="D839" s="275"/>
      <c r="E839" s="332"/>
      <c r="F839" s="332"/>
      <c r="G839" s="275"/>
      <c r="H839" s="414" t="s">
        <v>631</v>
      </c>
      <c r="I839" s="415">
        <v>0</v>
      </c>
      <c r="J839" s="415" t="s">
        <v>632</v>
      </c>
      <c r="K839" s="418"/>
      <c r="L839" s="418"/>
      <c r="M839" s="418"/>
      <c r="N839" s="418"/>
      <c r="O839" s="419"/>
      <c r="P839" s="419"/>
      <c r="Q839" s="419"/>
      <c r="R839" s="419"/>
      <c r="S839" s="693" t="s">
        <v>1022</v>
      </c>
      <c r="T839" s="280"/>
      <c r="U839" s="280"/>
      <c r="V839" s="280"/>
      <c r="W839" s="280"/>
      <c r="X839" s="280"/>
      <c r="Y839" s="420">
        <f>364*10</f>
        <v>3640</v>
      </c>
      <c r="Z839" s="420">
        <f t="shared" ref="Z839:AB847" si="309">364*10</f>
        <v>3640</v>
      </c>
      <c r="AA839" s="420">
        <f t="shared" si="309"/>
        <v>3640</v>
      </c>
      <c r="AB839" s="420">
        <f t="shared" si="309"/>
        <v>3640</v>
      </c>
      <c r="AC839" s="420">
        <v>10000</v>
      </c>
      <c r="AD839" s="420">
        <v>10000</v>
      </c>
      <c r="AE839" s="420">
        <v>10000</v>
      </c>
      <c r="AF839" s="420">
        <v>10000</v>
      </c>
      <c r="AG839" s="420"/>
      <c r="AH839" s="420"/>
      <c r="AI839" s="420"/>
      <c r="AJ839" s="420"/>
      <c r="AK839" s="420"/>
      <c r="AL839" s="420"/>
      <c r="AM839" s="420"/>
      <c r="AN839" s="420"/>
      <c r="AO839" s="845"/>
      <c r="AP839" s="845"/>
      <c r="AQ839" s="275"/>
      <c r="AR839" s="262"/>
      <c r="AS839" s="250"/>
      <c r="AT839" s="250"/>
      <c r="AU839" s="250"/>
    </row>
    <row r="840" spans="1:47" hidden="1" outlineLevel="4" x14ac:dyDescent="0.35">
      <c r="A840" s="250"/>
      <c r="B840" s="259"/>
      <c r="C840" s="252">
        <f t="shared" si="308"/>
        <v>5</v>
      </c>
      <c r="D840" s="275"/>
      <c r="E840" s="332"/>
      <c r="F840" s="332"/>
      <c r="G840" s="275"/>
      <c r="H840" s="296" t="s">
        <v>633</v>
      </c>
      <c r="I840" s="302"/>
      <c r="J840" s="296" t="s">
        <v>634</v>
      </c>
      <c r="K840" s="408"/>
      <c r="L840" s="408"/>
      <c r="M840" s="408"/>
      <c r="N840" s="408"/>
      <c r="O840" s="408"/>
      <c r="P840" s="408"/>
      <c r="Q840" s="408"/>
      <c r="R840" s="408"/>
      <c r="S840" s="280"/>
      <c r="T840" s="280"/>
      <c r="U840" s="280"/>
      <c r="V840" s="280"/>
      <c r="W840" s="280"/>
      <c r="X840" s="280"/>
      <c r="Y840" s="420">
        <f t="shared" ref="Y840:Y847" si="310">364*10</f>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t="s">
        <v>635</v>
      </c>
      <c r="I841" s="302"/>
      <c r="J841" s="296" t="s">
        <v>634</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3</v>
      </c>
      <c r="I842" s="302"/>
      <c r="J842" s="296" t="s">
        <v>634</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4</v>
      </c>
      <c r="I843" s="302"/>
      <c r="J843" s="296" t="s">
        <v>634</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296">
        <v>5</v>
      </c>
      <c r="I844" s="302"/>
      <c r="J844" s="296" t="s">
        <v>634</v>
      </c>
      <c r="K844" s="408"/>
      <c r="L844" s="408"/>
      <c r="M844" s="408"/>
      <c r="N844" s="408"/>
      <c r="O844" s="408"/>
      <c r="P844" s="408"/>
      <c r="Q844" s="408"/>
      <c r="R844" s="408"/>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16"/>
      <c r="AH844" s="416"/>
      <c r="AI844" s="416"/>
      <c r="AJ844" s="416"/>
      <c r="AK844" s="416"/>
      <c r="AL844" s="416"/>
      <c r="AM844" s="416"/>
      <c r="AN844" s="416"/>
      <c r="AO844" s="416"/>
      <c r="AP844" s="416"/>
      <c r="AQ844" s="275"/>
      <c r="AR844" s="262"/>
      <c r="AS844" s="250"/>
      <c r="AT844" s="250"/>
      <c r="AU844" s="250"/>
    </row>
    <row r="845" spans="1:47" hidden="1" outlineLevel="4" x14ac:dyDescent="0.35">
      <c r="A845" s="250"/>
      <c r="B845" s="259"/>
      <c r="C845" s="252">
        <f t="shared" si="308"/>
        <v>5</v>
      </c>
      <c r="D845" s="275"/>
      <c r="E845" s="332"/>
      <c r="F845" s="332"/>
      <c r="G845" s="275"/>
      <c r="H845" s="296">
        <v>6</v>
      </c>
      <c r="I845" s="302"/>
      <c r="J845" s="296" t="s">
        <v>634</v>
      </c>
      <c r="K845" s="408"/>
      <c r="L845" s="408"/>
      <c r="M845" s="408"/>
      <c r="N845" s="408"/>
      <c r="O845" s="408"/>
      <c r="P845" s="408"/>
      <c r="Q845" s="408"/>
      <c r="R845" s="408"/>
      <c r="S845" s="280"/>
      <c r="T845" s="280"/>
      <c r="U845" s="280"/>
      <c r="V845" s="280"/>
      <c r="W845" s="280"/>
      <c r="X845" s="280"/>
      <c r="Y845" s="420">
        <f t="shared" si="310"/>
        <v>3640</v>
      </c>
      <c r="Z845" s="420">
        <f t="shared" si="309"/>
        <v>3640</v>
      </c>
      <c r="AA845" s="420">
        <f t="shared" si="309"/>
        <v>3640</v>
      </c>
      <c r="AB845" s="420">
        <f t="shared" si="309"/>
        <v>3640</v>
      </c>
      <c r="AC845" s="420">
        <v>10000</v>
      </c>
      <c r="AD845" s="420">
        <v>10000</v>
      </c>
      <c r="AE845" s="420">
        <v>10000</v>
      </c>
      <c r="AF845" s="420">
        <v>10000</v>
      </c>
      <c r="AG845" s="416"/>
      <c r="AH845" s="416"/>
      <c r="AI845" s="416"/>
      <c r="AJ845" s="416"/>
      <c r="AK845" s="416"/>
      <c r="AL845" s="416"/>
      <c r="AM845" s="416"/>
      <c r="AN845" s="416"/>
      <c r="AO845" s="416"/>
      <c r="AP845" s="416"/>
      <c r="AQ845" s="275"/>
      <c r="AR845" s="262"/>
      <c r="AS845" s="250"/>
      <c r="AT845" s="250"/>
      <c r="AU845" s="250"/>
    </row>
    <row r="846" spans="1:47" hidden="1" outlineLevel="4" x14ac:dyDescent="0.35">
      <c r="A846" s="250"/>
      <c r="B846" s="259"/>
      <c r="C846" s="252">
        <f t="shared" si="308"/>
        <v>5</v>
      </c>
      <c r="D846" s="275"/>
      <c r="E846" s="332"/>
      <c r="F846" s="332"/>
      <c r="G846" s="275"/>
      <c r="H846" s="296">
        <v>7</v>
      </c>
      <c r="I846" s="302"/>
      <c r="J846" s="296" t="s">
        <v>634</v>
      </c>
      <c r="K846" s="408"/>
      <c r="L846" s="408"/>
      <c r="M846" s="408"/>
      <c r="N846" s="408"/>
      <c r="O846" s="408"/>
      <c r="P846" s="408"/>
      <c r="Q846" s="408"/>
      <c r="R846" s="408"/>
      <c r="S846" s="280"/>
      <c r="T846" s="280"/>
      <c r="U846" s="280"/>
      <c r="V846" s="280"/>
      <c r="W846" s="280"/>
      <c r="X846" s="280"/>
      <c r="Y846" s="420">
        <f t="shared" si="310"/>
        <v>3640</v>
      </c>
      <c r="Z846" s="420">
        <f t="shared" si="309"/>
        <v>3640</v>
      </c>
      <c r="AA846" s="420">
        <f t="shared" si="309"/>
        <v>3640</v>
      </c>
      <c r="AB846" s="420">
        <f t="shared" si="309"/>
        <v>3640</v>
      </c>
      <c r="AC846" s="420">
        <v>10000</v>
      </c>
      <c r="AD846" s="420">
        <v>10000</v>
      </c>
      <c r="AE846" s="420">
        <v>10000</v>
      </c>
      <c r="AF846" s="420">
        <v>10000</v>
      </c>
      <c r="AG846" s="416"/>
      <c r="AH846" s="416"/>
      <c r="AI846" s="416"/>
      <c r="AJ846" s="416"/>
      <c r="AK846" s="416"/>
      <c r="AL846" s="416"/>
      <c r="AM846" s="416"/>
      <c r="AN846" s="416"/>
      <c r="AO846" s="416"/>
      <c r="AP846" s="416"/>
      <c r="AQ846" s="275"/>
      <c r="AR846" s="262"/>
      <c r="AS846" s="250"/>
      <c r="AT846" s="250"/>
      <c r="AU846" s="250"/>
    </row>
    <row r="847" spans="1:47" hidden="1" outlineLevel="4" x14ac:dyDescent="0.35">
      <c r="A847" s="250"/>
      <c r="B847" s="259"/>
      <c r="C847" s="252">
        <f t="shared" si="308"/>
        <v>5</v>
      </c>
      <c r="D847" s="275"/>
      <c r="E847" s="332"/>
      <c r="F847" s="332"/>
      <c r="G847" s="275"/>
      <c r="H847" s="422">
        <v>8</v>
      </c>
      <c r="I847" s="423"/>
      <c r="J847" s="422" t="s">
        <v>634</v>
      </c>
      <c r="K847" s="424"/>
      <c r="L847" s="424"/>
      <c r="M847" s="424"/>
      <c r="N847" s="424"/>
      <c r="O847" s="425"/>
      <c r="P847" s="425"/>
      <c r="Q847" s="425"/>
      <c r="R847" s="425"/>
      <c r="S847" s="280"/>
      <c r="T847" s="280"/>
      <c r="U847" s="280"/>
      <c r="V847" s="280"/>
      <c r="W847" s="280"/>
      <c r="X847" s="280"/>
      <c r="Y847" s="420">
        <f t="shared" si="310"/>
        <v>3640</v>
      </c>
      <c r="Z847" s="420">
        <f t="shared" si="309"/>
        <v>3640</v>
      </c>
      <c r="AA847" s="420">
        <f t="shared" si="309"/>
        <v>3640</v>
      </c>
      <c r="AB847" s="420">
        <f t="shared" si="309"/>
        <v>3640</v>
      </c>
      <c r="AC847" s="420">
        <v>10000</v>
      </c>
      <c r="AD847" s="420">
        <v>10000</v>
      </c>
      <c r="AE847" s="420">
        <v>10000</v>
      </c>
      <c r="AF847" s="420">
        <v>10000</v>
      </c>
      <c r="AG847" s="426"/>
      <c r="AH847" s="426"/>
      <c r="AI847" s="426"/>
      <c r="AJ847" s="426"/>
      <c r="AK847" s="426"/>
      <c r="AL847" s="426"/>
      <c r="AM847" s="426"/>
      <c r="AN847" s="426"/>
      <c r="AO847" s="845"/>
      <c r="AP847" s="845"/>
      <c r="AQ847" s="275"/>
      <c r="AR847" s="262"/>
      <c r="AS847" s="250"/>
      <c r="AT847" s="250"/>
      <c r="AU847" s="250"/>
    </row>
    <row r="848" spans="1:47" ht="15" hidden="1" customHeight="1" outlineLevel="3" x14ac:dyDescent="0.35">
      <c r="A848" s="250"/>
      <c r="B848" s="259"/>
      <c r="C848" s="252">
        <f t="shared" ref="C848:C865" si="311">INT($C$817)+3</f>
        <v>4</v>
      </c>
      <c r="D848" s="275"/>
      <c r="E848" s="332"/>
      <c r="F848" s="332"/>
      <c r="G848" s="275"/>
      <c r="H848" s="414" t="s">
        <v>631</v>
      </c>
      <c r="I848" s="415">
        <v>1</v>
      </c>
      <c r="J848" s="302" t="s">
        <v>636</v>
      </c>
      <c r="K848" s="421">
        <f>INT(4*30.4)</f>
        <v>121</v>
      </c>
      <c r="L848" s="421">
        <v>121</v>
      </c>
      <c r="M848" s="421">
        <v>121</v>
      </c>
      <c r="N848" s="421">
        <v>121</v>
      </c>
      <c r="O848" s="421"/>
      <c r="P848" s="421"/>
      <c r="Q848" s="421"/>
      <c r="R848" s="421"/>
      <c r="S848" s="915" t="s">
        <v>1149</v>
      </c>
      <c r="T848" s="916"/>
      <c r="U848" s="916"/>
      <c r="V848" s="916"/>
      <c r="W848" s="917"/>
      <c r="X848" s="280"/>
      <c r="Y848" s="427">
        <f t="shared" ref="Y848:Y856" si="312">IF(K848="",0,K848)</f>
        <v>121</v>
      </c>
      <c r="Z848" s="427">
        <f t="shared" ref="Z848:Z856" si="313">IF(L848="",0,L848)</f>
        <v>121</v>
      </c>
      <c r="AA848" s="427">
        <f t="shared" ref="AA848:AA856" si="314">IF(M848="",0,M848)</f>
        <v>121</v>
      </c>
      <c r="AB848" s="427">
        <f t="shared" ref="AB848:AB856" si="315">IF(N848="",0,N848)</f>
        <v>121</v>
      </c>
      <c r="AC848" s="694">
        <f>IF(O848="",10000,O848)</f>
        <v>10000</v>
      </c>
      <c r="AD848" s="694">
        <f t="shared" ref="AD848:AD865" si="316">IF(P848="",10000,P848)</f>
        <v>10000</v>
      </c>
      <c r="AE848" s="694">
        <f t="shared" ref="AE848:AE865" si="317">IF(Q848="",10000,Q848)</f>
        <v>10000</v>
      </c>
      <c r="AF848" s="694">
        <f t="shared" ref="AF848:AF865" si="318">IF(R848="",10000,R848)</f>
        <v>10000</v>
      </c>
      <c r="AG848" s="420"/>
      <c r="AH848" s="420"/>
      <c r="AI848" s="420"/>
      <c r="AJ848" s="420"/>
      <c r="AK848" s="420"/>
      <c r="AL848" s="420"/>
      <c r="AM848" s="420"/>
      <c r="AN848" s="420"/>
      <c r="AO848" s="845"/>
      <c r="AP848" s="845"/>
      <c r="AQ848" s="275"/>
      <c r="AR848" s="262"/>
      <c r="AS848" s="250"/>
      <c r="AT848" s="250"/>
      <c r="AU848" s="250"/>
    </row>
    <row r="849" spans="1:47" hidden="1" outlineLevel="3" x14ac:dyDescent="0.35">
      <c r="A849" s="250"/>
      <c r="B849" s="259"/>
      <c r="C849" s="252">
        <f t="shared" si="311"/>
        <v>4</v>
      </c>
      <c r="D849" s="275"/>
      <c r="E849" s="332"/>
      <c r="F849" s="332"/>
      <c r="G849" s="275"/>
      <c r="H849" s="296" t="s">
        <v>633</v>
      </c>
      <c r="I849" s="302"/>
      <c r="J849" s="296" t="s">
        <v>634</v>
      </c>
      <c r="K849" s="421">
        <v>364</v>
      </c>
      <c r="L849" s="421">
        <v>364</v>
      </c>
      <c r="M849" s="421">
        <v>364</v>
      </c>
      <c r="N849" s="421">
        <v>364</v>
      </c>
      <c r="O849" s="421"/>
      <c r="P849" s="421"/>
      <c r="Q849" s="421"/>
      <c r="R849" s="421"/>
      <c r="S849" s="918"/>
      <c r="T849" s="919"/>
      <c r="U849" s="919"/>
      <c r="V849" s="919"/>
      <c r="W849" s="920"/>
      <c r="X849" s="280"/>
      <c r="Y849" s="427">
        <f t="shared" si="312"/>
        <v>364</v>
      </c>
      <c r="Z849" s="427">
        <f t="shared" si="313"/>
        <v>364</v>
      </c>
      <c r="AA849" s="427">
        <f t="shared" si="314"/>
        <v>364</v>
      </c>
      <c r="AB849" s="427">
        <f t="shared" si="315"/>
        <v>364</v>
      </c>
      <c r="AC849" s="694">
        <f t="shared" ref="AC849:AC865" si="319">IF(O849="",10000,O849)</f>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t="s">
        <v>635</v>
      </c>
      <c r="I850" s="302"/>
      <c r="J850" s="296" t="s">
        <v>634</v>
      </c>
      <c r="K850" s="421">
        <f t="shared" ref="K850:K856" si="320">K849+364</f>
        <v>728</v>
      </c>
      <c r="L850" s="421">
        <f t="shared" ref="L850:N850" si="321">L849+364</f>
        <v>728</v>
      </c>
      <c r="M850" s="421">
        <f t="shared" si="321"/>
        <v>728</v>
      </c>
      <c r="N850" s="421">
        <f t="shared" si="321"/>
        <v>728</v>
      </c>
      <c r="O850" s="421"/>
      <c r="P850" s="421"/>
      <c r="Q850" s="421"/>
      <c r="R850" s="421"/>
      <c r="S850" s="918"/>
      <c r="T850" s="919"/>
      <c r="U850" s="919"/>
      <c r="V850" s="919"/>
      <c r="W850" s="920"/>
      <c r="X850" s="280"/>
      <c r="Y850" s="427">
        <f t="shared" si="312"/>
        <v>728</v>
      </c>
      <c r="Z850" s="427">
        <f t="shared" si="313"/>
        <v>728</v>
      </c>
      <c r="AA850" s="427">
        <f t="shared" si="314"/>
        <v>728</v>
      </c>
      <c r="AB850" s="427">
        <f t="shared" si="315"/>
        <v>728</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3</v>
      </c>
      <c r="I851" s="302"/>
      <c r="J851" s="296" t="s">
        <v>634</v>
      </c>
      <c r="K851" s="421">
        <f t="shared" si="320"/>
        <v>1092</v>
      </c>
      <c r="L851" s="421">
        <f t="shared" ref="L851:N851" si="322">L850+364</f>
        <v>1092</v>
      </c>
      <c r="M851" s="421">
        <f t="shared" si="322"/>
        <v>1092</v>
      </c>
      <c r="N851" s="421">
        <f t="shared" si="322"/>
        <v>1092</v>
      </c>
      <c r="O851" s="421"/>
      <c r="P851" s="421"/>
      <c r="Q851" s="421"/>
      <c r="R851" s="421"/>
      <c r="S851" s="918"/>
      <c r="T851" s="919"/>
      <c r="U851" s="919"/>
      <c r="V851" s="919"/>
      <c r="W851" s="920"/>
      <c r="X851" s="280"/>
      <c r="Y851" s="427">
        <f t="shared" si="312"/>
        <v>1092</v>
      </c>
      <c r="Z851" s="427">
        <f t="shared" si="313"/>
        <v>1092</v>
      </c>
      <c r="AA851" s="427">
        <f t="shared" si="314"/>
        <v>1092</v>
      </c>
      <c r="AB851" s="427">
        <f t="shared" si="315"/>
        <v>1092</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4</v>
      </c>
      <c r="I852" s="302"/>
      <c r="J852" s="296" t="s">
        <v>634</v>
      </c>
      <c r="K852" s="421">
        <f t="shared" si="320"/>
        <v>1456</v>
      </c>
      <c r="L852" s="421">
        <f t="shared" ref="L852:N852" si="323">L851+364</f>
        <v>1456</v>
      </c>
      <c r="M852" s="421">
        <f t="shared" si="323"/>
        <v>1456</v>
      </c>
      <c r="N852" s="421">
        <f t="shared" si="323"/>
        <v>1456</v>
      </c>
      <c r="O852" s="421"/>
      <c r="P852" s="421"/>
      <c r="Q852" s="421"/>
      <c r="R852" s="421"/>
      <c r="S852" s="918"/>
      <c r="T852" s="919"/>
      <c r="U852" s="919"/>
      <c r="V852" s="919"/>
      <c r="W852" s="920"/>
      <c r="X852" s="280"/>
      <c r="Y852" s="427">
        <f t="shared" si="312"/>
        <v>1456</v>
      </c>
      <c r="Z852" s="427">
        <f t="shared" si="313"/>
        <v>1456</v>
      </c>
      <c r="AA852" s="427">
        <f t="shared" si="314"/>
        <v>1456</v>
      </c>
      <c r="AB852" s="427">
        <f t="shared" si="315"/>
        <v>1456</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296">
        <v>5</v>
      </c>
      <c r="I853" s="302"/>
      <c r="J853" s="296" t="s">
        <v>634</v>
      </c>
      <c r="K853" s="421">
        <f t="shared" si="320"/>
        <v>1820</v>
      </c>
      <c r="L853" s="421">
        <f t="shared" ref="L853:N853" si="324">L852+364</f>
        <v>1820</v>
      </c>
      <c r="M853" s="421">
        <f t="shared" si="324"/>
        <v>1820</v>
      </c>
      <c r="N853" s="421">
        <f t="shared" si="324"/>
        <v>1820</v>
      </c>
      <c r="O853" s="421"/>
      <c r="P853" s="421"/>
      <c r="Q853" s="421"/>
      <c r="R853" s="421"/>
      <c r="S853" s="918"/>
      <c r="T853" s="919"/>
      <c r="U853" s="919"/>
      <c r="V853" s="919"/>
      <c r="W853" s="920"/>
      <c r="X853" s="280"/>
      <c r="Y853" s="427">
        <f t="shared" si="312"/>
        <v>1820</v>
      </c>
      <c r="Z853" s="427">
        <f t="shared" si="313"/>
        <v>1820</v>
      </c>
      <c r="AA853" s="427">
        <f t="shared" si="314"/>
        <v>1820</v>
      </c>
      <c r="AB853" s="427">
        <f t="shared" si="315"/>
        <v>1820</v>
      </c>
      <c r="AC853" s="694">
        <f t="shared" si="319"/>
        <v>10000</v>
      </c>
      <c r="AD853" s="694">
        <f t="shared" si="316"/>
        <v>10000</v>
      </c>
      <c r="AE853" s="694">
        <f t="shared" si="317"/>
        <v>10000</v>
      </c>
      <c r="AF853" s="694">
        <f t="shared" si="318"/>
        <v>10000</v>
      </c>
      <c r="AG853" s="416"/>
      <c r="AH853" s="416"/>
      <c r="AI853" s="416"/>
      <c r="AJ853" s="416"/>
      <c r="AK853" s="416"/>
      <c r="AL853" s="416"/>
      <c r="AM853" s="416"/>
      <c r="AN853" s="416"/>
      <c r="AO853" s="416"/>
      <c r="AP853" s="416"/>
      <c r="AQ853" s="275"/>
      <c r="AR853" s="262"/>
      <c r="AS853" s="250"/>
      <c r="AT853" s="250"/>
      <c r="AU853" s="250"/>
    </row>
    <row r="854" spans="1:47" hidden="1" outlineLevel="3" x14ac:dyDescent="0.35">
      <c r="A854" s="250"/>
      <c r="B854" s="259"/>
      <c r="C854" s="252">
        <f t="shared" si="311"/>
        <v>4</v>
      </c>
      <c r="D854" s="275"/>
      <c r="E854" s="332"/>
      <c r="F854" s="332"/>
      <c r="G854" s="275"/>
      <c r="H854" s="296">
        <v>6</v>
      </c>
      <c r="I854" s="302"/>
      <c r="J854" s="296" t="s">
        <v>634</v>
      </c>
      <c r="K854" s="421">
        <f t="shared" si="320"/>
        <v>2184</v>
      </c>
      <c r="L854" s="421">
        <f t="shared" ref="L854:N854" si="325">L853+364</f>
        <v>2184</v>
      </c>
      <c r="M854" s="421">
        <f t="shared" si="325"/>
        <v>2184</v>
      </c>
      <c r="N854" s="421">
        <f t="shared" si="325"/>
        <v>2184</v>
      </c>
      <c r="O854" s="421"/>
      <c r="P854" s="421"/>
      <c r="Q854" s="421"/>
      <c r="R854" s="421"/>
      <c r="S854" s="918"/>
      <c r="T854" s="919"/>
      <c r="U854" s="919"/>
      <c r="V854" s="919"/>
      <c r="W854" s="920"/>
      <c r="X854" s="280"/>
      <c r="Y854" s="427">
        <f t="shared" si="312"/>
        <v>2184</v>
      </c>
      <c r="Z854" s="427">
        <f t="shared" si="313"/>
        <v>2184</v>
      </c>
      <c r="AA854" s="427">
        <f t="shared" si="314"/>
        <v>2184</v>
      </c>
      <c r="AB854" s="427">
        <f t="shared" si="315"/>
        <v>2184</v>
      </c>
      <c r="AC854" s="694">
        <f t="shared" si="319"/>
        <v>10000</v>
      </c>
      <c r="AD854" s="694">
        <f t="shared" si="316"/>
        <v>10000</v>
      </c>
      <c r="AE854" s="694">
        <f t="shared" si="317"/>
        <v>10000</v>
      </c>
      <c r="AF854" s="694">
        <f t="shared" si="318"/>
        <v>10000</v>
      </c>
      <c r="AG854" s="416"/>
      <c r="AH854" s="416"/>
      <c r="AI854" s="416"/>
      <c r="AJ854" s="416"/>
      <c r="AK854" s="416"/>
      <c r="AL854" s="416"/>
      <c r="AM854" s="416"/>
      <c r="AN854" s="416"/>
      <c r="AO854" s="416"/>
      <c r="AP854" s="416"/>
      <c r="AQ854" s="275"/>
      <c r="AR854" s="262"/>
      <c r="AS854" s="250"/>
      <c r="AT854" s="250"/>
      <c r="AU854" s="250"/>
    </row>
    <row r="855" spans="1:47" hidden="1" outlineLevel="3" x14ac:dyDescent="0.35">
      <c r="A855" s="250"/>
      <c r="B855" s="259"/>
      <c r="C855" s="252">
        <f t="shared" si="311"/>
        <v>4</v>
      </c>
      <c r="D855" s="275"/>
      <c r="E855" s="332"/>
      <c r="F855" s="332"/>
      <c r="G855" s="275"/>
      <c r="H855" s="296">
        <v>7</v>
      </c>
      <c r="I855" s="302"/>
      <c r="J855" s="296" t="s">
        <v>634</v>
      </c>
      <c r="K855" s="421">
        <f t="shared" si="320"/>
        <v>2548</v>
      </c>
      <c r="L855" s="421">
        <f t="shared" ref="L855:N855" si="326">L854+364</f>
        <v>2548</v>
      </c>
      <c r="M855" s="421">
        <f t="shared" si="326"/>
        <v>2548</v>
      </c>
      <c r="N855" s="421">
        <f t="shared" si="326"/>
        <v>2548</v>
      </c>
      <c r="O855" s="421"/>
      <c r="P855" s="421"/>
      <c r="Q855" s="421"/>
      <c r="R855" s="421"/>
      <c r="S855" s="918"/>
      <c r="T855" s="919"/>
      <c r="U855" s="919"/>
      <c r="V855" s="919"/>
      <c r="W855" s="920"/>
      <c r="X855" s="280"/>
      <c r="Y855" s="427">
        <f t="shared" si="312"/>
        <v>2548</v>
      </c>
      <c r="Z855" s="427">
        <f t="shared" si="313"/>
        <v>2548</v>
      </c>
      <c r="AA855" s="427">
        <f t="shared" si="314"/>
        <v>2548</v>
      </c>
      <c r="AB855" s="427">
        <f t="shared" si="315"/>
        <v>2548</v>
      </c>
      <c r="AC855" s="694">
        <f t="shared" si="319"/>
        <v>10000</v>
      </c>
      <c r="AD855" s="694">
        <f t="shared" si="316"/>
        <v>10000</v>
      </c>
      <c r="AE855" s="694">
        <f t="shared" si="317"/>
        <v>10000</v>
      </c>
      <c r="AF855" s="694">
        <f t="shared" si="318"/>
        <v>10000</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422">
        <v>8</v>
      </c>
      <c r="I856" s="423"/>
      <c r="J856" s="422" t="s">
        <v>634</v>
      </c>
      <c r="K856" s="421">
        <f t="shared" si="320"/>
        <v>2912</v>
      </c>
      <c r="L856" s="421">
        <f t="shared" ref="L856:N856" si="327">L855+364</f>
        <v>2912</v>
      </c>
      <c r="M856" s="421">
        <f t="shared" si="327"/>
        <v>2912</v>
      </c>
      <c r="N856" s="421">
        <f t="shared" si="327"/>
        <v>2912</v>
      </c>
      <c r="O856" s="421"/>
      <c r="P856" s="421"/>
      <c r="Q856" s="421"/>
      <c r="R856" s="421"/>
      <c r="S856" s="918"/>
      <c r="T856" s="919"/>
      <c r="U856" s="919"/>
      <c r="V856" s="919"/>
      <c r="W856" s="920"/>
      <c r="X856" s="280"/>
      <c r="Y856" s="427">
        <f t="shared" si="312"/>
        <v>2912</v>
      </c>
      <c r="Z856" s="427">
        <f t="shared" si="313"/>
        <v>2912</v>
      </c>
      <c r="AA856" s="427">
        <f t="shared" si="314"/>
        <v>2912</v>
      </c>
      <c r="AB856" s="427">
        <f t="shared" si="315"/>
        <v>2912</v>
      </c>
      <c r="AC856" s="694">
        <f t="shared" si="319"/>
        <v>10000</v>
      </c>
      <c r="AD856" s="694">
        <f t="shared" si="316"/>
        <v>10000</v>
      </c>
      <c r="AE856" s="694">
        <f t="shared" si="317"/>
        <v>10000</v>
      </c>
      <c r="AF856" s="694">
        <f t="shared" si="318"/>
        <v>10000</v>
      </c>
      <c r="AG856" s="426"/>
      <c r="AH856" s="426"/>
      <c r="AI856" s="426"/>
      <c r="AJ856" s="426"/>
      <c r="AK856" s="426"/>
      <c r="AL856" s="426"/>
      <c r="AM856" s="426"/>
      <c r="AN856" s="426"/>
      <c r="AO856" s="845"/>
      <c r="AP856" s="845"/>
      <c r="AQ856" s="275"/>
      <c r="AR856" s="262"/>
      <c r="AS856" s="250"/>
      <c r="AT856" s="250"/>
      <c r="AU856" s="250"/>
    </row>
    <row r="857" spans="1:47" hidden="1" outlineLevel="3" x14ac:dyDescent="0.35">
      <c r="A857" s="250"/>
      <c r="B857" s="259"/>
      <c r="C857" s="252">
        <f t="shared" si="311"/>
        <v>4</v>
      </c>
      <c r="D857" s="275"/>
      <c r="E857" s="332"/>
      <c r="F857" s="332"/>
      <c r="G857" s="275"/>
      <c r="H857" s="414" t="s">
        <v>631</v>
      </c>
      <c r="I857" s="415">
        <v>2</v>
      </c>
      <c r="J857" s="415" t="s">
        <v>637</v>
      </c>
      <c r="K857" s="421"/>
      <c r="L857" s="421"/>
      <c r="M857" s="421"/>
      <c r="N857" s="421"/>
      <c r="O857" s="421">
        <v>45</v>
      </c>
      <c r="P857" s="421">
        <v>45</v>
      </c>
      <c r="Q857" s="421">
        <v>45</v>
      </c>
      <c r="R857" s="421">
        <v>47</v>
      </c>
      <c r="S857" s="918"/>
      <c r="T857" s="919"/>
      <c r="U857" s="919"/>
      <c r="V857" s="919"/>
      <c r="W857" s="920"/>
      <c r="X857" s="280"/>
      <c r="Y857" s="428">
        <f>IF(K857="",10*364,K857)</f>
        <v>3640</v>
      </c>
      <c r="Z857" s="428">
        <f t="shared" ref="Z857:Z865" si="328">IF(L857="",10*364,L857)</f>
        <v>3640</v>
      </c>
      <c r="AA857" s="428">
        <f t="shared" ref="AA857:AA865" si="329">IF(M857="",10*364,M857)</f>
        <v>3640</v>
      </c>
      <c r="AB857" s="428">
        <f t="shared" ref="AB857:AB865" si="330">IF(N857="",10*364,N857)</f>
        <v>3640</v>
      </c>
      <c r="AC857" s="694">
        <f t="shared" si="319"/>
        <v>45</v>
      </c>
      <c r="AD857" s="694">
        <f t="shared" si="316"/>
        <v>45</v>
      </c>
      <c r="AE857" s="694">
        <f t="shared" si="317"/>
        <v>45</v>
      </c>
      <c r="AF857" s="694">
        <f t="shared" si="318"/>
        <v>47</v>
      </c>
      <c r="AG857" s="420"/>
      <c r="AH857" s="420"/>
      <c r="AI857" s="420"/>
      <c r="AJ857" s="420"/>
      <c r="AK857" s="420"/>
      <c r="AL857" s="420"/>
      <c r="AM857" s="420"/>
      <c r="AN857" s="420"/>
      <c r="AO857" s="845"/>
      <c r="AP857" s="845"/>
      <c r="AQ857" s="275"/>
      <c r="AR857" s="262"/>
      <c r="AS857" s="250"/>
      <c r="AT857" s="250"/>
      <c r="AU857" s="250"/>
    </row>
    <row r="858" spans="1:47" hidden="1" outlineLevel="3" x14ac:dyDescent="0.35">
      <c r="A858" s="250"/>
      <c r="B858" s="259"/>
      <c r="C858" s="252">
        <f t="shared" si="311"/>
        <v>4</v>
      </c>
      <c r="D858" s="275"/>
      <c r="E858" s="332"/>
      <c r="F858" s="332"/>
      <c r="G858" s="275"/>
      <c r="H858" s="296" t="s">
        <v>633</v>
      </c>
      <c r="I858" s="302"/>
      <c r="J858" s="302" t="s">
        <v>637</v>
      </c>
      <c r="K858" s="421">
        <f>INT(15*30.4)-7</f>
        <v>449</v>
      </c>
      <c r="L858" s="421">
        <f t="shared" ref="L858:N858" si="331">INT(15*30.4)-7</f>
        <v>449</v>
      </c>
      <c r="M858" s="421">
        <f t="shared" si="331"/>
        <v>449</v>
      </c>
      <c r="N858" s="421">
        <f t="shared" si="331"/>
        <v>449</v>
      </c>
      <c r="O858" s="421">
        <v>45</v>
      </c>
      <c r="P858" s="421">
        <v>45</v>
      </c>
      <c r="Q858" s="421">
        <v>45</v>
      </c>
      <c r="R858" s="421">
        <v>47</v>
      </c>
      <c r="S858" s="918"/>
      <c r="T858" s="919"/>
      <c r="U858" s="919"/>
      <c r="V858" s="919"/>
      <c r="W858" s="920"/>
      <c r="X858" s="280"/>
      <c r="Y858" s="428">
        <f t="shared" ref="Y858:Y865" si="332">IF(K858="",10*364,K858)</f>
        <v>449</v>
      </c>
      <c r="Z858" s="428">
        <f t="shared" si="328"/>
        <v>449</v>
      </c>
      <c r="AA858" s="428">
        <f t="shared" si="329"/>
        <v>449</v>
      </c>
      <c r="AB858" s="428">
        <f t="shared" si="330"/>
        <v>449</v>
      </c>
      <c r="AC858" s="694">
        <f t="shared" si="319"/>
        <v>45</v>
      </c>
      <c r="AD858" s="694">
        <f t="shared" si="316"/>
        <v>45</v>
      </c>
      <c r="AE858" s="694">
        <f t="shared" si="317"/>
        <v>45</v>
      </c>
      <c r="AF858" s="694">
        <f t="shared" si="318"/>
        <v>47</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t="s">
        <v>635</v>
      </c>
      <c r="I859" s="302"/>
      <c r="J859" s="302" t="s">
        <v>1020</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3</v>
      </c>
      <c r="I860" s="302"/>
      <c r="J860" s="296" t="s">
        <v>634</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4</v>
      </c>
      <c r="I861" s="302"/>
      <c r="J861" s="296" t="s">
        <v>634</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296">
        <v>5</v>
      </c>
      <c r="I862" s="302"/>
      <c r="J862" s="296" t="s">
        <v>634</v>
      </c>
      <c r="K862" s="421"/>
      <c r="L862" s="421"/>
      <c r="M862" s="421"/>
      <c r="N862" s="421"/>
      <c r="O862" s="421"/>
      <c r="P862" s="421"/>
      <c r="Q862" s="421"/>
      <c r="R862" s="421"/>
      <c r="S862" s="918"/>
      <c r="T862" s="919"/>
      <c r="U862" s="919"/>
      <c r="V862" s="919"/>
      <c r="W862" s="920"/>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16"/>
      <c r="AH862" s="416"/>
      <c r="AI862" s="416"/>
      <c r="AJ862" s="416"/>
      <c r="AK862" s="416"/>
      <c r="AL862" s="416"/>
      <c r="AM862" s="416"/>
      <c r="AN862" s="416"/>
      <c r="AO862" s="416"/>
      <c r="AP862" s="416"/>
      <c r="AQ862" s="275"/>
      <c r="AR862" s="262"/>
      <c r="AS862" s="250"/>
      <c r="AT862" s="250"/>
      <c r="AU862" s="250"/>
    </row>
    <row r="863" spans="1:47" hidden="1" outlineLevel="3" x14ac:dyDescent="0.35">
      <c r="A863" s="250"/>
      <c r="B863" s="259"/>
      <c r="C863" s="252">
        <f t="shared" si="311"/>
        <v>4</v>
      </c>
      <c r="D863" s="275"/>
      <c r="E863" s="332"/>
      <c r="F863" s="332"/>
      <c r="G863" s="275"/>
      <c r="H863" s="296">
        <v>6</v>
      </c>
      <c r="I863" s="302"/>
      <c r="J863" s="296" t="s">
        <v>634</v>
      </c>
      <c r="K863" s="421"/>
      <c r="L863" s="421"/>
      <c r="M863" s="421"/>
      <c r="N863" s="421"/>
      <c r="O863" s="421"/>
      <c r="P863" s="421"/>
      <c r="Q863" s="421"/>
      <c r="R863" s="421"/>
      <c r="S863" s="918"/>
      <c r="T863" s="919"/>
      <c r="U863" s="919"/>
      <c r="V863" s="919"/>
      <c r="W863" s="920"/>
      <c r="X863" s="280"/>
      <c r="Y863" s="428">
        <f t="shared" si="332"/>
        <v>3640</v>
      </c>
      <c r="Z863" s="428">
        <f t="shared" si="328"/>
        <v>3640</v>
      </c>
      <c r="AA863" s="428">
        <f t="shared" si="329"/>
        <v>3640</v>
      </c>
      <c r="AB863" s="428">
        <f t="shared" si="330"/>
        <v>3640</v>
      </c>
      <c r="AC863" s="694">
        <f t="shared" si="319"/>
        <v>10000</v>
      </c>
      <c r="AD863" s="694">
        <f t="shared" si="316"/>
        <v>10000</v>
      </c>
      <c r="AE863" s="694">
        <f t="shared" si="317"/>
        <v>10000</v>
      </c>
      <c r="AF863" s="694">
        <f t="shared" si="318"/>
        <v>10000</v>
      </c>
      <c r="AG863" s="416"/>
      <c r="AH863" s="416"/>
      <c r="AI863" s="416"/>
      <c r="AJ863" s="416"/>
      <c r="AK863" s="416"/>
      <c r="AL863" s="416"/>
      <c r="AM863" s="416"/>
      <c r="AN863" s="416"/>
      <c r="AO863" s="416"/>
      <c r="AP863" s="416"/>
      <c r="AQ863" s="275"/>
      <c r="AR863" s="262"/>
      <c r="AS863" s="250"/>
      <c r="AT863" s="250"/>
      <c r="AU863" s="250"/>
    </row>
    <row r="864" spans="1:47" hidden="1" outlineLevel="3" x14ac:dyDescent="0.35">
      <c r="A864" s="250"/>
      <c r="B864" s="259"/>
      <c r="C864" s="252">
        <f t="shared" si="311"/>
        <v>4</v>
      </c>
      <c r="D864" s="275"/>
      <c r="E864" s="332"/>
      <c r="F864" s="332"/>
      <c r="G864" s="275"/>
      <c r="H864" s="296">
        <v>7</v>
      </c>
      <c r="I864" s="302"/>
      <c r="J864" s="296" t="s">
        <v>634</v>
      </c>
      <c r="K864" s="421"/>
      <c r="L864" s="421"/>
      <c r="M864" s="421"/>
      <c r="N864" s="421"/>
      <c r="O864" s="421"/>
      <c r="P864" s="421"/>
      <c r="Q864" s="421"/>
      <c r="R864" s="421"/>
      <c r="S864" s="918"/>
      <c r="T864" s="919"/>
      <c r="U864" s="919"/>
      <c r="V864" s="919"/>
      <c r="W864" s="920"/>
      <c r="X864" s="280"/>
      <c r="Y864" s="428">
        <f t="shared" si="332"/>
        <v>3640</v>
      </c>
      <c r="Z864" s="428">
        <f t="shared" si="328"/>
        <v>3640</v>
      </c>
      <c r="AA864" s="428">
        <f t="shared" si="329"/>
        <v>3640</v>
      </c>
      <c r="AB864" s="428">
        <f t="shared" si="330"/>
        <v>3640</v>
      </c>
      <c r="AC864" s="694">
        <f t="shared" si="319"/>
        <v>10000</v>
      </c>
      <c r="AD864" s="694">
        <f t="shared" si="316"/>
        <v>10000</v>
      </c>
      <c r="AE864" s="694">
        <f t="shared" si="317"/>
        <v>10000</v>
      </c>
      <c r="AF864" s="694">
        <f t="shared" si="318"/>
        <v>10000</v>
      </c>
      <c r="AG864" s="416"/>
      <c r="AH864" s="416"/>
      <c r="AI864" s="416"/>
      <c r="AJ864" s="416"/>
      <c r="AK864" s="416"/>
      <c r="AL864" s="416"/>
      <c r="AM864" s="416"/>
      <c r="AN864" s="416"/>
      <c r="AO864" s="416"/>
      <c r="AP864" s="416"/>
      <c r="AQ864" s="275"/>
      <c r="AR864" s="262"/>
      <c r="AS864" s="250"/>
      <c r="AT864" s="250"/>
      <c r="AU864" s="250"/>
    </row>
    <row r="865" spans="1:47" hidden="1" outlineLevel="3" x14ac:dyDescent="0.35">
      <c r="A865" s="250"/>
      <c r="B865" s="259"/>
      <c r="C865" s="252">
        <f t="shared" si="311"/>
        <v>4</v>
      </c>
      <c r="D865" s="275"/>
      <c r="E865" s="332"/>
      <c r="F865" s="332"/>
      <c r="G865" s="275"/>
      <c r="H865" s="422">
        <v>8</v>
      </c>
      <c r="I865" s="423"/>
      <c r="J865" s="422" t="s">
        <v>634</v>
      </c>
      <c r="K865" s="421"/>
      <c r="L865" s="421"/>
      <c r="M865" s="421"/>
      <c r="N865" s="421"/>
      <c r="O865" s="421"/>
      <c r="P865" s="421"/>
      <c r="Q865" s="421"/>
      <c r="R865" s="421"/>
      <c r="S865" s="921"/>
      <c r="T865" s="922"/>
      <c r="U865" s="922"/>
      <c r="V865" s="922"/>
      <c r="W865" s="923"/>
      <c r="X865" s="280"/>
      <c r="Y865" s="428">
        <f t="shared" si="332"/>
        <v>3640</v>
      </c>
      <c r="Z865" s="428">
        <f t="shared" si="328"/>
        <v>3640</v>
      </c>
      <c r="AA865" s="428">
        <f t="shared" si="329"/>
        <v>3640</v>
      </c>
      <c r="AB865" s="428">
        <f t="shared" si="330"/>
        <v>3640</v>
      </c>
      <c r="AC865" s="694">
        <f t="shared" si="319"/>
        <v>10000</v>
      </c>
      <c r="AD865" s="694">
        <f t="shared" si="316"/>
        <v>10000</v>
      </c>
      <c r="AE865" s="694">
        <f t="shared" si="317"/>
        <v>10000</v>
      </c>
      <c r="AF865" s="694">
        <f t="shared" si="318"/>
        <v>10000</v>
      </c>
      <c r="AG865" s="426"/>
      <c r="AH865" s="426"/>
      <c r="AI865" s="426"/>
      <c r="AJ865" s="426"/>
      <c r="AK865" s="426"/>
      <c r="AL865" s="426"/>
      <c r="AM865" s="426"/>
      <c r="AN865" s="426"/>
      <c r="AO865" s="845"/>
      <c r="AP865" s="845"/>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401</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117</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5" t="s">
        <v>388</v>
      </c>
      <c r="F875" s="326"/>
      <c r="G875" s="264"/>
      <c r="H875" s="636"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6"/>
      <c r="X875" s="291"/>
      <c r="Y875" s="291"/>
      <c r="Z875" s="291"/>
      <c r="AA875" s="291"/>
      <c r="AB875" s="291"/>
      <c r="AC875" s="291"/>
      <c r="AD875" s="291"/>
      <c r="AE875" s="291"/>
      <c r="AF875" s="291"/>
      <c r="AG875" s="291"/>
      <c r="AH875" s="291"/>
      <c r="AI875" s="291"/>
      <c r="AJ875" s="291"/>
      <c r="AK875" s="291"/>
      <c r="AL875" s="291"/>
      <c r="AM875" s="291"/>
      <c r="AN875" s="291"/>
      <c r="AO875" s="291"/>
      <c r="AP875" s="291"/>
      <c r="AQ875" s="328"/>
      <c r="AR875" s="262"/>
      <c r="AS875" s="250"/>
      <c r="AT875" s="250"/>
      <c r="AU875" s="250"/>
    </row>
    <row r="876" spans="1:47" ht="20.149999999999999" customHeight="1" outlineLevel="1" x14ac:dyDescent="0.35">
      <c r="A876" s="250"/>
      <c r="B876" s="259"/>
      <c r="C876" s="252">
        <f>INT($C$875)+1.02</f>
        <v>2.02</v>
      </c>
      <c r="D876" s="263"/>
      <c r="E876" s="325" t="s">
        <v>390</v>
      </c>
      <c r="F876" s="329">
        <v>1</v>
      </c>
      <c r="G876" s="268"/>
      <c r="H876" s="269" t="s">
        <v>638</v>
      </c>
      <c r="I876" s="270"/>
      <c r="J876" s="270"/>
      <c r="K876" s="270"/>
      <c r="L876" s="270"/>
      <c r="M876" s="270"/>
      <c r="N876" s="270"/>
      <c r="O876" s="270"/>
      <c r="P876" s="270"/>
      <c r="Q876" s="270"/>
      <c r="R876" s="270"/>
      <c r="S876" s="270"/>
      <c r="T876" s="270"/>
      <c r="U876" s="270"/>
      <c r="V876" s="270"/>
      <c r="W876" s="407"/>
      <c r="X876" s="270"/>
      <c r="Y876" s="270"/>
      <c r="Z876" s="270"/>
      <c r="AA876" s="270"/>
      <c r="AB876" s="270"/>
      <c r="AC876" s="270"/>
      <c r="AD876" s="270"/>
      <c r="AE876" s="270"/>
      <c r="AF876" s="270"/>
      <c r="AG876" s="270"/>
      <c r="AH876" s="270"/>
      <c r="AI876" s="270"/>
      <c r="AJ876" s="270"/>
      <c r="AK876" s="270"/>
      <c r="AL876" s="270"/>
      <c r="AM876" s="270"/>
      <c r="AN876" s="270"/>
      <c r="AO876" s="270"/>
      <c r="AP876" s="270"/>
      <c r="AQ876" s="331"/>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2"/>
      <c r="F878" s="332"/>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2"/>
      <c r="F879" s="332"/>
      <c r="G879" s="260"/>
      <c r="H879" s="274"/>
      <c r="I879" s="274"/>
      <c r="J879" s="274"/>
      <c r="K879" s="274"/>
      <c r="L879" s="333" t="s">
        <v>639</v>
      </c>
      <c r="M879" s="333"/>
      <c r="N879" s="333"/>
      <c r="O879" s="333"/>
      <c r="P879" s="333"/>
      <c r="Q879" s="333"/>
      <c r="R879" s="333"/>
      <c r="S879" s="333"/>
      <c r="T879" s="333"/>
      <c r="U879" s="333"/>
      <c r="V879" s="333"/>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2"/>
      <c r="F880" s="332"/>
      <c r="G880" s="260"/>
      <c r="H880" s="274"/>
      <c r="I880" s="274"/>
      <c r="J880" s="274"/>
      <c r="K880" s="274"/>
      <c r="L880" s="274"/>
      <c r="M880" s="274"/>
      <c r="N880" s="333" t="s">
        <v>640</v>
      </c>
      <c r="O880" s="333"/>
      <c r="P880" s="333"/>
      <c r="Q880" s="333"/>
      <c r="R880" s="333"/>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2"/>
      <c r="F881" s="332"/>
      <c r="G881" s="260"/>
      <c r="H881" s="274" t="s">
        <v>641</v>
      </c>
      <c r="I881" s="274"/>
      <c r="J881" s="274" t="s">
        <v>642</v>
      </c>
      <c r="K881" s="274" t="s">
        <v>152</v>
      </c>
      <c r="L881" s="274" t="s">
        <v>643</v>
      </c>
      <c r="M881" s="274" t="s">
        <v>644</v>
      </c>
      <c r="N881" s="274" t="s">
        <v>645</v>
      </c>
      <c r="O881" s="274" t="s">
        <v>646</v>
      </c>
      <c r="P881" s="274" t="s">
        <v>647</v>
      </c>
      <c r="Q881" s="429" t="s">
        <v>648</v>
      </c>
      <c r="R881" s="274" t="s">
        <v>649</v>
      </c>
      <c r="S881" s="274" t="s">
        <v>650</v>
      </c>
      <c r="T881" s="274" t="s">
        <v>896</v>
      </c>
      <c r="U881" s="274" t="s">
        <v>603</v>
      </c>
      <c r="V881" s="274" t="s">
        <v>651</v>
      </c>
      <c r="W881" s="274" t="s">
        <v>652</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394</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2"/>
      <c r="F883" s="332"/>
      <c r="G883" s="275"/>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5"/>
      <c r="AR883" s="262"/>
      <c r="AS883" s="250"/>
      <c r="AT883" s="250"/>
      <c r="AU883" s="250"/>
    </row>
    <row r="884" spans="1:47" hidden="1" outlineLevel="4" x14ac:dyDescent="0.35">
      <c r="A884" s="250"/>
      <c r="B884" s="259" t="s">
        <v>395</v>
      </c>
      <c r="C884" s="252">
        <f>INT(MAX($C$885:$C$995))+1</f>
        <v>5</v>
      </c>
      <c r="D884" s="275" t="s">
        <v>396</v>
      </c>
      <c r="E884" s="332"/>
      <c r="F884" s="332"/>
      <c r="G884" s="275"/>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5"/>
      <c r="AR884" s="262"/>
      <c r="AS884" s="250"/>
      <c r="AT884" s="250"/>
      <c r="AU884" s="250"/>
    </row>
    <row r="885" spans="1:47" ht="5.15" customHeight="1" outlineLevel="2" x14ac:dyDescent="0.35">
      <c r="A885" s="250"/>
      <c r="B885" s="259"/>
      <c r="C885" s="252">
        <f>INT($C$875)+2.005</f>
        <v>3.0049999999999999</v>
      </c>
      <c r="D885" s="275" t="s">
        <v>397</v>
      </c>
      <c r="E885" s="275"/>
      <c r="F885" s="275"/>
      <c r="G885" s="275"/>
      <c r="H885" s="336"/>
      <c r="I885" s="336"/>
      <c r="J885" s="336"/>
      <c r="K885" s="336"/>
      <c r="L885" s="430"/>
      <c r="M885" s="430"/>
      <c r="N885" s="430"/>
      <c r="O885" s="430"/>
      <c r="P885" s="430"/>
      <c r="Q885" s="430"/>
      <c r="R885" s="430"/>
      <c r="S885" s="430"/>
      <c r="T885" s="430"/>
      <c r="U885" s="430"/>
      <c r="V885" s="430"/>
      <c r="W885" s="430"/>
      <c r="X885" s="336"/>
      <c r="Y885" s="336"/>
      <c r="Z885" s="336"/>
      <c r="AA885" s="336"/>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2" t="s">
        <v>653</v>
      </c>
      <c r="F886" s="326" t="s">
        <v>654</v>
      </c>
      <c r="G886" s="275"/>
      <c r="H886" s="431"/>
      <c r="I886" s="349"/>
      <c r="J886" s="349"/>
      <c r="K886" s="280"/>
      <c r="L886" s="432">
        <f>COUNTA($J$886:$J$995)/M886</f>
        <v>27</v>
      </c>
      <c r="M886" s="432">
        <v>4</v>
      </c>
      <c r="N886" s="349"/>
      <c r="O886" s="349"/>
      <c r="P886" s="349"/>
      <c r="Q886" s="349"/>
      <c r="R886" s="349"/>
      <c r="S886" s="349"/>
      <c r="T886" s="349"/>
      <c r="U886" s="349"/>
      <c r="V886" s="349"/>
      <c r="W886" s="349"/>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2">
        <v>0</v>
      </c>
      <c r="F887" s="326" t="b">
        <f t="shared" ref="F887:F918" si="333">COUNTIFS($L887:$W887,"-")&lt;&gt;COUNTA($L887:$W887)</f>
        <v>1</v>
      </c>
      <c r="G887" s="275"/>
      <c r="H887" s="433" t="s">
        <v>655</v>
      </c>
      <c r="I887" s="433"/>
      <c r="J887" s="414"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6">
        <f>E887</f>
        <v>0</v>
      </c>
      <c r="F888" s="326" t="b">
        <f t="shared" si="333"/>
        <v>1</v>
      </c>
      <c r="G888" s="275"/>
      <c r="H888" s="881" t="s">
        <v>658</v>
      </c>
      <c r="I888" s="882"/>
      <c r="J888" s="437" t="s">
        <v>659</v>
      </c>
      <c r="K888" s="438">
        <f t="shared" ref="K888:K951" si="334">IF(L888&lt;0,"-",IFERROR(DATE(2019,1,($L888)*7+1),"-"))</f>
        <v>43802</v>
      </c>
      <c r="L888" s="322">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6">
        <f>E888</f>
        <v>0</v>
      </c>
      <c r="F889" s="326" t="b">
        <f t="shared" si="333"/>
        <v>1</v>
      </c>
      <c r="G889" s="275"/>
      <c r="H889" s="883"/>
      <c r="I889" s="884"/>
      <c r="J889" s="437" t="s">
        <v>660</v>
      </c>
      <c r="K889" s="438" t="str">
        <f t="shared" si="334"/>
        <v>-</v>
      </c>
      <c r="L889" s="439" t="s">
        <v>661</v>
      </c>
      <c r="M889" s="322">
        <v>26</v>
      </c>
      <c r="N889" s="439" t="s">
        <v>661</v>
      </c>
      <c r="O889" s="439" t="s">
        <v>661</v>
      </c>
      <c r="P889" s="439" t="s">
        <v>661</v>
      </c>
      <c r="Q889" s="439" t="s">
        <v>661</v>
      </c>
      <c r="R889" s="439" t="s">
        <v>661</v>
      </c>
      <c r="S889" s="439" t="s">
        <v>661</v>
      </c>
      <c r="T889" s="439" t="s">
        <v>661</v>
      </c>
      <c r="U889" s="439" t="s">
        <v>661</v>
      </c>
      <c r="V889" s="439" t="s">
        <v>661</v>
      </c>
      <c r="W889" s="439" t="s">
        <v>661</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6">
        <f>E889</f>
        <v>0</v>
      </c>
      <c r="F890" s="326" t="b">
        <f t="shared" si="333"/>
        <v>1</v>
      </c>
      <c r="G890" s="275"/>
      <c r="H890" s="885"/>
      <c r="I890" s="886"/>
      <c r="J890" s="422" t="s">
        <v>662</v>
      </c>
      <c r="K890" s="440" t="str">
        <f t="shared" si="334"/>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35">INT($C$875)+3</f>
        <v>4</v>
      </c>
      <c r="D891" s="275"/>
      <c r="E891" s="332">
        <v>1</v>
      </c>
      <c r="F891" s="326" t="b">
        <f t="shared" si="333"/>
        <v>1</v>
      </c>
      <c r="G891" s="275"/>
      <c r="H891" s="433" t="s">
        <v>663</v>
      </c>
      <c r="I891" s="433"/>
      <c r="J891" s="414" t="s">
        <v>656</v>
      </c>
      <c r="K891" s="434" t="str">
        <f t="shared" si="334"/>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35"/>
        <v>4</v>
      </c>
      <c r="D892" s="275"/>
      <c r="E892" s="436">
        <f>E891</f>
        <v>1</v>
      </c>
      <c r="F892" s="326" t="b">
        <f t="shared" si="333"/>
        <v>1</v>
      </c>
      <c r="G892" s="275"/>
      <c r="H892" s="881" t="s">
        <v>664</v>
      </c>
      <c r="I892" s="882"/>
      <c r="J892" s="437" t="s">
        <v>659</v>
      </c>
      <c r="K892" s="438">
        <f t="shared" si="334"/>
        <v>43536</v>
      </c>
      <c r="L892" s="322">
        <v>10</v>
      </c>
      <c r="M892" s="439" t="s">
        <v>657</v>
      </c>
      <c r="N892" s="439" t="s">
        <v>657</v>
      </c>
      <c r="O892" s="439" t="s">
        <v>657</v>
      </c>
      <c r="P892" s="439" t="s">
        <v>657</v>
      </c>
      <c r="Q892" s="439" t="s">
        <v>657</v>
      </c>
      <c r="R892" s="439" t="s">
        <v>657</v>
      </c>
      <c r="S892" s="322" t="b">
        <v>1</v>
      </c>
      <c r="T892" s="439" t="s">
        <v>657</v>
      </c>
      <c r="U892" s="439" t="s">
        <v>657</v>
      </c>
      <c r="V892" s="439" t="s">
        <v>657</v>
      </c>
      <c r="W892" s="439" t="s">
        <v>657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35"/>
        <v>4</v>
      </c>
      <c r="D893" s="275"/>
      <c r="E893" s="436">
        <f>E892</f>
        <v>1</v>
      </c>
      <c r="F893" s="326" t="b">
        <f t="shared" si="333"/>
        <v>1</v>
      </c>
      <c r="G893" s="275"/>
      <c r="H893" s="883"/>
      <c r="I893" s="884"/>
      <c r="J893" s="437" t="s">
        <v>660</v>
      </c>
      <c r="K893" s="438" t="str">
        <f t="shared" si="334"/>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35"/>
        <v>4</v>
      </c>
      <c r="D894" s="275"/>
      <c r="E894" s="436">
        <f>E893</f>
        <v>1</v>
      </c>
      <c r="F894" s="326" t="b">
        <f t="shared" si="333"/>
        <v>1</v>
      </c>
      <c r="G894" s="275"/>
      <c r="H894" s="885"/>
      <c r="I894" s="886"/>
      <c r="J894" s="422" t="s">
        <v>662</v>
      </c>
      <c r="K894" s="440" t="str">
        <f t="shared" si="334"/>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35"/>
        <v>4</v>
      </c>
      <c r="D895" s="275"/>
      <c r="E895" s="332">
        <v>2</v>
      </c>
      <c r="F895" s="326" t="b">
        <f t="shared" si="333"/>
        <v>1</v>
      </c>
      <c r="G895" s="275"/>
      <c r="H895" s="433" t="s">
        <v>665</v>
      </c>
      <c r="I895" s="433"/>
      <c r="J895" s="414" t="s">
        <v>656</v>
      </c>
      <c r="K895" s="434" t="str">
        <f t="shared" si="334"/>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35"/>
        <v>4</v>
      </c>
      <c r="D896" s="275"/>
      <c r="E896" s="436">
        <f>E895</f>
        <v>2</v>
      </c>
      <c r="F896" s="326" t="b">
        <f t="shared" si="333"/>
        <v>1</v>
      </c>
      <c r="G896" s="275"/>
      <c r="H896" s="881" t="s">
        <v>666</v>
      </c>
      <c r="I896" s="882"/>
      <c r="J896" s="437" t="s">
        <v>659</v>
      </c>
      <c r="K896" s="438">
        <f t="shared" si="334"/>
        <v>43536</v>
      </c>
      <c r="L896" s="322">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35"/>
        <v>4</v>
      </c>
      <c r="D897" s="275"/>
      <c r="E897" s="436">
        <f>E896</f>
        <v>2</v>
      </c>
      <c r="F897" s="326" t="b">
        <f t="shared" si="333"/>
        <v>1</v>
      </c>
      <c r="G897" s="275"/>
      <c r="H897" s="883"/>
      <c r="I897" s="884"/>
      <c r="J897" s="437" t="s">
        <v>660</v>
      </c>
      <c r="K897" s="438" t="str">
        <f t="shared" si="334"/>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35"/>
        <v>4</v>
      </c>
      <c r="D898" s="275"/>
      <c r="E898" s="436">
        <f>E897</f>
        <v>2</v>
      </c>
      <c r="F898" s="326" t="b">
        <f t="shared" si="333"/>
        <v>1</v>
      </c>
      <c r="G898" s="275"/>
      <c r="H898" s="885"/>
      <c r="I898" s="886"/>
      <c r="J898" s="422" t="s">
        <v>662</v>
      </c>
      <c r="K898" s="440" t="str">
        <f t="shared" si="334"/>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35"/>
        <v>4</v>
      </c>
      <c r="D899" s="275"/>
      <c r="E899" s="332">
        <v>3</v>
      </c>
      <c r="F899" s="326" t="b">
        <f t="shared" si="333"/>
        <v>1</v>
      </c>
      <c r="G899" s="275"/>
      <c r="H899" s="433" t="s">
        <v>667</v>
      </c>
      <c r="I899" s="433"/>
      <c r="J899" s="414" t="s">
        <v>656</v>
      </c>
      <c r="K899" s="434" t="str">
        <f t="shared" si="334"/>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35"/>
        <v>4</v>
      </c>
      <c r="D900" s="275"/>
      <c r="E900" s="436">
        <f>E899</f>
        <v>3</v>
      </c>
      <c r="F900" s="326" t="b">
        <f t="shared" si="333"/>
        <v>1</v>
      </c>
      <c r="G900" s="275"/>
      <c r="H900" s="881" t="s">
        <v>668</v>
      </c>
      <c r="I900" s="882"/>
      <c r="J900" s="437" t="s">
        <v>659</v>
      </c>
      <c r="K900" s="438">
        <f t="shared" si="334"/>
        <v>43802</v>
      </c>
      <c r="L900" s="322">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35"/>
        <v>4</v>
      </c>
      <c r="D901" s="275"/>
      <c r="E901" s="436">
        <f>E900</f>
        <v>3</v>
      </c>
      <c r="F901" s="326" t="b">
        <f t="shared" si="333"/>
        <v>1</v>
      </c>
      <c r="G901" s="275"/>
      <c r="H901" s="883"/>
      <c r="I901" s="884"/>
      <c r="J901" s="437" t="s">
        <v>660</v>
      </c>
      <c r="K901" s="438" t="str">
        <f t="shared" si="334"/>
        <v>-</v>
      </c>
      <c r="L901" s="439" t="s">
        <v>661</v>
      </c>
      <c r="M901" s="322">
        <v>26</v>
      </c>
      <c r="N901" s="439" t="s">
        <v>661</v>
      </c>
      <c r="O901" s="439" t="s">
        <v>661</v>
      </c>
      <c r="P901" s="439" t="s">
        <v>661</v>
      </c>
      <c r="Q901" s="439" t="s">
        <v>661</v>
      </c>
      <c r="R901" s="439" t="s">
        <v>661</v>
      </c>
      <c r="S901" s="439" t="s">
        <v>661</v>
      </c>
      <c r="T901" s="439" t="s">
        <v>661</v>
      </c>
      <c r="U901" s="439" t="s">
        <v>661</v>
      </c>
      <c r="V901" s="439" t="s">
        <v>661</v>
      </c>
      <c r="W901" s="439" t="s">
        <v>661</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35"/>
        <v>4</v>
      </c>
      <c r="D902" s="275"/>
      <c r="E902" s="436">
        <f>E901</f>
        <v>3</v>
      </c>
      <c r="F902" s="326" t="b">
        <f t="shared" si="333"/>
        <v>1</v>
      </c>
      <c r="G902" s="275"/>
      <c r="H902" s="885"/>
      <c r="I902" s="886"/>
      <c r="J902" s="422" t="s">
        <v>662</v>
      </c>
      <c r="K902" s="440" t="str">
        <f t="shared" si="334"/>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35"/>
        <v>4</v>
      </c>
      <c r="D903" s="275"/>
      <c r="E903" s="332">
        <v>4</v>
      </c>
      <c r="F903" s="326" t="b">
        <f t="shared" si="333"/>
        <v>1</v>
      </c>
      <c r="G903" s="275"/>
      <c r="H903" s="433" t="s">
        <v>669</v>
      </c>
      <c r="I903" s="433"/>
      <c r="J903" s="414" t="s">
        <v>656</v>
      </c>
      <c r="K903" s="434" t="str">
        <f t="shared" si="334"/>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35"/>
        <v>4</v>
      </c>
      <c r="D904" s="275"/>
      <c r="E904" s="436">
        <f>E903</f>
        <v>4</v>
      </c>
      <c r="F904" s="326" t="b">
        <f t="shared" si="333"/>
        <v>1</v>
      </c>
      <c r="G904" s="275"/>
      <c r="H904" s="881" t="s">
        <v>670</v>
      </c>
      <c r="I904" s="882"/>
      <c r="J904" s="437" t="s">
        <v>659</v>
      </c>
      <c r="K904" s="438">
        <f t="shared" si="334"/>
        <v>43802</v>
      </c>
      <c r="L904" s="322">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35"/>
        <v>4</v>
      </c>
      <c r="D905" s="275"/>
      <c r="E905" s="436">
        <f>E904</f>
        <v>4</v>
      </c>
      <c r="F905" s="326" t="b">
        <f t="shared" si="333"/>
        <v>1</v>
      </c>
      <c r="G905" s="275"/>
      <c r="H905" s="883"/>
      <c r="I905" s="884"/>
      <c r="J905" s="437" t="s">
        <v>660</v>
      </c>
      <c r="K905" s="438" t="str">
        <f t="shared" si="334"/>
        <v>-</v>
      </c>
      <c r="L905" s="439" t="s">
        <v>661</v>
      </c>
      <c r="M905" s="322">
        <v>34</v>
      </c>
      <c r="N905" s="439" t="s">
        <v>661</v>
      </c>
      <c r="O905" s="439" t="s">
        <v>661</v>
      </c>
      <c r="P905" s="439" t="s">
        <v>661</v>
      </c>
      <c r="Q905" s="439" t="s">
        <v>661</v>
      </c>
      <c r="R905" s="439" t="s">
        <v>661</v>
      </c>
      <c r="S905" s="439" t="s">
        <v>661</v>
      </c>
      <c r="T905" s="439" t="s">
        <v>661</v>
      </c>
      <c r="U905" s="439" t="s">
        <v>661</v>
      </c>
      <c r="V905" s="439" t="s">
        <v>661</v>
      </c>
      <c r="W905" s="439" t="s">
        <v>661</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35"/>
        <v>4</v>
      </c>
      <c r="D906" s="275"/>
      <c r="E906" s="436">
        <f>E905</f>
        <v>4</v>
      </c>
      <c r="F906" s="326" t="b">
        <f t="shared" si="333"/>
        <v>1</v>
      </c>
      <c r="G906" s="275"/>
      <c r="H906" s="885"/>
      <c r="I906" s="886"/>
      <c r="J906" s="422" t="s">
        <v>662</v>
      </c>
      <c r="K906" s="440" t="str">
        <f t="shared" si="334"/>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35"/>
        <v>4</v>
      </c>
      <c r="D907" s="275"/>
      <c r="E907" s="332">
        <v>5</v>
      </c>
      <c r="F907" s="326" t="b">
        <f t="shared" si="333"/>
        <v>1</v>
      </c>
      <c r="G907" s="275"/>
      <c r="H907" s="433" t="s">
        <v>671</v>
      </c>
      <c r="I907" s="433"/>
      <c r="J907" s="414" t="s">
        <v>656</v>
      </c>
      <c r="K907" s="434" t="str">
        <f t="shared" si="334"/>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35"/>
        <v>4</v>
      </c>
      <c r="D908" s="275"/>
      <c r="E908" s="436">
        <f>E907</f>
        <v>5</v>
      </c>
      <c r="F908" s="326" t="b">
        <f t="shared" si="333"/>
        <v>1</v>
      </c>
      <c r="G908" s="275"/>
      <c r="H908" s="881"/>
      <c r="I908" s="882"/>
      <c r="J908" s="437" t="s">
        <v>659</v>
      </c>
      <c r="K908" s="438" t="str">
        <f t="shared" si="334"/>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35"/>
        <v>4</v>
      </c>
      <c r="D909" s="275"/>
      <c r="E909" s="436">
        <f>E908</f>
        <v>5</v>
      </c>
      <c r="F909" s="326" t="b">
        <f t="shared" si="333"/>
        <v>1</v>
      </c>
      <c r="G909" s="275"/>
      <c r="H909" s="883"/>
      <c r="I909" s="884"/>
      <c r="J909" s="437" t="s">
        <v>660</v>
      </c>
      <c r="K909" s="438" t="str">
        <f t="shared" si="334"/>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35"/>
        <v>4</v>
      </c>
      <c r="D910" s="275"/>
      <c r="E910" s="436">
        <f>E909</f>
        <v>5</v>
      </c>
      <c r="F910" s="326" t="b">
        <f t="shared" si="333"/>
        <v>1</v>
      </c>
      <c r="G910" s="275"/>
      <c r="H910" s="885"/>
      <c r="I910" s="886"/>
      <c r="J910" s="422" t="s">
        <v>662</v>
      </c>
      <c r="K910" s="440" t="str">
        <f t="shared" si="334"/>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35"/>
        <v>4</v>
      </c>
      <c r="D911" s="275"/>
      <c r="E911" s="332">
        <v>6</v>
      </c>
      <c r="F911" s="326" t="b">
        <f t="shared" si="333"/>
        <v>1</v>
      </c>
      <c r="G911" s="275"/>
      <c r="H911" s="433" t="s">
        <v>672</v>
      </c>
      <c r="I911" s="433"/>
      <c r="J911" s="414" t="s">
        <v>656</v>
      </c>
      <c r="K911" s="434" t="str">
        <f t="shared" si="334"/>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35"/>
        <v>4</v>
      </c>
      <c r="D912" s="275"/>
      <c r="E912" s="436">
        <f>E911</f>
        <v>6</v>
      </c>
      <c r="F912" s="326" t="b">
        <f t="shared" si="333"/>
        <v>1</v>
      </c>
      <c r="G912" s="275"/>
      <c r="H912" s="881"/>
      <c r="I912" s="882"/>
      <c r="J912" s="437" t="s">
        <v>659</v>
      </c>
      <c r="K912" s="438" t="str">
        <f t="shared" si="334"/>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35"/>
        <v>4</v>
      </c>
      <c r="D913" s="275"/>
      <c r="E913" s="436">
        <f>E912</f>
        <v>6</v>
      </c>
      <c r="F913" s="326" t="b">
        <f t="shared" si="333"/>
        <v>1</v>
      </c>
      <c r="G913" s="275"/>
      <c r="H913" s="883"/>
      <c r="I913" s="884"/>
      <c r="J913" s="437" t="s">
        <v>660</v>
      </c>
      <c r="K913" s="438" t="str">
        <f t="shared" si="334"/>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35"/>
        <v>4</v>
      </c>
      <c r="D914" s="275"/>
      <c r="E914" s="436">
        <f>E913</f>
        <v>6</v>
      </c>
      <c r="F914" s="326" t="b">
        <f t="shared" si="333"/>
        <v>1</v>
      </c>
      <c r="G914" s="275"/>
      <c r="H914" s="885"/>
      <c r="I914" s="886"/>
      <c r="J914" s="422" t="s">
        <v>662</v>
      </c>
      <c r="K914" s="440" t="str">
        <f t="shared" si="334"/>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35"/>
        <v>4</v>
      </c>
      <c r="D915" s="275"/>
      <c r="E915" s="332">
        <v>7</v>
      </c>
      <c r="F915" s="326" t="b">
        <f t="shared" si="333"/>
        <v>1</v>
      </c>
      <c r="G915" s="275"/>
      <c r="H915" s="433" t="s">
        <v>673</v>
      </c>
      <c r="I915" s="433"/>
      <c r="J915" s="414" t="s">
        <v>656</v>
      </c>
      <c r="K915" s="434" t="str">
        <f t="shared" si="334"/>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35"/>
        <v>4</v>
      </c>
      <c r="D916" s="275"/>
      <c r="E916" s="436">
        <f>E915</f>
        <v>7</v>
      </c>
      <c r="F916" s="326" t="b">
        <f t="shared" si="333"/>
        <v>1</v>
      </c>
      <c r="G916" s="275"/>
      <c r="H916" s="881"/>
      <c r="I916" s="882"/>
      <c r="J916" s="437" t="s">
        <v>659</v>
      </c>
      <c r="K916" s="438" t="str">
        <f t="shared" si="334"/>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35"/>
        <v>4</v>
      </c>
      <c r="D917" s="275"/>
      <c r="E917" s="436">
        <f>E916</f>
        <v>7</v>
      </c>
      <c r="F917" s="326" t="b">
        <f t="shared" si="333"/>
        <v>1</v>
      </c>
      <c r="G917" s="275"/>
      <c r="H917" s="883"/>
      <c r="I917" s="884"/>
      <c r="J917" s="437" t="s">
        <v>660</v>
      </c>
      <c r="K917" s="438" t="str">
        <f t="shared" si="334"/>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35"/>
        <v>4</v>
      </c>
      <c r="D918" s="275"/>
      <c r="E918" s="436">
        <f>E917</f>
        <v>7</v>
      </c>
      <c r="F918" s="326" t="b">
        <f t="shared" si="333"/>
        <v>1</v>
      </c>
      <c r="G918" s="275"/>
      <c r="H918" s="885"/>
      <c r="I918" s="886"/>
      <c r="J918" s="422" t="s">
        <v>662</v>
      </c>
      <c r="K918" s="440" t="str">
        <f t="shared" si="334"/>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35"/>
        <v>4</v>
      </c>
      <c r="D919" s="275"/>
      <c r="E919" s="332">
        <v>8</v>
      </c>
      <c r="F919" s="326" t="b">
        <f t="shared" ref="F919:F950" si="336">COUNTIFS($L919:$W919,"-")&lt;&gt;COUNTA($L919:$W919)</f>
        <v>1</v>
      </c>
      <c r="G919" s="275"/>
      <c r="H919" s="433" t="s">
        <v>978</v>
      </c>
      <c r="I919" s="433"/>
      <c r="J919" s="414" t="s">
        <v>656</v>
      </c>
      <c r="K919" s="434" t="str">
        <f t="shared" si="334"/>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35"/>
        <v>4</v>
      </c>
      <c r="D920" s="275"/>
      <c r="E920" s="436">
        <f>E919</f>
        <v>8</v>
      </c>
      <c r="F920" s="326" t="b">
        <f t="shared" si="336"/>
        <v>1</v>
      </c>
      <c r="G920" s="275"/>
      <c r="H920" s="881" t="s">
        <v>979</v>
      </c>
      <c r="I920" s="882"/>
      <c r="J920" s="437" t="s">
        <v>659</v>
      </c>
      <c r="K920" s="438" t="str">
        <f t="shared" si="334"/>
        <v>-</v>
      </c>
      <c r="L920" s="439" t="s">
        <v>657</v>
      </c>
      <c r="M920" s="439" t="s">
        <v>657</v>
      </c>
      <c r="N920" s="439" t="s">
        <v>657</v>
      </c>
      <c r="O920" s="439" t="s">
        <v>657</v>
      </c>
      <c r="P920" s="439" t="s">
        <v>657</v>
      </c>
      <c r="Q920" s="322">
        <v>0</v>
      </c>
      <c r="R920" s="439" t="s">
        <v>657</v>
      </c>
      <c r="S920" s="322" t="b">
        <v>1</v>
      </c>
      <c r="T920" s="439" t="s">
        <v>657</v>
      </c>
      <c r="U920" s="439" t="s">
        <v>657</v>
      </c>
      <c r="V920" s="439" t="s">
        <v>657</v>
      </c>
      <c r="W920" s="439" t="s">
        <v>657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35"/>
        <v>4</v>
      </c>
      <c r="D921" s="275"/>
      <c r="E921" s="436">
        <f>E920</f>
        <v>8</v>
      </c>
      <c r="F921" s="326" t="b">
        <f t="shared" si="336"/>
        <v>1</v>
      </c>
      <c r="G921" s="275"/>
      <c r="H921" s="883"/>
      <c r="I921" s="884"/>
      <c r="J921" s="437" t="s">
        <v>660</v>
      </c>
      <c r="K921" s="438" t="str">
        <f t="shared" si="334"/>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35"/>
        <v>4</v>
      </c>
      <c r="D922" s="275"/>
      <c r="E922" s="436">
        <f>E921</f>
        <v>8</v>
      </c>
      <c r="F922" s="326" t="b">
        <f t="shared" si="336"/>
        <v>1</v>
      </c>
      <c r="G922" s="275"/>
      <c r="H922" s="885"/>
      <c r="I922" s="886"/>
      <c r="J922" s="422" t="s">
        <v>662</v>
      </c>
      <c r="K922" s="440" t="str">
        <f t="shared" si="334"/>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37">INT($C$875)+3</f>
        <v>4</v>
      </c>
      <c r="D923" s="275"/>
      <c r="E923" s="332">
        <v>9</v>
      </c>
      <c r="F923" s="326" t="b">
        <f t="shared" si="336"/>
        <v>1</v>
      </c>
      <c r="G923" s="275"/>
      <c r="H923" s="433" t="s">
        <v>674</v>
      </c>
      <c r="I923" s="433"/>
      <c r="J923" s="414" t="s">
        <v>656</v>
      </c>
      <c r="K923" s="434" t="str">
        <f t="shared" si="334"/>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37"/>
        <v>4</v>
      </c>
      <c r="D924" s="275"/>
      <c r="E924" s="436">
        <f>E923</f>
        <v>9</v>
      </c>
      <c r="F924" s="326" t="b">
        <f t="shared" si="336"/>
        <v>1</v>
      </c>
      <c r="G924" s="275"/>
      <c r="H924" s="881" t="s">
        <v>980</v>
      </c>
      <c r="I924" s="882"/>
      <c r="J924" s="437" t="s">
        <v>659</v>
      </c>
      <c r="K924" s="438" t="str">
        <f t="shared" si="334"/>
        <v>-</v>
      </c>
      <c r="L924" s="439" t="s">
        <v>657</v>
      </c>
      <c r="M924" s="439" t="s">
        <v>657</v>
      </c>
      <c r="N924" s="439" t="s">
        <v>657</v>
      </c>
      <c r="O924" s="439" t="s">
        <v>657</v>
      </c>
      <c r="P924" s="439" t="s">
        <v>657</v>
      </c>
      <c r="Q924" s="718">
        <f>INT($I$392/7)+2</f>
        <v>7</v>
      </c>
      <c r="R924" s="439" t="s">
        <v>657</v>
      </c>
      <c r="S924" s="322" t="b">
        <v>1</v>
      </c>
      <c r="T924" s="439">
        <v>1</v>
      </c>
      <c r="U924" s="439" t="s">
        <v>657</v>
      </c>
      <c r="V924" s="439" t="s">
        <v>657</v>
      </c>
      <c r="W924" s="439" t="s">
        <v>657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37"/>
        <v>4</v>
      </c>
      <c r="D925" s="275"/>
      <c r="E925" s="436">
        <f>E924</f>
        <v>9</v>
      </c>
      <c r="F925" s="326" t="b">
        <f t="shared" si="336"/>
        <v>1</v>
      </c>
      <c r="G925" s="275"/>
      <c r="H925" s="883"/>
      <c r="I925" s="884"/>
      <c r="J925" s="437" t="s">
        <v>660</v>
      </c>
      <c r="K925" s="438" t="str">
        <f t="shared" si="334"/>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37"/>
        <v>4</v>
      </c>
      <c r="D926" s="275"/>
      <c r="E926" s="436">
        <f>E925</f>
        <v>9</v>
      </c>
      <c r="F926" s="326" t="b">
        <f t="shared" si="336"/>
        <v>1</v>
      </c>
      <c r="G926" s="275"/>
      <c r="H926" s="885"/>
      <c r="I926" s="886"/>
      <c r="J926" s="422" t="s">
        <v>662</v>
      </c>
      <c r="K926" s="440" t="str">
        <f t="shared" si="334"/>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37"/>
        <v>4</v>
      </c>
      <c r="D927" s="275"/>
      <c r="E927" s="332">
        <v>10</v>
      </c>
      <c r="F927" s="326" t="b">
        <f t="shared" si="336"/>
        <v>1</v>
      </c>
      <c r="G927" s="275"/>
      <c r="H927" s="433" t="s">
        <v>675</v>
      </c>
      <c r="I927" s="433"/>
      <c r="J927" s="414" t="s">
        <v>656</v>
      </c>
      <c r="K927" s="434" t="str">
        <f t="shared" si="334"/>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37"/>
        <v>4</v>
      </c>
      <c r="D928" s="275"/>
      <c r="E928" s="436">
        <f>E927</f>
        <v>10</v>
      </c>
      <c r="F928" s="326" t="b">
        <f t="shared" si="336"/>
        <v>1</v>
      </c>
      <c r="G928" s="275"/>
      <c r="H928" s="881" t="s">
        <v>981</v>
      </c>
      <c r="I928" s="882"/>
      <c r="J928" s="437" t="s">
        <v>659</v>
      </c>
      <c r="K928" s="438" t="str">
        <f t="shared" si="334"/>
        <v>-</v>
      </c>
      <c r="L928" s="439" t="s">
        <v>657</v>
      </c>
      <c r="M928" s="439" t="s">
        <v>657</v>
      </c>
      <c r="N928" s="439" t="s">
        <v>657</v>
      </c>
      <c r="O928" s="439" t="s">
        <v>657</v>
      </c>
      <c r="P928" s="439" t="s">
        <v>657</v>
      </c>
      <c r="Q928" s="718">
        <f>INT($I$393/7)+2</f>
        <v>9</v>
      </c>
      <c r="R928" s="439" t="s">
        <v>657</v>
      </c>
      <c r="S928" s="322" t="b">
        <v>1</v>
      </c>
      <c r="T928" s="439">
        <v>2</v>
      </c>
      <c r="U928" s="439" t="s">
        <v>657</v>
      </c>
      <c r="V928" s="439" t="s">
        <v>657</v>
      </c>
      <c r="W928" s="439" t="s">
        <v>657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37"/>
        <v>4</v>
      </c>
      <c r="D929" s="275"/>
      <c r="E929" s="436">
        <f>E928</f>
        <v>10</v>
      </c>
      <c r="F929" s="326" t="b">
        <f t="shared" si="336"/>
        <v>1</v>
      </c>
      <c r="G929" s="275"/>
      <c r="H929" s="883"/>
      <c r="I929" s="884"/>
      <c r="J929" s="437" t="s">
        <v>660</v>
      </c>
      <c r="K929" s="438" t="str">
        <f t="shared" si="334"/>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37"/>
        <v>4</v>
      </c>
      <c r="D930" s="275"/>
      <c r="E930" s="436">
        <f>E929</f>
        <v>10</v>
      </c>
      <c r="F930" s="326" t="b">
        <f t="shared" si="336"/>
        <v>1</v>
      </c>
      <c r="G930" s="275"/>
      <c r="H930" s="885"/>
      <c r="I930" s="886"/>
      <c r="J930" s="422" t="s">
        <v>662</v>
      </c>
      <c r="K930" s="440" t="str">
        <f t="shared" si="334"/>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37"/>
        <v>4</v>
      </c>
      <c r="D931" s="275"/>
      <c r="E931" s="332">
        <v>11</v>
      </c>
      <c r="F931" s="326" t="b">
        <f t="shared" si="336"/>
        <v>1</v>
      </c>
      <c r="G931" s="275"/>
      <c r="H931" s="433" t="s">
        <v>676</v>
      </c>
      <c r="I931" s="433"/>
      <c r="J931" s="414" t="s">
        <v>656</v>
      </c>
      <c r="K931" s="434" t="str">
        <f t="shared" si="334"/>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37"/>
        <v>4</v>
      </c>
      <c r="D932" s="275"/>
      <c r="E932" s="436">
        <f>E931</f>
        <v>11</v>
      </c>
      <c r="F932" s="326" t="b">
        <f t="shared" si="336"/>
        <v>1</v>
      </c>
      <c r="G932" s="275"/>
      <c r="H932" s="881" t="s">
        <v>981</v>
      </c>
      <c r="I932" s="882"/>
      <c r="J932" s="437" t="s">
        <v>659</v>
      </c>
      <c r="K932" s="438" t="str">
        <f t="shared" si="334"/>
        <v>-</v>
      </c>
      <c r="L932" s="439" t="s">
        <v>657</v>
      </c>
      <c r="M932" s="439" t="s">
        <v>657</v>
      </c>
      <c r="N932" s="439" t="s">
        <v>657</v>
      </c>
      <c r="O932" s="439" t="s">
        <v>657</v>
      </c>
      <c r="P932" s="439" t="s">
        <v>657</v>
      </c>
      <c r="Q932" s="718">
        <f>INT($I$394/7)+2</f>
        <v>9</v>
      </c>
      <c r="R932" s="439" t="s">
        <v>657</v>
      </c>
      <c r="S932" s="322" t="b">
        <v>1</v>
      </c>
      <c r="T932" s="439">
        <v>3</v>
      </c>
      <c r="U932" s="439" t="s">
        <v>657</v>
      </c>
      <c r="V932" s="439" t="s">
        <v>657</v>
      </c>
      <c r="W932" s="439" t="s">
        <v>657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37"/>
        <v>4</v>
      </c>
      <c r="D933" s="275"/>
      <c r="E933" s="436">
        <f>E932</f>
        <v>11</v>
      </c>
      <c r="F933" s="326" t="b">
        <f t="shared" si="336"/>
        <v>1</v>
      </c>
      <c r="G933" s="275"/>
      <c r="H933" s="883"/>
      <c r="I933" s="884"/>
      <c r="J933" s="437" t="s">
        <v>660</v>
      </c>
      <c r="K933" s="438" t="str">
        <f t="shared" si="334"/>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37"/>
        <v>4</v>
      </c>
      <c r="D934" s="275"/>
      <c r="E934" s="436">
        <f>E933</f>
        <v>11</v>
      </c>
      <c r="F934" s="326" t="b">
        <f t="shared" si="336"/>
        <v>1</v>
      </c>
      <c r="G934" s="275"/>
      <c r="H934" s="885"/>
      <c r="I934" s="886"/>
      <c r="J934" s="422" t="s">
        <v>662</v>
      </c>
      <c r="K934" s="440" t="str">
        <f t="shared" si="334"/>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37"/>
        <v>4</v>
      </c>
      <c r="D935" s="275"/>
      <c r="E935" s="332">
        <v>12</v>
      </c>
      <c r="F935" s="326" t="b">
        <f t="shared" si="336"/>
        <v>1</v>
      </c>
      <c r="G935" s="275"/>
      <c r="H935" s="433" t="s">
        <v>677</v>
      </c>
      <c r="I935" s="433"/>
      <c r="J935" s="414" t="s">
        <v>656</v>
      </c>
      <c r="K935" s="434" t="str">
        <f t="shared" si="334"/>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37"/>
        <v>4</v>
      </c>
      <c r="D936" s="275"/>
      <c r="E936" s="436">
        <f>E935</f>
        <v>12</v>
      </c>
      <c r="F936" s="326" t="b">
        <f t="shared" si="336"/>
        <v>1</v>
      </c>
      <c r="G936" s="275"/>
      <c r="H936" s="881" t="s">
        <v>981</v>
      </c>
      <c r="I936" s="882"/>
      <c r="J936" s="437" t="s">
        <v>659</v>
      </c>
      <c r="K936" s="438" t="str">
        <f t="shared" si="334"/>
        <v>-</v>
      </c>
      <c r="L936" s="439" t="s">
        <v>657</v>
      </c>
      <c r="M936" s="439" t="s">
        <v>657</v>
      </c>
      <c r="N936" s="439" t="s">
        <v>657</v>
      </c>
      <c r="O936" s="439" t="s">
        <v>657</v>
      </c>
      <c r="P936" s="439" t="s">
        <v>657</v>
      </c>
      <c r="Q936" s="718">
        <f>INT($I$395/7)+2</f>
        <v>9</v>
      </c>
      <c r="R936" s="439" t="s">
        <v>657</v>
      </c>
      <c r="S936" s="322" t="b">
        <v>1</v>
      </c>
      <c r="T936" s="439">
        <v>4</v>
      </c>
      <c r="U936" s="439" t="s">
        <v>657</v>
      </c>
      <c r="V936" s="439" t="s">
        <v>657</v>
      </c>
      <c r="W936" s="439" t="s">
        <v>657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37"/>
        <v>4</v>
      </c>
      <c r="D937" s="275"/>
      <c r="E937" s="436">
        <f>E936</f>
        <v>12</v>
      </c>
      <c r="F937" s="326" t="b">
        <f t="shared" si="336"/>
        <v>1</v>
      </c>
      <c r="G937" s="275"/>
      <c r="H937" s="883"/>
      <c r="I937" s="884"/>
      <c r="J937" s="437" t="s">
        <v>660</v>
      </c>
      <c r="K937" s="438" t="str">
        <f t="shared" si="334"/>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37"/>
        <v>4</v>
      </c>
      <c r="D938" s="275"/>
      <c r="E938" s="436">
        <f>E937</f>
        <v>12</v>
      </c>
      <c r="F938" s="326" t="b">
        <f t="shared" si="336"/>
        <v>1</v>
      </c>
      <c r="G938" s="275"/>
      <c r="H938" s="885"/>
      <c r="I938" s="886"/>
      <c r="J938" s="422" t="s">
        <v>662</v>
      </c>
      <c r="K938" s="440" t="str">
        <f t="shared" si="334"/>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37"/>
        <v>4</v>
      </c>
      <c r="D939" s="275"/>
      <c r="E939" s="332">
        <v>13</v>
      </c>
      <c r="F939" s="326" t="b">
        <f t="shared" si="336"/>
        <v>1</v>
      </c>
      <c r="G939" s="275"/>
      <c r="H939" s="433" t="s">
        <v>678</v>
      </c>
      <c r="I939" s="433"/>
      <c r="J939" s="414" t="s">
        <v>656</v>
      </c>
      <c r="K939" s="434" t="str">
        <f t="shared" si="334"/>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37"/>
        <v>4</v>
      </c>
      <c r="D940" s="275"/>
      <c r="E940" s="436">
        <f>E939</f>
        <v>13</v>
      </c>
      <c r="F940" s="326" t="b">
        <f t="shared" si="336"/>
        <v>1</v>
      </c>
      <c r="G940" s="275"/>
      <c r="H940" s="881" t="s">
        <v>679</v>
      </c>
      <c r="I940" s="882"/>
      <c r="J940" s="437" t="s">
        <v>659</v>
      </c>
      <c r="K940" s="438" t="str">
        <f t="shared" si="334"/>
        <v>-</v>
      </c>
      <c r="L940" s="439" t="s">
        <v>657</v>
      </c>
      <c r="M940" s="439" t="s">
        <v>657</v>
      </c>
      <c r="N940" s="439" t="s">
        <v>657</v>
      </c>
      <c r="O940" s="439" t="s">
        <v>657</v>
      </c>
      <c r="P940" s="439" t="s">
        <v>657</v>
      </c>
      <c r="Q940" s="322">
        <f>INT(150/7)+2</f>
        <v>23</v>
      </c>
      <c r="R940" s="439" t="s">
        <v>657</v>
      </c>
      <c r="S940" s="322" t="b">
        <v>1</v>
      </c>
      <c r="T940" s="439" t="s">
        <v>657</v>
      </c>
      <c r="U940" s="439" t="s">
        <v>657</v>
      </c>
      <c r="V940" s="439" t="s">
        <v>657</v>
      </c>
      <c r="W940" s="439" t="s">
        <v>657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37"/>
        <v>4</v>
      </c>
      <c r="D941" s="275"/>
      <c r="E941" s="436">
        <f>E940</f>
        <v>13</v>
      </c>
      <c r="F941" s="326" t="b">
        <f t="shared" si="336"/>
        <v>1</v>
      </c>
      <c r="G941" s="275"/>
      <c r="H941" s="883"/>
      <c r="I941" s="884"/>
      <c r="J941" s="437" t="s">
        <v>660</v>
      </c>
      <c r="K941" s="438" t="str">
        <f t="shared" si="334"/>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37"/>
        <v>4</v>
      </c>
      <c r="D942" s="275"/>
      <c r="E942" s="436">
        <f>E941</f>
        <v>13</v>
      </c>
      <c r="F942" s="326" t="b">
        <f t="shared" si="336"/>
        <v>1</v>
      </c>
      <c r="G942" s="275"/>
      <c r="H942" s="885"/>
      <c r="I942" s="886"/>
      <c r="J942" s="422" t="s">
        <v>662</v>
      </c>
      <c r="K942" s="440" t="str">
        <f t="shared" si="334"/>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37"/>
        <v>4</v>
      </c>
      <c r="D943" s="275"/>
      <c r="E943" s="332">
        <v>14</v>
      </c>
      <c r="F943" s="326" t="b">
        <f t="shared" si="336"/>
        <v>1</v>
      </c>
      <c r="G943" s="275"/>
      <c r="H943" s="433" t="s">
        <v>680</v>
      </c>
      <c r="I943" s="433"/>
      <c r="J943" s="414" t="s">
        <v>656</v>
      </c>
      <c r="K943" s="434" t="str">
        <f t="shared" si="334"/>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37"/>
        <v>4</v>
      </c>
      <c r="D944" s="275"/>
      <c r="E944" s="436">
        <f>E943</f>
        <v>14</v>
      </c>
      <c r="F944" s="326" t="b">
        <f t="shared" si="336"/>
        <v>1</v>
      </c>
      <c r="G944" s="275"/>
      <c r="H944" s="881" t="s">
        <v>681</v>
      </c>
      <c r="I944" s="882"/>
      <c r="J944" s="437" t="s">
        <v>659</v>
      </c>
      <c r="K944" s="438" t="str">
        <f t="shared" si="334"/>
        <v>-</v>
      </c>
      <c r="L944" s="439" t="s">
        <v>657</v>
      </c>
      <c r="M944" s="439" t="s">
        <v>657</v>
      </c>
      <c r="N944" s="439" t="s">
        <v>657</v>
      </c>
      <c r="O944" s="439" t="s">
        <v>657</v>
      </c>
      <c r="P944" s="439" t="s">
        <v>657</v>
      </c>
      <c r="Q944" s="322">
        <f>INT(150/7)+2</f>
        <v>23</v>
      </c>
      <c r="R944" s="439" t="s">
        <v>657</v>
      </c>
      <c r="S944" s="322" t="b">
        <v>1</v>
      </c>
      <c r="T944" s="439" t="s">
        <v>657</v>
      </c>
      <c r="U944" s="439" t="s">
        <v>657</v>
      </c>
      <c r="V944" s="439" t="s">
        <v>657</v>
      </c>
      <c r="W944" s="439" t="s">
        <v>657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37"/>
        <v>4</v>
      </c>
      <c r="D945" s="275"/>
      <c r="E945" s="436">
        <f>E944</f>
        <v>14</v>
      </c>
      <c r="F945" s="326" t="b">
        <f t="shared" si="336"/>
        <v>1</v>
      </c>
      <c r="G945" s="275"/>
      <c r="H945" s="883"/>
      <c r="I945" s="884"/>
      <c r="J945" s="437" t="s">
        <v>660</v>
      </c>
      <c r="K945" s="438" t="str">
        <f t="shared" si="334"/>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37"/>
        <v>4</v>
      </c>
      <c r="D946" s="275"/>
      <c r="E946" s="436">
        <f>E945</f>
        <v>14</v>
      </c>
      <c r="F946" s="326" t="b">
        <f t="shared" si="336"/>
        <v>1</v>
      </c>
      <c r="G946" s="275"/>
      <c r="H946" s="885"/>
      <c r="I946" s="886"/>
      <c r="J946" s="422" t="s">
        <v>662</v>
      </c>
      <c r="K946" s="440" t="str">
        <f t="shared" si="334"/>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37"/>
        <v>4</v>
      </c>
      <c r="D947" s="275"/>
      <c r="E947" s="332">
        <v>15</v>
      </c>
      <c r="F947" s="326" t="b">
        <f t="shared" si="336"/>
        <v>1</v>
      </c>
      <c r="G947" s="275"/>
      <c r="H947" s="433" t="s">
        <v>682</v>
      </c>
      <c r="I947" s="433"/>
      <c r="J947" s="414" t="s">
        <v>656</v>
      </c>
      <c r="K947" s="434" t="str">
        <f t="shared" si="334"/>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37"/>
        <v>4</v>
      </c>
      <c r="D948" s="275"/>
      <c r="E948" s="436">
        <f>E947</f>
        <v>15</v>
      </c>
      <c r="F948" s="326" t="b">
        <f t="shared" si="336"/>
        <v>1</v>
      </c>
      <c r="G948" s="275"/>
      <c r="H948" s="881" t="s">
        <v>683</v>
      </c>
      <c r="I948" s="882"/>
      <c r="J948" s="437" t="s">
        <v>659</v>
      </c>
      <c r="K948" s="438" t="str">
        <f t="shared" si="334"/>
        <v>-</v>
      </c>
      <c r="L948" s="439" t="s">
        <v>657</v>
      </c>
      <c r="M948" s="439" t="s">
        <v>657</v>
      </c>
      <c r="N948" s="439" t="s">
        <v>657</v>
      </c>
      <c r="O948" s="439" t="s">
        <v>657</v>
      </c>
      <c r="P948" s="439" t="s">
        <v>657</v>
      </c>
      <c r="Q948" s="322">
        <f>INT(150/7)+2</f>
        <v>23</v>
      </c>
      <c r="R948" s="439" t="s">
        <v>657</v>
      </c>
      <c r="S948" s="322" t="b">
        <v>1</v>
      </c>
      <c r="T948" s="439" t="s">
        <v>657</v>
      </c>
      <c r="U948" s="439" t="s">
        <v>657</v>
      </c>
      <c r="V948" s="439" t="s">
        <v>657</v>
      </c>
      <c r="W948" s="439" t="s">
        <v>657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37"/>
        <v>4</v>
      </c>
      <c r="D949" s="275"/>
      <c r="E949" s="436">
        <f>E948</f>
        <v>15</v>
      </c>
      <c r="F949" s="326" t="b">
        <f t="shared" si="336"/>
        <v>1</v>
      </c>
      <c r="G949" s="275"/>
      <c r="H949" s="883"/>
      <c r="I949" s="884"/>
      <c r="J949" s="437" t="s">
        <v>660</v>
      </c>
      <c r="K949" s="438" t="str">
        <f t="shared" si="334"/>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2">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37"/>
        <v>4</v>
      </c>
      <c r="D950" s="275"/>
      <c r="E950" s="436">
        <f>E949</f>
        <v>15</v>
      </c>
      <c r="F950" s="326" t="b">
        <f t="shared" si="336"/>
        <v>1</v>
      </c>
      <c r="G950" s="275"/>
      <c r="H950" s="885"/>
      <c r="I950" s="886"/>
      <c r="J950" s="422" t="s">
        <v>662</v>
      </c>
      <c r="K950" s="440" t="str">
        <f t="shared" si="334"/>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37"/>
        <v>4</v>
      </c>
      <c r="D951" s="275"/>
      <c r="E951" s="332">
        <v>16</v>
      </c>
      <c r="F951" s="326" t="b">
        <f t="shared" ref="F951:F982" si="338">COUNTIFS($L951:$W951,"-")&lt;&gt;COUNTA($L951:$W951)</f>
        <v>1</v>
      </c>
      <c r="G951" s="275"/>
      <c r="H951" s="433" t="s">
        <v>684</v>
      </c>
      <c r="I951" s="433"/>
      <c r="J951" s="414" t="s">
        <v>656</v>
      </c>
      <c r="K951" s="434" t="str">
        <f t="shared" si="334"/>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37"/>
        <v>4</v>
      </c>
      <c r="D952" s="275"/>
      <c r="E952" s="436">
        <f>E951</f>
        <v>16</v>
      </c>
      <c r="F952" s="326" t="b">
        <f t="shared" si="338"/>
        <v>1</v>
      </c>
      <c r="G952" s="275"/>
      <c r="H952" s="881"/>
      <c r="I952" s="882"/>
      <c r="J952" s="437" t="s">
        <v>659</v>
      </c>
      <c r="K952" s="438" t="str">
        <f t="shared" ref="K952:K994" si="339">IF(L952&lt;0,"-",IFERROR(DATE(2019,1,($L952)*7+1),"-"))</f>
        <v>-</v>
      </c>
      <c r="L952" s="439" t="s">
        <v>657</v>
      </c>
      <c r="M952" s="439" t="s">
        <v>657</v>
      </c>
      <c r="N952" s="439" t="s">
        <v>657</v>
      </c>
      <c r="O952" s="439" t="s">
        <v>657</v>
      </c>
      <c r="P952" s="439" t="s">
        <v>657</v>
      </c>
      <c r="Q952" s="439" t="s">
        <v>657</v>
      </c>
      <c r="R952" s="322">
        <v>0</v>
      </c>
      <c r="S952" s="322" t="b">
        <v>1</v>
      </c>
      <c r="T952" s="439" t="s">
        <v>657</v>
      </c>
      <c r="U952" s="439" t="s">
        <v>657</v>
      </c>
      <c r="V952" s="439" t="s">
        <v>657</v>
      </c>
      <c r="W952" s="439" t="s">
        <v>657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37"/>
        <v>4</v>
      </c>
      <c r="D953" s="275"/>
      <c r="E953" s="436">
        <f>E952</f>
        <v>16</v>
      </c>
      <c r="F953" s="326" t="b">
        <f t="shared" si="338"/>
        <v>1</v>
      </c>
      <c r="G953" s="275"/>
      <c r="H953" s="883"/>
      <c r="I953" s="884"/>
      <c r="J953" s="437" t="s">
        <v>660</v>
      </c>
      <c r="K953" s="438" t="str">
        <f t="shared" si="339"/>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37"/>
        <v>4</v>
      </c>
      <c r="D954" s="275"/>
      <c r="E954" s="436">
        <f>E953</f>
        <v>16</v>
      </c>
      <c r="F954" s="326" t="b">
        <f t="shared" si="338"/>
        <v>1</v>
      </c>
      <c r="G954" s="275"/>
      <c r="H954" s="885"/>
      <c r="I954" s="886"/>
      <c r="J954" s="422" t="s">
        <v>662</v>
      </c>
      <c r="K954" s="440" t="str">
        <f t="shared" si="339"/>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0">INT($C$875)+3</f>
        <v>4</v>
      </c>
      <c r="D955" s="275"/>
      <c r="E955" s="332">
        <v>17</v>
      </c>
      <c r="F955" s="326" t="b">
        <f t="shared" si="338"/>
        <v>1</v>
      </c>
      <c r="G955" s="275"/>
      <c r="H955" s="433" t="s">
        <v>685</v>
      </c>
      <c r="I955" s="433"/>
      <c r="J955" s="414" t="s">
        <v>656</v>
      </c>
      <c r="K955" s="434" t="str">
        <f t="shared" si="339"/>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0"/>
        <v>4</v>
      </c>
      <c r="D956" s="275"/>
      <c r="E956" s="436">
        <f>E955</f>
        <v>17</v>
      </c>
      <c r="F956" s="326" t="b">
        <f t="shared" si="338"/>
        <v>1</v>
      </c>
      <c r="G956" s="275"/>
      <c r="H956" s="881" t="s">
        <v>686</v>
      </c>
      <c r="I956" s="882"/>
      <c r="J956" s="437" t="s">
        <v>659</v>
      </c>
      <c r="K956" s="438" t="str">
        <f t="shared" si="339"/>
        <v>-</v>
      </c>
      <c r="L956" s="439" t="s">
        <v>657</v>
      </c>
      <c r="M956" s="439" t="s">
        <v>657</v>
      </c>
      <c r="N956" s="439" t="s">
        <v>657</v>
      </c>
      <c r="O956" s="439" t="s">
        <v>657</v>
      </c>
      <c r="P956" s="439" t="s">
        <v>657</v>
      </c>
      <c r="Q956" s="439" t="s">
        <v>657</v>
      </c>
      <c r="R956" s="322">
        <v>0</v>
      </c>
      <c r="S956" s="439" t="s">
        <v>657</v>
      </c>
      <c r="T956" s="439" t="s">
        <v>657</v>
      </c>
      <c r="U956" s="439" t="s">
        <v>657</v>
      </c>
      <c r="V956" s="439" t="s">
        <v>657</v>
      </c>
      <c r="W956" s="439" t="s">
        <v>657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0"/>
        <v>4</v>
      </c>
      <c r="D957" s="275"/>
      <c r="E957" s="436">
        <f>E956</f>
        <v>17</v>
      </c>
      <c r="F957" s="326" t="b">
        <f t="shared" si="338"/>
        <v>1</v>
      </c>
      <c r="G957" s="275"/>
      <c r="H957" s="883"/>
      <c r="I957" s="884"/>
      <c r="J957" s="437" t="s">
        <v>660</v>
      </c>
      <c r="K957" s="438" t="str">
        <f t="shared" si="339"/>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0"/>
        <v>4</v>
      </c>
      <c r="D958" s="275"/>
      <c r="E958" s="436">
        <f>E957</f>
        <v>17</v>
      </c>
      <c r="F958" s="326" t="b">
        <f t="shared" si="338"/>
        <v>1</v>
      </c>
      <c r="G958" s="275"/>
      <c r="H958" s="885"/>
      <c r="I958" s="886"/>
      <c r="J958" s="422" t="s">
        <v>662</v>
      </c>
      <c r="K958" s="440" t="str">
        <f t="shared" si="339"/>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0"/>
        <v>4</v>
      </c>
      <c r="D959" s="275"/>
      <c r="E959" s="332">
        <v>18</v>
      </c>
      <c r="F959" s="326" t="b">
        <f t="shared" si="338"/>
        <v>1</v>
      </c>
      <c r="G959" s="275"/>
      <c r="H959" s="433" t="s">
        <v>687</v>
      </c>
      <c r="I959" s="433"/>
      <c r="J959" s="414" t="s">
        <v>656</v>
      </c>
      <c r="K959" s="434" t="str">
        <f t="shared" si="339"/>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0"/>
        <v>4</v>
      </c>
      <c r="D960" s="275"/>
      <c r="E960" s="436">
        <f>E959</f>
        <v>18</v>
      </c>
      <c r="F960" s="326" t="b">
        <f t="shared" si="338"/>
        <v>1</v>
      </c>
      <c r="G960" s="275"/>
      <c r="H960" s="881" t="s">
        <v>688</v>
      </c>
      <c r="I960" s="882"/>
      <c r="J960" s="437" t="s">
        <v>659</v>
      </c>
      <c r="K960" s="438" t="str">
        <f t="shared" si="339"/>
        <v>-</v>
      </c>
      <c r="L960" s="439" t="s">
        <v>657</v>
      </c>
      <c r="M960" s="439" t="s">
        <v>657</v>
      </c>
      <c r="N960" s="439" t="s">
        <v>657</v>
      </c>
      <c r="O960" s="322">
        <v>1</v>
      </c>
      <c r="P960" s="439" t="s">
        <v>657</v>
      </c>
      <c r="Q960" s="439" t="s">
        <v>657</v>
      </c>
      <c r="R960" s="439" t="s">
        <v>657</v>
      </c>
      <c r="S960" s="439" t="s">
        <v>657</v>
      </c>
      <c r="T960" s="439" t="s">
        <v>657</v>
      </c>
      <c r="U960" s="439" t="s">
        <v>657</v>
      </c>
      <c r="V960" s="439" t="s">
        <v>657</v>
      </c>
      <c r="W960" s="439" t="s">
        <v>657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0"/>
        <v>4</v>
      </c>
      <c r="D961" s="275"/>
      <c r="E961" s="436">
        <f>E960</f>
        <v>18</v>
      </c>
      <c r="F961" s="326" t="b">
        <f t="shared" si="338"/>
        <v>1</v>
      </c>
      <c r="G961" s="275"/>
      <c r="H961" s="883"/>
      <c r="I961" s="884"/>
      <c r="J961" s="437" t="s">
        <v>660</v>
      </c>
      <c r="K961" s="438" t="str">
        <f t="shared" si="339"/>
        <v>-</v>
      </c>
      <c r="L961" s="439" t="s">
        <v>661</v>
      </c>
      <c r="M961" s="322">
        <v>38</v>
      </c>
      <c r="N961" s="439" t="s">
        <v>661</v>
      </c>
      <c r="O961" s="439" t="s">
        <v>661</v>
      </c>
      <c r="P961" s="439" t="s">
        <v>661</v>
      </c>
      <c r="Q961" s="439" t="s">
        <v>661</v>
      </c>
      <c r="R961" s="439" t="s">
        <v>661</v>
      </c>
      <c r="S961" s="439" t="s">
        <v>661</v>
      </c>
      <c r="T961" s="439" t="s">
        <v>661</v>
      </c>
      <c r="U961" s="439" t="s">
        <v>661</v>
      </c>
      <c r="V961" s="439" t="s">
        <v>661</v>
      </c>
      <c r="W961" s="439" t="s">
        <v>661</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0"/>
        <v>4</v>
      </c>
      <c r="D962" s="275"/>
      <c r="E962" s="436">
        <f>E961</f>
        <v>18</v>
      </c>
      <c r="F962" s="326" t="b">
        <f t="shared" si="338"/>
        <v>1</v>
      </c>
      <c r="G962" s="275"/>
      <c r="H962" s="885"/>
      <c r="I962" s="886"/>
      <c r="J962" s="422" t="s">
        <v>662</v>
      </c>
      <c r="K962" s="440" t="str">
        <f t="shared" si="339"/>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0"/>
        <v>4</v>
      </c>
      <c r="D963" s="275"/>
      <c r="E963" s="332">
        <v>19</v>
      </c>
      <c r="F963" s="326" t="b">
        <f t="shared" si="338"/>
        <v>1</v>
      </c>
      <c r="G963" s="275"/>
      <c r="H963" s="433" t="s">
        <v>689</v>
      </c>
      <c r="I963" s="433"/>
      <c r="J963" s="414" t="s">
        <v>656</v>
      </c>
      <c r="K963" s="434" t="str">
        <f t="shared" si="339"/>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0"/>
        <v>4</v>
      </c>
      <c r="D964" s="275"/>
      <c r="E964" s="436">
        <f>E963</f>
        <v>19</v>
      </c>
      <c r="F964" s="326" t="b">
        <f t="shared" si="338"/>
        <v>1</v>
      </c>
      <c r="G964" s="275"/>
      <c r="H964" s="881" t="s">
        <v>690</v>
      </c>
      <c r="I964" s="882"/>
      <c r="J964" s="437" t="s">
        <v>659</v>
      </c>
      <c r="K964" s="438">
        <f t="shared" si="339"/>
        <v>43543</v>
      </c>
      <c r="L964" s="322">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0"/>
        <v>4</v>
      </c>
      <c r="D965" s="275"/>
      <c r="E965" s="436">
        <f>E964</f>
        <v>19</v>
      </c>
      <c r="F965" s="326" t="b">
        <f t="shared" si="338"/>
        <v>1</v>
      </c>
      <c r="G965" s="275"/>
      <c r="H965" s="883"/>
      <c r="I965" s="884"/>
      <c r="J965" s="437" t="s">
        <v>660</v>
      </c>
      <c r="K965" s="438" t="str">
        <f t="shared" si="339"/>
        <v>-</v>
      </c>
      <c r="L965" s="439" t="s">
        <v>661</v>
      </c>
      <c r="M965" s="439" t="s">
        <v>661</v>
      </c>
      <c r="N965" s="322">
        <v>20</v>
      </c>
      <c r="O965" s="322">
        <v>3</v>
      </c>
      <c r="P965" s="439" t="s">
        <v>661</v>
      </c>
      <c r="Q965" s="439" t="s">
        <v>661</v>
      </c>
      <c r="R965" s="439" t="s">
        <v>661</v>
      </c>
      <c r="S965" s="439" t="s">
        <v>661</v>
      </c>
      <c r="T965" s="439" t="s">
        <v>661</v>
      </c>
      <c r="U965" s="439" t="s">
        <v>661</v>
      </c>
      <c r="V965" s="439" t="s">
        <v>661</v>
      </c>
      <c r="W965" s="322">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0"/>
        <v>4</v>
      </c>
      <c r="D966" s="275"/>
      <c r="E966" s="436">
        <f>E965</f>
        <v>19</v>
      </c>
      <c r="F966" s="326" t="b">
        <f t="shared" si="338"/>
        <v>1</v>
      </c>
      <c r="G966" s="275"/>
      <c r="H966" s="885"/>
      <c r="I966" s="886"/>
      <c r="J966" s="422" t="s">
        <v>662</v>
      </c>
      <c r="K966" s="440" t="str">
        <f t="shared" si="339"/>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0"/>
        <v>4</v>
      </c>
      <c r="D967" s="275"/>
      <c r="E967" s="332">
        <v>20</v>
      </c>
      <c r="F967" s="326" t="b">
        <f t="shared" si="338"/>
        <v>1</v>
      </c>
      <c r="G967" s="275"/>
      <c r="H967" s="433" t="s">
        <v>691</v>
      </c>
      <c r="I967" s="433"/>
      <c r="J967" s="414" t="s">
        <v>656</v>
      </c>
      <c r="K967" s="434" t="str">
        <f t="shared" si="339"/>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0"/>
        <v>4</v>
      </c>
      <c r="D968" s="275"/>
      <c r="E968" s="436">
        <f>E967</f>
        <v>20</v>
      </c>
      <c r="F968" s="326" t="b">
        <f t="shared" si="338"/>
        <v>1</v>
      </c>
      <c r="G968" s="275"/>
      <c r="H968" s="881" t="s">
        <v>692</v>
      </c>
      <c r="I968" s="882"/>
      <c r="J968" s="437" t="s">
        <v>659</v>
      </c>
      <c r="K968" s="438">
        <f t="shared" si="339"/>
        <v>43718</v>
      </c>
      <c r="L968" s="322">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0"/>
        <v>4</v>
      </c>
      <c r="D969" s="275"/>
      <c r="E969" s="436">
        <f>E968</f>
        <v>20</v>
      </c>
      <c r="F969" s="326" t="b">
        <f t="shared" si="338"/>
        <v>1</v>
      </c>
      <c r="G969" s="275"/>
      <c r="H969" s="883"/>
      <c r="I969" s="884"/>
      <c r="J969" s="437" t="s">
        <v>660</v>
      </c>
      <c r="K969" s="438" t="str">
        <f t="shared" si="339"/>
        <v>-</v>
      </c>
      <c r="L969" s="439" t="s">
        <v>661</v>
      </c>
      <c r="M969" s="439" t="s">
        <v>661</v>
      </c>
      <c r="N969" s="322">
        <v>20</v>
      </c>
      <c r="O969" s="322">
        <v>6</v>
      </c>
      <c r="P969" s="439" t="s">
        <v>661</v>
      </c>
      <c r="Q969" s="439" t="s">
        <v>661</v>
      </c>
      <c r="R969" s="439" t="s">
        <v>661</v>
      </c>
      <c r="S969" s="439" t="s">
        <v>661</v>
      </c>
      <c r="T969" s="439" t="s">
        <v>661</v>
      </c>
      <c r="U969" s="439" t="s">
        <v>661</v>
      </c>
      <c r="V969" s="439" t="s">
        <v>661</v>
      </c>
      <c r="W969" s="322">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0"/>
        <v>4</v>
      </c>
      <c r="D970" s="275"/>
      <c r="E970" s="436">
        <f>E969</f>
        <v>20</v>
      </c>
      <c r="F970" s="326" t="b">
        <f t="shared" si="338"/>
        <v>1</v>
      </c>
      <c r="G970" s="275"/>
      <c r="H970" s="885"/>
      <c r="I970" s="886"/>
      <c r="J970" s="422" t="s">
        <v>662</v>
      </c>
      <c r="K970" s="440" t="str">
        <f t="shared" si="339"/>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0"/>
        <v>4</v>
      </c>
      <c r="D971" s="275"/>
      <c r="E971" s="332">
        <v>21</v>
      </c>
      <c r="F971" s="326" t="b">
        <f t="shared" si="338"/>
        <v>1</v>
      </c>
      <c r="G971" s="275"/>
      <c r="H971" s="433" t="s">
        <v>693</v>
      </c>
      <c r="I971" s="433"/>
      <c r="J971" s="414" t="s">
        <v>656</v>
      </c>
      <c r="K971" s="434" t="str">
        <f t="shared" si="339"/>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0"/>
        <v>4</v>
      </c>
      <c r="D972" s="275"/>
      <c r="E972" s="436">
        <f>E971</f>
        <v>21</v>
      </c>
      <c r="F972" s="326" t="b">
        <f t="shared" si="338"/>
        <v>1</v>
      </c>
      <c r="G972" s="275"/>
      <c r="H972" s="881" t="s">
        <v>694</v>
      </c>
      <c r="I972" s="882"/>
      <c r="J972" s="437" t="s">
        <v>659</v>
      </c>
      <c r="K972" s="438">
        <f t="shared" si="339"/>
        <v>43760</v>
      </c>
      <c r="L972" s="322">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0"/>
        <v>4</v>
      </c>
      <c r="D973" s="275"/>
      <c r="E973" s="436">
        <f>E972</f>
        <v>21</v>
      </c>
      <c r="F973" s="326" t="b">
        <f t="shared" si="338"/>
        <v>1</v>
      </c>
      <c r="G973" s="275"/>
      <c r="H973" s="883"/>
      <c r="I973" s="884"/>
      <c r="J973" s="437" t="s">
        <v>660</v>
      </c>
      <c r="K973" s="438" t="str">
        <f t="shared" si="339"/>
        <v>-</v>
      </c>
      <c r="L973" s="439" t="s">
        <v>661</v>
      </c>
      <c r="M973" s="439" t="s">
        <v>661</v>
      </c>
      <c r="N973" s="322">
        <v>28</v>
      </c>
      <c r="O973" s="322">
        <v>3</v>
      </c>
      <c r="P973" s="439" t="s">
        <v>661</v>
      </c>
      <c r="Q973" s="439" t="s">
        <v>661</v>
      </c>
      <c r="R973" s="439" t="s">
        <v>661</v>
      </c>
      <c r="S973" s="439" t="s">
        <v>661</v>
      </c>
      <c r="T973" s="439" t="s">
        <v>661</v>
      </c>
      <c r="U973" s="439" t="s">
        <v>661</v>
      </c>
      <c r="V973" s="439" t="s">
        <v>661</v>
      </c>
      <c r="W973" s="322">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0"/>
        <v>4</v>
      </c>
      <c r="D974" s="275"/>
      <c r="E974" s="436">
        <f>E973</f>
        <v>21</v>
      </c>
      <c r="F974" s="326" t="b">
        <f t="shared" si="338"/>
        <v>1</v>
      </c>
      <c r="G974" s="275"/>
      <c r="H974" s="885"/>
      <c r="I974" s="886"/>
      <c r="J974" s="422" t="s">
        <v>662</v>
      </c>
      <c r="K974" s="440" t="str">
        <f t="shared" si="339"/>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0"/>
        <v>4</v>
      </c>
      <c r="D975" s="275"/>
      <c r="E975" s="332">
        <v>22</v>
      </c>
      <c r="F975" s="326" t="b">
        <f t="shared" si="338"/>
        <v>1</v>
      </c>
      <c r="G975" s="275"/>
      <c r="H975" s="433" t="s">
        <v>695</v>
      </c>
      <c r="I975" s="433"/>
      <c r="J975" s="414" t="s">
        <v>656</v>
      </c>
      <c r="K975" s="434" t="str">
        <f t="shared" si="339"/>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0"/>
        <v>4</v>
      </c>
      <c r="D976" s="275"/>
      <c r="E976" s="436">
        <f>E975</f>
        <v>22</v>
      </c>
      <c r="F976" s="326" t="b">
        <f t="shared" si="338"/>
        <v>1</v>
      </c>
      <c r="G976" s="275"/>
      <c r="H976" s="881" t="s">
        <v>696</v>
      </c>
      <c r="I976" s="882"/>
      <c r="J976" s="437" t="s">
        <v>659</v>
      </c>
      <c r="K976" s="438" t="str">
        <f t="shared" si="339"/>
        <v>-</v>
      </c>
      <c r="L976" s="439" t="s">
        <v>657</v>
      </c>
      <c r="M976" s="439" t="s">
        <v>657</v>
      </c>
      <c r="N976" s="322">
        <v>0</v>
      </c>
      <c r="O976" s="439" t="s">
        <v>657</v>
      </c>
      <c r="P976" s="439" t="s">
        <v>657</v>
      </c>
      <c r="Q976" s="439" t="s">
        <v>657</v>
      </c>
      <c r="R976" s="439" t="s">
        <v>657</v>
      </c>
      <c r="S976" s="439" t="s">
        <v>657</v>
      </c>
      <c r="T976" s="439" t="s">
        <v>657</v>
      </c>
      <c r="U976" s="439" t="s">
        <v>657</v>
      </c>
      <c r="V976" s="439" t="s">
        <v>657</v>
      </c>
      <c r="W976" s="439" t="s">
        <v>657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0"/>
        <v>4</v>
      </c>
      <c r="D977" s="275"/>
      <c r="E977" s="436">
        <f>E976</f>
        <v>22</v>
      </c>
      <c r="F977" s="326" t="b">
        <f t="shared" si="338"/>
        <v>1</v>
      </c>
      <c r="G977" s="275"/>
      <c r="H977" s="883"/>
      <c r="I977" s="884"/>
      <c r="J977" s="437" t="s">
        <v>660</v>
      </c>
      <c r="K977" s="438" t="str">
        <f t="shared" si="339"/>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2">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0"/>
        <v>4</v>
      </c>
      <c r="D978" s="275"/>
      <c r="E978" s="436">
        <f>E977</f>
        <v>22</v>
      </c>
      <c r="F978" s="326" t="b">
        <f t="shared" si="338"/>
        <v>1</v>
      </c>
      <c r="G978" s="275"/>
      <c r="H978" s="885"/>
      <c r="I978" s="886"/>
      <c r="J978" s="422" t="s">
        <v>662</v>
      </c>
      <c r="K978" s="440" t="str">
        <f t="shared" si="339"/>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0"/>
        <v>4</v>
      </c>
      <c r="D979" s="275"/>
      <c r="E979" s="332">
        <v>23</v>
      </c>
      <c r="F979" s="326" t="b">
        <f t="shared" si="338"/>
        <v>1</v>
      </c>
      <c r="G979" s="275"/>
      <c r="H979" s="433" t="s">
        <v>697</v>
      </c>
      <c r="I979" s="433"/>
      <c r="J979" s="414" t="s">
        <v>656</v>
      </c>
      <c r="K979" s="434" t="str">
        <f t="shared" si="339"/>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0"/>
        <v>4</v>
      </c>
      <c r="D980" s="275"/>
      <c r="E980" s="436">
        <f>E979</f>
        <v>23</v>
      </c>
      <c r="F980" s="326" t="b">
        <f t="shared" si="338"/>
        <v>1</v>
      </c>
      <c r="G980" s="275"/>
      <c r="H980" s="881" t="s">
        <v>698</v>
      </c>
      <c r="I980" s="882"/>
      <c r="J980" s="437" t="s">
        <v>659</v>
      </c>
      <c r="K980" s="438" t="str">
        <f t="shared" si="339"/>
        <v>-</v>
      </c>
      <c r="L980" s="439" t="s">
        <v>657</v>
      </c>
      <c r="M980" s="439" t="s">
        <v>657</v>
      </c>
      <c r="N980" s="322">
        <v>0</v>
      </c>
      <c r="O980" s="439" t="s">
        <v>657</v>
      </c>
      <c r="P980" s="439" t="s">
        <v>657</v>
      </c>
      <c r="Q980" s="439" t="s">
        <v>657</v>
      </c>
      <c r="R980" s="439" t="s">
        <v>657</v>
      </c>
      <c r="S980" s="439" t="s">
        <v>657</v>
      </c>
      <c r="T980" s="439" t="s">
        <v>657</v>
      </c>
      <c r="U980" s="439" t="s">
        <v>657</v>
      </c>
      <c r="V980" s="439" t="s">
        <v>657</v>
      </c>
      <c r="W980" s="439" t="s">
        <v>657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0"/>
        <v>4</v>
      </c>
      <c r="D981" s="275"/>
      <c r="E981" s="436">
        <f>E980</f>
        <v>23</v>
      </c>
      <c r="F981" s="326" t="b">
        <f t="shared" si="338"/>
        <v>1</v>
      </c>
      <c r="G981" s="275"/>
      <c r="H981" s="883"/>
      <c r="I981" s="884"/>
      <c r="J981" s="437" t="s">
        <v>660</v>
      </c>
      <c r="K981" s="438" t="str">
        <f t="shared" si="339"/>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2">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0"/>
        <v>4</v>
      </c>
      <c r="D982" s="275"/>
      <c r="E982" s="436">
        <f>E981</f>
        <v>23</v>
      </c>
      <c r="F982" s="326" t="b">
        <f t="shared" si="338"/>
        <v>1</v>
      </c>
      <c r="G982" s="275"/>
      <c r="H982" s="885"/>
      <c r="I982" s="886"/>
      <c r="J982" s="422" t="s">
        <v>662</v>
      </c>
      <c r="K982" s="440" t="str">
        <f t="shared" si="339"/>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0"/>
        <v>4</v>
      </c>
      <c r="D983" s="275"/>
      <c r="E983" s="332">
        <v>24</v>
      </c>
      <c r="F983" s="326" t="b">
        <f t="shared" ref="F983:F994" si="341">COUNTIFS($L983:$W983,"-")&lt;&gt;COUNTA($L983:$W983)</f>
        <v>1</v>
      </c>
      <c r="G983" s="275"/>
      <c r="H983" s="433" t="s">
        <v>699</v>
      </c>
      <c r="I983" s="433"/>
      <c r="J983" s="414" t="s">
        <v>656</v>
      </c>
      <c r="K983" s="434" t="str">
        <f t="shared" si="339"/>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0"/>
        <v>4</v>
      </c>
      <c r="D984" s="275"/>
      <c r="E984" s="436">
        <f>E983</f>
        <v>24</v>
      </c>
      <c r="F984" s="326" t="b">
        <f t="shared" si="341"/>
        <v>1</v>
      </c>
      <c r="G984" s="275"/>
      <c r="H984" s="881" t="s">
        <v>700</v>
      </c>
      <c r="I984" s="882"/>
      <c r="J984" s="437" t="s">
        <v>659</v>
      </c>
      <c r="K984" s="438" t="str">
        <f t="shared" si="339"/>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0"/>
        <v>4</v>
      </c>
      <c r="D985" s="275"/>
      <c r="E985" s="436">
        <f>E984</f>
        <v>24</v>
      </c>
      <c r="F985" s="326" t="b">
        <f t="shared" si="341"/>
        <v>1</v>
      </c>
      <c r="G985" s="275"/>
      <c r="H985" s="883"/>
      <c r="I985" s="884"/>
      <c r="J985" s="437" t="s">
        <v>660</v>
      </c>
      <c r="K985" s="438" t="str">
        <f t="shared" si="339"/>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0"/>
        <v>4</v>
      </c>
      <c r="D986" s="275"/>
      <c r="E986" s="436">
        <f>E985</f>
        <v>24</v>
      </c>
      <c r="F986" s="326" t="b">
        <f t="shared" si="341"/>
        <v>1</v>
      </c>
      <c r="G986" s="275"/>
      <c r="H986" s="885"/>
      <c r="I986" s="886"/>
      <c r="J986" s="422" t="s">
        <v>662</v>
      </c>
      <c r="K986" s="440" t="str">
        <f t="shared" si="339"/>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2">INT($C$875)+3</f>
        <v>4</v>
      </c>
      <c r="D987" s="275"/>
      <c r="E987" s="332">
        <v>25</v>
      </c>
      <c r="F987" s="326" t="b">
        <f t="shared" si="341"/>
        <v>1</v>
      </c>
      <c r="G987" s="275"/>
      <c r="H987" s="433" t="s">
        <v>974</v>
      </c>
      <c r="I987" s="433"/>
      <c r="J987" s="414" t="s">
        <v>656</v>
      </c>
      <c r="K987" s="434" t="str">
        <f t="shared" si="339"/>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2"/>
        <v>4</v>
      </c>
      <c r="D988" s="275"/>
      <c r="E988" s="436">
        <f>E987</f>
        <v>25</v>
      </c>
      <c r="F988" s="326" t="b">
        <f t="shared" si="341"/>
        <v>1</v>
      </c>
      <c r="G988" s="275"/>
      <c r="H988" s="881" t="s">
        <v>975</v>
      </c>
      <c r="I988" s="882"/>
      <c r="J988" s="437" t="s">
        <v>659</v>
      </c>
      <c r="K988" s="438" t="str">
        <f t="shared" si="339"/>
        <v>-</v>
      </c>
      <c r="L988" s="439" t="s">
        <v>657</v>
      </c>
      <c r="M988" s="439" t="s">
        <v>657</v>
      </c>
      <c r="N988" s="439" t="s">
        <v>657</v>
      </c>
      <c r="O988" s="439" t="s">
        <v>657</v>
      </c>
      <c r="P988" s="439" t="s">
        <v>657</v>
      </c>
      <c r="Q988" s="439" t="s">
        <v>657</v>
      </c>
      <c r="R988" s="439" t="s">
        <v>657</v>
      </c>
      <c r="S988" s="322" t="b">
        <v>1</v>
      </c>
      <c r="T988" s="439" t="s">
        <v>657</v>
      </c>
      <c r="U988" s="439" t="s">
        <v>657</v>
      </c>
      <c r="V988" s="439" t="s">
        <v>657</v>
      </c>
      <c r="W988" s="439" t="s">
        <v>657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2"/>
        <v>4</v>
      </c>
      <c r="D989" s="275"/>
      <c r="E989" s="436">
        <f>E988</f>
        <v>25</v>
      </c>
      <c r="F989" s="326" t="b">
        <f t="shared" si="341"/>
        <v>1</v>
      </c>
      <c r="G989" s="275"/>
      <c r="H989" s="883"/>
      <c r="I989" s="884"/>
      <c r="J989" s="437" t="s">
        <v>660</v>
      </c>
      <c r="K989" s="438" t="str">
        <f t="shared" si="339"/>
        <v>-</v>
      </c>
      <c r="L989" s="439" t="s">
        <v>661</v>
      </c>
      <c r="M989" s="439" t="s">
        <v>661</v>
      </c>
      <c r="N989" s="439" t="s">
        <v>661</v>
      </c>
      <c r="O989" s="439" t="s">
        <v>661</v>
      </c>
      <c r="P989" s="322">
        <v>21</v>
      </c>
      <c r="Q989" s="439" t="s">
        <v>661</v>
      </c>
      <c r="R989" s="439" t="s">
        <v>661</v>
      </c>
      <c r="S989" s="439" t="s">
        <v>661</v>
      </c>
      <c r="T989" s="439" t="s">
        <v>661</v>
      </c>
      <c r="U989" s="439" t="s">
        <v>661</v>
      </c>
      <c r="V989" s="439" t="s">
        <v>661</v>
      </c>
      <c r="W989" s="439" t="s">
        <v>661</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2"/>
        <v>4</v>
      </c>
      <c r="D990" s="275"/>
      <c r="E990" s="436">
        <f>E989</f>
        <v>25</v>
      </c>
      <c r="F990" s="326" t="b">
        <f t="shared" si="341"/>
        <v>1</v>
      </c>
      <c r="G990" s="275"/>
      <c r="H990" s="885"/>
      <c r="I990" s="886"/>
      <c r="J990" s="422" t="s">
        <v>662</v>
      </c>
      <c r="K990" s="440" t="str">
        <f t="shared" si="339"/>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2"/>
        <v>4</v>
      </c>
      <c r="D991" s="275"/>
      <c r="E991" s="332">
        <v>26</v>
      </c>
      <c r="F991" s="326" t="b">
        <f t="shared" si="341"/>
        <v>1</v>
      </c>
      <c r="G991" s="275"/>
      <c r="H991" s="433" t="s">
        <v>701</v>
      </c>
      <c r="I991" s="433"/>
      <c r="J991" s="414" t="s">
        <v>656</v>
      </c>
      <c r="K991" s="434" t="str">
        <f t="shared" si="339"/>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2"/>
        <v>4</v>
      </c>
      <c r="D992" s="275"/>
      <c r="E992" s="436">
        <f>E991</f>
        <v>26</v>
      </c>
      <c r="F992" s="326" t="b">
        <f t="shared" si="341"/>
        <v>1</v>
      </c>
      <c r="G992" s="275"/>
      <c r="H992" s="881" t="s">
        <v>702</v>
      </c>
      <c r="I992" s="882"/>
      <c r="J992" s="437" t="s">
        <v>659</v>
      </c>
      <c r="K992" s="438" t="str">
        <f t="shared" si="339"/>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2"/>
        <v>4</v>
      </c>
      <c r="D993" s="275"/>
      <c r="E993" s="436">
        <f>E992</f>
        <v>26</v>
      </c>
      <c r="F993" s="326" t="b">
        <f t="shared" si="341"/>
        <v>1</v>
      </c>
      <c r="G993" s="275"/>
      <c r="H993" s="883"/>
      <c r="I993" s="884"/>
      <c r="J993" s="437" t="s">
        <v>660</v>
      </c>
      <c r="K993" s="438" t="str">
        <f t="shared" si="339"/>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2"/>
        <v>4</v>
      </c>
      <c r="D994" s="275"/>
      <c r="E994" s="436">
        <f>E993</f>
        <v>26</v>
      </c>
      <c r="F994" s="326" t="b">
        <f t="shared" si="341"/>
        <v>1</v>
      </c>
      <c r="G994" s="275"/>
      <c r="H994" s="885"/>
      <c r="I994" s="886"/>
      <c r="J994" s="422" t="s">
        <v>662</v>
      </c>
      <c r="K994" s="440" t="str">
        <f t="shared" si="339"/>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401</v>
      </c>
      <c r="AR995" s="262"/>
      <c r="AS995" s="250"/>
      <c r="AT995" s="250"/>
      <c r="AU995" s="250"/>
    </row>
    <row r="996" spans="1:47" ht="5.15" customHeight="1" outlineLevel="2" x14ac:dyDescent="0.35">
      <c r="A996" s="250"/>
      <c r="B996" s="259"/>
      <c r="C996" s="252">
        <f>INT($C$875)+2.005</f>
        <v>3.0049999999999999</v>
      </c>
      <c r="D996" s="275" t="s">
        <v>397</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2"/>
      <c r="F997" s="332"/>
      <c r="G997" s="275"/>
      <c r="H997" s="394" t="s">
        <v>703</v>
      </c>
      <c r="I997" s="280"/>
      <c r="J997" s="280"/>
      <c r="K997" s="279"/>
      <c r="L997" s="279"/>
      <c r="M997" s="279"/>
      <c r="N997" s="279"/>
      <c r="O997" s="279"/>
      <c r="P997" s="279"/>
      <c r="Q997" s="279"/>
      <c r="R997" s="279"/>
      <c r="S997" s="279"/>
      <c r="T997" s="279"/>
      <c r="U997" s="279"/>
      <c r="V997" s="279"/>
      <c r="W997" s="279"/>
      <c r="X997" s="279"/>
      <c r="Y997" s="279"/>
      <c r="Z997" s="279"/>
      <c r="AA997" s="279"/>
      <c r="AB997" s="337"/>
      <c r="AC997" s="337"/>
      <c r="AD997" s="337"/>
      <c r="AE997" s="337"/>
      <c r="AF997" s="337"/>
      <c r="AG997" s="337"/>
      <c r="AH997" s="337"/>
      <c r="AI997" s="337"/>
      <c r="AJ997" s="337"/>
      <c r="AK997" s="337"/>
      <c r="AL997" s="337"/>
      <c r="AM997" s="337"/>
      <c r="AN997" s="337"/>
      <c r="AO997" s="337"/>
      <c r="AP997" s="337"/>
      <c r="AQ997" s="275"/>
      <c r="AR997" s="262"/>
      <c r="AS997" s="250"/>
      <c r="AT997" s="250"/>
      <c r="AU997" s="250"/>
    </row>
    <row r="998" spans="1:47" outlineLevel="2" x14ac:dyDescent="0.35">
      <c r="A998" s="250"/>
      <c r="B998" s="259"/>
      <c r="C998" s="252">
        <f>INT($C$875)+3</f>
        <v>4</v>
      </c>
      <c r="D998" s="275"/>
      <c r="E998" s="332"/>
      <c r="F998" s="332"/>
      <c r="G998" s="275"/>
      <c r="H998" s="280"/>
      <c r="I998" s="280"/>
      <c r="J998" s="302" t="s">
        <v>704</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2"/>
      <c r="F999" s="332"/>
      <c r="G999" s="275"/>
      <c r="H999" s="280"/>
      <c r="I999" s="280"/>
      <c r="J999" s="323">
        <v>0.3</v>
      </c>
      <c r="K999" s="323">
        <v>0.35</v>
      </c>
      <c r="L999" s="323">
        <v>0.45</v>
      </c>
      <c r="M999" s="404">
        <v>1</v>
      </c>
      <c r="N999" s="323">
        <v>0.55000000000000004</v>
      </c>
      <c r="O999" s="280" t="s">
        <v>705</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2"/>
      <c r="F1000" s="332"/>
      <c r="G1000" s="275"/>
      <c r="H1000" s="280" t="s">
        <v>706</v>
      </c>
      <c r="I1000" s="280"/>
      <c r="J1000" s="322">
        <v>0</v>
      </c>
      <c r="K1000" s="322">
        <v>0.5</v>
      </c>
      <c r="L1000" s="322">
        <v>1.25</v>
      </c>
      <c r="M1000" s="296">
        <f>FORECAST(M999,CHOOSE({1,2},L1000,N1000),CHOOSE({1,2},L999,N999))</f>
        <v>13.624999999999998</v>
      </c>
      <c r="N1000" s="322">
        <v>3.5</v>
      </c>
      <c r="O1000" s="280" t="s">
        <v>707</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401</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117</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709</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949</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1171</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941</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944</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710</v>
      </c>
      <c r="K45" s="461">
        <f>IFERROR(MATCH(L$44,Sheep!$R$314:$R$321,1),0)</f>
        <v>0</v>
      </c>
      <c r="L45" s="461">
        <f>IFERROR(MATCH(M$44,Sheep!$R$314:$R$321,1),0)</f>
        <v>0</v>
      </c>
      <c r="M45" s="461">
        <f>IFERROR(MATCH(N$44,Sheep!$R$314:$R$321,1),0)</f>
        <v>0</v>
      </c>
      <c r="N45" s="461">
        <f>IFERROR(MATCH(O$44,Sheep!$R$314:$R$321,1),0)</f>
        <v>0</v>
      </c>
      <c r="O45" s="461">
        <f>IFERROR(MATCH(P$44,Sheep!$R$314:$R$321,1),0)</f>
        <v>0</v>
      </c>
      <c r="P45" s="461">
        <f>IFERROR(MATCH(Q$44,Sheep!$R$314:$R$321,1),0)</f>
        <v>0</v>
      </c>
      <c r="Q45" s="461">
        <f>IFERROR(MATCH(R$44,Sheep!$R$314:$R$321,1),0)</f>
        <v>0</v>
      </c>
      <c r="R45" s="461">
        <f>IFERROR(MATCH(S$44,Sheep!$R$314:$R$321,1),0)</f>
        <v>0</v>
      </c>
      <c r="S45" s="461">
        <f>IFERROR(MATCH(T$44,Sheep!$R$314:$R$321,1),0)</f>
        <v>0</v>
      </c>
      <c r="T45" s="461">
        <f>IFERROR(MATCH(U$44,Sheep!$R$314:$R$321,1),0)</f>
        <v>0</v>
      </c>
      <c r="U45" s="461">
        <f>IFERROR(MATCH(V$44,Sheep!$R$314:$R$321,1),0)</f>
        <v>0</v>
      </c>
      <c r="V45" s="461">
        <f>IFERROR(MATCH(W$44,Sheep!$R$314:$R$321,1),0)</f>
        <v>0</v>
      </c>
      <c r="W45" s="461">
        <f>IFERROR(MATCH(X$44,Sheep!$R$314:$R$321,1),0)</f>
        <v>0</v>
      </c>
      <c r="X45" s="461">
        <f>IFERROR(MATCH(Y$44,Sheep!$R$314:$R$321,1),0)</f>
        <v>0</v>
      </c>
      <c r="Y45" s="461">
        <f>IFERROR(MATCH(Z$44,Sheep!$R$314:$R$321,1),0)</f>
        <v>0</v>
      </c>
      <c r="Z45" s="461">
        <f>IFERROR(MATCH(AA$44,Sheep!$R$314:$R$321,1),0)</f>
        <v>0</v>
      </c>
      <c r="AA45" s="461">
        <f>IFERROR(MATCH(AB$44,Sheep!$R$314:$R$321,1),0)</f>
        <v>0</v>
      </c>
      <c r="AB45" s="461">
        <f>IFERROR(MATCH(AC$44,Sheep!$R$314:$R$321,1),0)</f>
        <v>0</v>
      </c>
      <c r="AC45" s="461">
        <f>IFERROR(MATCH(AD$44,Sheep!$R$314:$R$321,1),0)</f>
        <v>0</v>
      </c>
      <c r="AD45" s="461">
        <f>IFERROR(MATCH(AE$44,Sheep!$R$314:$R$321,1),0)</f>
        <v>0</v>
      </c>
      <c r="AE45" s="461">
        <f>IFERROR(MATCH(AF$44,Sheep!$R$314:$R$321,1),0)</f>
        <v>0</v>
      </c>
      <c r="AF45" s="461">
        <f>IFERROR(MATCH(AG$44,Sheep!$R$314:$R$321,1),0)</f>
        <v>0</v>
      </c>
      <c r="AG45" s="461">
        <f>IFERROR(MATCH(AH$44,Sheep!$R$314:$R$321,1),0)</f>
        <v>0</v>
      </c>
      <c r="AH45" s="461">
        <f>IFERROR(MATCH(AI$44,Sheep!$R$314:$R$321,1),0)</f>
        <v>0</v>
      </c>
      <c r="AI45" s="461">
        <f>IFERROR(MATCH(AJ$44,Sheep!$R$314:$R$321,1),0)</f>
        <v>0</v>
      </c>
      <c r="AJ45" s="461">
        <f>IFERROR(MATCH(AK$44,Sheep!$R$314:$R$321,1),0)</f>
        <v>0</v>
      </c>
      <c r="AK45" s="461">
        <f>IFERROR(MATCH(AL$44,Sheep!$R$314:$R$321,1),0)</f>
        <v>0</v>
      </c>
      <c r="AL45" s="461">
        <f>IFERROR(MATCH(AM$44,Sheep!$R$314:$R$321,1),0)</f>
        <v>0</v>
      </c>
      <c r="AM45" s="461">
        <f>IFERROR(MATCH(AN$44,Sheep!$R$314:$R$321,1),0)</f>
        <v>0</v>
      </c>
      <c r="AN45" s="461">
        <f>IFERROR(MATCH(AO$44,Sheep!$R$314:$R$321,1),0)</f>
        <v>0</v>
      </c>
      <c r="AO45" s="461">
        <f>IFERROR(MATCH(AP$44,Sheep!$R$314:$R$321,1),0)</f>
        <v>0</v>
      </c>
      <c r="AP45" s="461">
        <f>IFERROR(MATCH(AQ$44,Sheep!$R$314:$R$321,1),0)</f>
        <v>0</v>
      </c>
      <c r="AQ45" s="461">
        <f>IFERROR(MATCH(AR$44,Sheep!$R$314:$R$321,1),0)</f>
        <v>0</v>
      </c>
      <c r="AR45" s="461">
        <f>IFERROR(MATCH(AS$44,Sheep!$R$314:$R$321,1),0)</f>
        <v>0</v>
      </c>
      <c r="AS45" s="461">
        <f>IFERROR(MATCH(AT$44,Sheep!$R$314:$R$321,1),0)</f>
        <v>0</v>
      </c>
      <c r="AT45" s="461">
        <f>IFERROR(MATCH(AU$44,Sheep!$R$314:$R$321,1),0)</f>
        <v>0</v>
      </c>
      <c r="AU45" s="461">
        <f>IFERROR(MATCH(AV$44,Sheep!$R$314:$R$321,1),0)</f>
        <v>0</v>
      </c>
      <c r="AV45" s="461">
        <f>IFERROR(MATCH(AW$44,Sheep!$R$314:$R$321,1),0)</f>
        <v>0</v>
      </c>
      <c r="AW45" s="461">
        <f>IFERROR(MATCH(AX$44,Sheep!$R$314:$R$321,1),0)</f>
        <v>0</v>
      </c>
      <c r="AX45" s="461">
        <f>IFERROR(MATCH(AY$44,Sheep!$R$314:$R$321,1),0)</f>
        <v>0</v>
      </c>
      <c r="AY45" s="461">
        <f>IFERROR(MATCH(AZ$44,Sheep!$R$314:$R$321,1),0)</f>
        <v>0</v>
      </c>
      <c r="AZ45" s="461">
        <f>IFERROR(MATCH(BA$44,Sheep!$R$314:$R$321,1),0)</f>
        <v>0</v>
      </c>
      <c r="BA45" s="461">
        <f>IFERROR(MATCH(BB$44,Sheep!$R$314:$R$321,1),0)</f>
        <v>0</v>
      </c>
      <c r="BB45" s="461">
        <f>IFERROR(MATCH(BC$44,Sheep!$R$314:$R$321,1),0)</f>
        <v>0</v>
      </c>
      <c r="BC45" s="461">
        <f>IFERROR(MATCH(BD$44,Sheep!$R$314:$R$321,1),0)</f>
        <v>0</v>
      </c>
      <c r="BD45" s="461">
        <f>IFERROR(MATCH(BE$44,Sheep!$R$314:$R$321,1),0)</f>
        <v>0</v>
      </c>
      <c r="BE45" s="461">
        <f>IFERROR(MATCH(BF$44,Sheep!$R$314:$R$321,1),0)</f>
        <v>0</v>
      </c>
      <c r="BF45" s="461">
        <f>IFERROR(MATCH(BG$44,Sheep!$R$314:$R$321,1),0)</f>
        <v>1</v>
      </c>
      <c r="BG45" s="461">
        <f>IFERROR(MATCH(BH$44,Sheep!$R$314:$R$321,1),0)</f>
        <v>1</v>
      </c>
      <c r="BH45" s="461">
        <f>IFERROR(MATCH(BI$44,Sheep!$R$314:$R$321,1),0)</f>
        <v>1</v>
      </c>
      <c r="BI45" s="461">
        <f>IFERROR(MATCH(BJ$44,Sheep!$R$314:$R$321,1),0)</f>
        <v>1</v>
      </c>
      <c r="BJ45" s="461">
        <f>IFERROR(MATCH(BK$44,Sheep!$R$314:$R$321,1),0)</f>
        <v>1</v>
      </c>
      <c r="BK45" s="461">
        <f>IFERROR(MATCH(BL$44,Sheep!$R$314:$R$321,1),0)</f>
        <v>1</v>
      </c>
      <c r="BL45" s="461">
        <f>IFERROR(MATCH(BM$44,Sheep!$R$314:$R$321,1),0)</f>
        <v>1</v>
      </c>
      <c r="BM45" s="461">
        <f>IFERROR(MATCH(BN$44,Sheep!$R$314:$R$321,1),0)</f>
        <v>1</v>
      </c>
      <c r="BN45" s="461">
        <f>IFERROR(MATCH(BO$44,Sheep!$R$314:$R$321,1),0)</f>
        <v>1</v>
      </c>
      <c r="BO45" s="461">
        <f>IFERROR(MATCH(BP$44,Sheep!$R$314:$R$321,1),0)</f>
        <v>1</v>
      </c>
      <c r="BP45" s="461">
        <f>IFERROR(MATCH(BQ$44,Sheep!$R$314:$R$321,1),0)</f>
        <v>1</v>
      </c>
      <c r="BQ45" s="461">
        <f>IFERROR(MATCH(BR$44,Sheep!$R$314:$R$321,1),0)</f>
        <v>1</v>
      </c>
      <c r="BR45" s="461">
        <f>IFERROR(MATCH(BS$44,Sheep!$R$314:$R$321,1),0)</f>
        <v>1</v>
      </c>
      <c r="BS45" s="461">
        <f>IFERROR(MATCH(BT$44,Sheep!$R$314:$R$321,1),0)</f>
        <v>1</v>
      </c>
      <c r="BT45" s="461">
        <f>IFERROR(MATCH(BU$44,Sheep!$R$314:$R$321,1),0)</f>
        <v>1</v>
      </c>
      <c r="BU45" s="461">
        <f>IFERROR(MATCH(BV$44,Sheep!$R$314:$R$321,1),0)</f>
        <v>1</v>
      </c>
      <c r="BV45" s="461">
        <f>IFERROR(MATCH(BW$44,Sheep!$R$314:$R$321,1),0)</f>
        <v>1</v>
      </c>
      <c r="BW45" s="461">
        <f>IFERROR(MATCH(BX$44,Sheep!$R$314:$R$321,1),0)</f>
        <v>1</v>
      </c>
      <c r="BX45" s="461">
        <f>IFERROR(MATCH(BY$44,Sheep!$R$314:$R$321,1),0)</f>
        <v>1</v>
      </c>
      <c r="BY45" s="461">
        <f>IFERROR(MATCH(BZ$44,Sheep!$R$314:$R$321,1),0)</f>
        <v>1</v>
      </c>
      <c r="BZ45" s="461">
        <f>IFERROR(MATCH(CA$44,Sheep!$R$314:$R$321,1),0)</f>
        <v>1</v>
      </c>
      <c r="CA45" s="461">
        <f>IFERROR(MATCH(CB$44,Sheep!$R$314:$R$321,1),0)</f>
        <v>1</v>
      </c>
      <c r="CB45" s="461">
        <f>IFERROR(MATCH(CC$44,Sheep!$R$314:$R$321,1),0)</f>
        <v>1</v>
      </c>
      <c r="CC45" s="461">
        <f>IFERROR(MATCH(CD$44,Sheep!$R$314:$R$321,1),0)</f>
        <v>1</v>
      </c>
      <c r="CD45" s="461">
        <f>IFERROR(MATCH(CE$44,Sheep!$R$314:$R$321,1),0)</f>
        <v>1</v>
      </c>
      <c r="CE45" s="461">
        <f>IFERROR(MATCH(CF$44,Sheep!$R$314:$R$321,1),0)</f>
        <v>1</v>
      </c>
      <c r="CF45" s="461">
        <f>IFERROR(MATCH(CG$44,Sheep!$R$314:$R$321,1),0)</f>
        <v>1</v>
      </c>
      <c r="CG45" s="461">
        <f>IFERROR(MATCH(CH$44,Sheep!$R$314:$R$321,1),0)</f>
        <v>1</v>
      </c>
      <c r="CH45" s="461">
        <f>IFERROR(MATCH(CI$44,Sheep!$R$314:$R$321,1),0)</f>
        <v>1</v>
      </c>
      <c r="CI45" s="461">
        <f>IFERROR(MATCH(CJ$44,Sheep!$R$314:$R$321,1),0)</f>
        <v>1</v>
      </c>
      <c r="CJ45" s="461">
        <f>IFERROR(MATCH(CK$44,Sheep!$R$314:$R$321,1),0)</f>
        <v>1</v>
      </c>
      <c r="CK45" s="461">
        <f>IFERROR(MATCH(CL$44,Sheep!$R$314:$R$321,1),0)</f>
        <v>1</v>
      </c>
      <c r="CL45" s="461">
        <f>IFERROR(MATCH(CM$44,Sheep!$R$314:$R$321,1),0)</f>
        <v>1</v>
      </c>
      <c r="CM45" s="461">
        <f>IFERROR(MATCH(CN$44,Sheep!$R$314:$R$321,1),0)</f>
        <v>1</v>
      </c>
      <c r="CN45" s="461">
        <f>IFERROR(MATCH(CO$44,Sheep!$R$314:$R$321,1),0)</f>
        <v>1</v>
      </c>
      <c r="CO45" s="461">
        <f>IFERROR(MATCH(CP$44,Sheep!$R$314:$R$321,1),0)</f>
        <v>1</v>
      </c>
      <c r="CP45" s="461">
        <f>IFERROR(MATCH(CQ$44,Sheep!$R$314:$R$321,1),0)</f>
        <v>1</v>
      </c>
      <c r="CQ45" s="461">
        <f>IFERROR(MATCH(CR$44,Sheep!$R$314:$R$321,1),0)</f>
        <v>1</v>
      </c>
      <c r="CR45" s="461">
        <f>IFERROR(MATCH(CS$44,Sheep!$R$314:$R$321,1),0)</f>
        <v>1</v>
      </c>
      <c r="CS45" s="461">
        <f>IFERROR(MATCH(CT$44,Sheep!$R$314:$R$321,1),0)</f>
        <v>1</v>
      </c>
      <c r="CT45" s="461">
        <f>IFERROR(MATCH(CU$44,Sheep!$R$314:$R$321,1),0)</f>
        <v>1</v>
      </c>
      <c r="CU45" s="461">
        <f>IFERROR(MATCH(CV$44,Sheep!$R$314:$R$321,1),0)</f>
        <v>1</v>
      </c>
      <c r="CV45" s="461">
        <f>IFERROR(MATCH(CW$44,Sheep!$R$314:$R$321,1),0)</f>
        <v>1</v>
      </c>
      <c r="CW45" s="461">
        <f>IFERROR(MATCH(CX$44,Sheep!$R$314:$R$321,1),0)</f>
        <v>1</v>
      </c>
      <c r="CX45" s="461">
        <f>IFERROR(MATCH(CY$44,Sheep!$R$314:$R$321,1),0)</f>
        <v>1</v>
      </c>
      <c r="CY45" s="461">
        <f>IFERROR(MATCH(CZ$44,Sheep!$R$314:$R$321,1),0)</f>
        <v>1</v>
      </c>
      <c r="CZ45" s="461">
        <f>IFERROR(MATCH(DA$44,Sheep!$R$314:$R$321,1),0)</f>
        <v>1</v>
      </c>
      <c r="DA45" s="461">
        <f>IFERROR(MATCH(DB$44,Sheep!$R$314:$R$321,1),0)</f>
        <v>1</v>
      </c>
      <c r="DB45" s="461">
        <f>IFERROR(MATCH(DC$44,Sheep!$R$314:$R$321,1),0)</f>
        <v>1</v>
      </c>
      <c r="DC45" s="461">
        <f>IFERROR(MATCH(DD$44,Sheep!$R$314:$R$321,1),0)</f>
        <v>1</v>
      </c>
      <c r="DD45" s="461">
        <f>IFERROR(MATCH(DE$44,Sheep!$R$314:$R$321,1),0)</f>
        <v>1</v>
      </c>
      <c r="DE45" s="461">
        <f>IFERROR(MATCH(DF$44,Sheep!$R$314:$R$321,1),0)</f>
        <v>1</v>
      </c>
      <c r="DF45" s="461">
        <f>IFERROR(MATCH(DG$44,Sheep!$R$314:$R$321,1),0)</f>
        <v>2</v>
      </c>
      <c r="DG45" s="461">
        <f>IFERROR(MATCH(DH$44,Sheep!$R$314:$R$321,1),0)</f>
        <v>2</v>
      </c>
      <c r="DH45" s="461">
        <f>IFERROR(MATCH(DI$44,Sheep!$R$314:$R$321,1),0)</f>
        <v>2</v>
      </c>
      <c r="DI45" s="461">
        <f>IFERROR(MATCH(DJ$44,Sheep!$R$314:$R$321,1),0)</f>
        <v>2</v>
      </c>
      <c r="DJ45" s="461">
        <f>IFERROR(MATCH(DK$44,Sheep!$R$314:$R$321,1),0)</f>
        <v>2</v>
      </c>
      <c r="DK45" s="461">
        <f>IFERROR(MATCH(DL$44,Sheep!$R$314:$R$321,1),0)</f>
        <v>2</v>
      </c>
      <c r="DL45" s="461">
        <f>IFERROR(MATCH(DM$44,Sheep!$R$314:$R$321,1),0)</f>
        <v>2</v>
      </c>
      <c r="DM45" s="461">
        <f>IFERROR(MATCH(DN$44,Sheep!$R$314:$R$321,1),0)</f>
        <v>2</v>
      </c>
      <c r="DN45" s="461">
        <f>IFERROR(MATCH(DO$44,Sheep!$R$314:$R$321,1),0)</f>
        <v>2</v>
      </c>
      <c r="DO45" s="461">
        <f>IFERROR(MATCH(DP$44,Sheep!$R$314:$R$321,1),0)</f>
        <v>2</v>
      </c>
      <c r="DP45" s="461">
        <f>IFERROR(MATCH(DQ$44,Sheep!$R$314:$R$321,1),0)</f>
        <v>2</v>
      </c>
      <c r="DQ45" s="461">
        <f>IFERROR(MATCH(DR$44,Sheep!$R$314:$R$321,1),0)</f>
        <v>2</v>
      </c>
      <c r="DR45" s="461">
        <f>IFERROR(MATCH(DS$44,Sheep!$R$314:$R$321,1),0)</f>
        <v>2</v>
      </c>
      <c r="DS45" s="461">
        <f>IFERROR(MATCH(DT$44,Sheep!$R$314:$R$321,1),0)</f>
        <v>2</v>
      </c>
      <c r="DT45" s="461">
        <f>IFERROR(MATCH(DU$44,Sheep!$R$314:$R$321,1),0)</f>
        <v>2</v>
      </c>
      <c r="DU45" s="461">
        <f>IFERROR(MATCH(DV$44,Sheep!$R$314:$R$321,1),0)</f>
        <v>2</v>
      </c>
      <c r="DV45" s="461">
        <f>IFERROR(MATCH(DW$44,Sheep!$R$314:$R$321,1),0)</f>
        <v>2</v>
      </c>
      <c r="DW45" s="461">
        <f>IFERROR(MATCH(DX$44,Sheep!$R$314:$R$321,1),0)</f>
        <v>2</v>
      </c>
      <c r="DX45" s="461">
        <f>IFERROR(MATCH(DY$44,Sheep!$R$314:$R$321,1),0)</f>
        <v>2</v>
      </c>
      <c r="DY45" s="461">
        <f>IFERROR(MATCH(DZ$44,Sheep!$R$314:$R$321,1),0)</f>
        <v>2</v>
      </c>
      <c r="DZ45" s="461">
        <f>IFERROR(MATCH(EA$44,Sheep!$R$314:$R$321,1),0)</f>
        <v>2</v>
      </c>
      <c r="EA45" s="461">
        <f>IFERROR(MATCH(EB$44,Sheep!$R$314:$R$321,1),0)</f>
        <v>2</v>
      </c>
      <c r="EB45" s="461">
        <f>IFERROR(MATCH(EC$44,Sheep!$R$314:$R$321,1),0)</f>
        <v>2</v>
      </c>
      <c r="EC45" s="461">
        <f>IFERROR(MATCH(ED$44,Sheep!$R$314:$R$321,1),0)</f>
        <v>2</v>
      </c>
      <c r="ED45" s="461">
        <f>IFERROR(MATCH(EE$44,Sheep!$R$314:$R$321,1),0)</f>
        <v>2</v>
      </c>
      <c r="EE45" s="461">
        <f>IFERROR(MATCH(EF$44,Sheep!$R$314:$R$321,1),0)</f>
        <v>2</v>
      </c>
      <c r="EF45" s="461">
        <f>IFERROR(MATCH(EG$44,Sheep!$R$314:$R$321,1),0)</f>
        <v>2</v>
      </c>
      <c r="EG45" s="461">
        <f>IFERROR(MATCH(EH$44,Sheep!$R$314:$R$321,1),0)</f>
        <v>2</v>
      </c>
      <c r="EH45" s="461">
        <f>IFERROR(MATCH(EI$44,Sheep!$R$314:$R$321,1),0)</f>
        <v>2</v>
      </c>
      <c r="EI45" s="461">
        <f>IFERROR(MATCH(EJ$44,Sheep!$R$314:$R$321,1),0)</f>
        <v>2</v>
      </c>
      <c r="EJ45" s="461">
        <f>IFERROR(MATCH(EK$44,Sheep!$R$314:$R$321,1),0)</f>
        <v>2</v>
      </c>
      <c r="EK45" s="461">
        <f>IFERROR(MATCH(EL$44,Sheep!$R$314:$R$321,1),0)</f>
        <v>2</v>
      </c>
      <c r="EL45" s="461">
        <f>IFERROR(MATCH(EM$44,Sheep!$R$314:$R$321,1),0)</f>
        <v>2</v>
      </c>
      <c r="EM45" s="461">
        <f>IFERROR(MATCH(EN$44,Sheep!$R$314:$R$321,1),0)</f>
        <v>2</v>
      </c>
      <c r="EN45" s="461">
        <f>IFERROR(MATCH(EO$44,Sheep!$R$314:$R$321,1),0)</f>
        <v>2</v>
      </c>
      <c r="EO45" s="461">
        <f>IFERROR(MATCH(EP$44,Sheep!$R$314:$R$321,1),0)</f>
        <v>2</v>
      </c>
      <c r="EP45" s="461">
        <f>IFERROR(MATCH(EQ$44,Sheep!$R$314:$R$321,1),0)</f>
        <v>2</v>
      </c>
      <c r="EQ45" s="461">
        <f>IFERROR(MATCH(ER$44,Sheep!$R$314:$R$321,1),0)</f>
        <v>2</v>
      </c>
      <c r="ER45" s="461">
        <f>IFERROR(MATCH(ES$44,Sheep!$R$314:$R$321,1),0)</f>
        <v>2</v>
      </c>
      <c r="ES45" s="461">
        <f>IFERROR(MATCH(ET$44,Sheep!$R$314:$R$321,1),0)</f>
        <v>2</v>
      </c>
      <c r="ET45" s="461">
        <f>IFERROR(MATCH(EU$44,Sheep!$R$314:$R$321,1),0)</f>
        <v>2</v>
      </c>
      <c r="EU45" s="461">
        <f>IFERROR(MATCH(EV$44,Sheep!$R$314:$R$321,1),0)</f>
        <v>2</v>
      </c>
      <c r="EV45" s="461">
        <f>IFERROR(MATCH(EW$44,Sheep!$R$314:$R$321,1),0)</f>
        <v>2</v>
      </c>
      <c r="EW45" s="461">
        <f>IFERROR(MATCH(EX$44,Sheep!$R$314:$R$321,1),0)</f>
        <v>2</v>
      </c>
      <c r="EX45" s="461">
        <f>IFERROR(MATCH(EY$44,Sheep!$R$314:$R$321,1),0)</f>
        <v>2</v>
      </c>
      <c r="EY45" s="461">
        <f>IFERROR(MATCH(EZ$44,Sheep!$R$314:$R$321,1),0)</f>
        <v>2</v>
      </c>
      <c r="EZ45" s="461">
        <f>IFERROR(MATCH(FA$44,Sheep!$R$314:$R$321,1),0)</f>
        <v>2</v>
      </c>
      <c r="FA45" s="461">
        <f>IFERROR(MATCH(FB$44,Sheep!$R$314:$R$321,1),0)</f>
        <v>2</v>
      </c>
      <c r="FB45" s="461">
        <f>IFERROR(MATCH(FC$44,Sheep!$R$314:$R$321,1),0)</f>
        <v>2</v>
      </c>
      <c r="FC45" s="461">
        <f>IFERROR(MATCH(FD$44,Sheep!$R$314:$R$321,1),0)</f>
        <v>2</v>
      </c>
      <c r="FD45" s="461">
        <f>IFERROR(MATCH(FE$44,Sheep!$R$314:$R$321,1),0)</f>
        <v>2</v>
      </c>
      <c r="FE45" s="461">
        <f>IFERROR(MATCH(FF$44,Sheep!$R$314:$R$321,1),0)</f>
        <v>2</v>
      </c>
      <c r="FF45" s="461">
        <f>IFERROR(MATCH(FG$44,Sheep!$R$314:$R$321,1),0)</f>
        <v>3</v>
      </c>
      <c r="FG45" s="461">
        <f>IFERROR(MATCH(FH$44,Sheep!$R$314:$R$321,1),0)</f>
        <v>3</v>
      </c>
      <c r="FH45" s="461">
        <f>IFERROR(MATCH(FI$44,Sheep!$R$314:$R$321,1),0)</f>
        <v>3</v>
      </c>
      <c r="FI45" s="461">
        <f>IFERROR(MATCH(FJ$44,Sheep!$R$314:$R$321,1),0)</f>
        <v>3</v>
      </c>
      <c r="FJ45" s="461">
        <f>IFERROR(MATCH(FK$44,Sheep!$R$314:$R$321,1),0)</f>
        <v>3</v>
      </c>
      <c r="FK45" s="461">
        <f>IFERROR(MATCH(FL$44,Sheep!$R$314:$R$321,1),0)</f>
        <v>3</v>
      </c>
      <c r="FL45" s="461">
        <f>IFERROR(MATCH(FM$44,Sheep!$R$314:$R$321,1),0)</f>
        <v>3</v>
      </c>
      <c r="FM45" s="461">
        <f>IFERROR(MATCH(FN$44,Sheep!$R$314:$R$321,1),0)</f>
        <v>3</v>
      </c>
      <c r="FN45" s="461">
        <f>IFERROR(MATCH(FO$44,Sheep!$R$314:$R$321,1),0)</f>
        <v>3</v>
      </c>
      <c r="FO45" s="461">
        <f>IFERROR(MATCH(FP$44,Sheep!$R$314:$R$321,1),0)</f>
        <v>3</v>
      </c>
      <c r="FP45" s="461">
        <f>IFERROR(MATCH(FQ$44,Sheep!$R$314:$R$321,1),0)</f>
        <v>3</v>
      </c>
      <c r="FQ45" s="461">
        <f>IFERROR(MATCH(FR$44,Sheep!$R$314:$R$321,1),0)</f>
        <v>3</v>
      </c>
      <c r="FR45" s="461">
        <f>IFERROR(MATCH(FS$44,Sheep!$R$314:$R$321,1),0)</f>
        <v>3</v>
      </c>
      <c r="FS45" s="461">
        <f>IFERROR(MATCH(FT$44,Sheep!$R$314:$R$321,1),0)</f>
        <v>3</v>
      </c>
      <c r="FT45" s="461">
        <f>IFERROR(MATCH(FU$44,Sheep!$R$314:$R$321,1),0)</f>
        <v>3</v>
      </c>
      <c r="FU45" s="461">
        <f>IFERROR(MATCH(FV$44,Sheep!$R$314:$R$321,1),0)</f>
        <v>3</v>
      </c>
      <c r="FV45" s="461">
        <f>IFERROR(MATCH(FW$44,Sheep!$R$314:$R$321,1),0)</f>
        <v>3</v>
      </c>
      <c r="FW45" s="461">
        <f>IFERROR(MATCH(FX$44,Sheep!$R$314:$R$321,1),0)</f>
        <v>3</v>
      </c>
      <c r="FX45" s="461">
        <f>IFERROR(MATCH(FY$44,Sheep!$R$314:$R$321,1),0)</f>
        <v>3</v>
      </c>
      <c r="FY45" s="461">
        <f>IFERROR(MATCH(FZ$44,Sheep!$R$314:$R$321,1),0)</f>
        <v>3</v>
      </c>
      <c r="FZ45" s="461">
        <f>IFERROR(MATCH(GA$44,Sheep!$R$314:$R$321,1),0)</f>
        <v>3</v>
      </c>
      <c r="GA45" s="461">
        <f>IFERROR(MATCH(GB$44,Sheep!$R$314:$R$321,1),0)</f>
        <v>3</v>
      </c>
      <c r="GB45" s="461">
        <f>IFERROR(MATCH(GC$44,Sheep!$R$314:$R$321,1),0)</f>
        <v>3</v>
      </c>
      <c r="GC45" s="461">
        <f>IFERROR(MATCH(GD$44,Sheep!$R$314:$R$321,1),0)</f>
        <v>3</v>
      </c>
      <c r="GD45" s="461">
        <f>IFERROR(MATCH(GE$44,Sheep!$R$314:$R$321,1),0)</f>
        <v>3</v>
      </c>
      <c r="GE45" s="461">
        <f>IFERROR(MATCH(GF$44,Sheep!$R$314:$R$321,1),0)</f>
        <v>3</v>
      </c>
      <c r="GF45" s="461">
        <f>IFERROR(MATCH(GG$44,Sheep!$R$314:$R$321,1),0)</f>
        <v>3</v>
      </c>
      <c r="GG45" s="461">
        <f>IFERROR(MATCH(GH$44,Sheep!$R$314:$R$321,1),0)</f>
        <v>3</v>
      </c>
      <c r="GH45" s="461">
        <f>IFERROR(MATCH(GI$44,Sheep!$R$314:$R$321,1),0)</f>
        <v>3</v>
      </c>
      <c r="GI45" s="461">
        <f>IFERROR(MATCH(GJ$44,Sheep!$R$314:$R$321,1),0)</f>
        <v>3</v>
      </c>
      <c r="GJ45" s="461">
        <f>IFERROR(MATCH(GK$44,Sheep!$R$314:$R$321,1),0)</f>
        <v>3</v>
      </c>
      <c r="GK45" s="461">
        <f>IFERROR(MATCH(GL$44,Sheep!$R$314:$R$321,1),0)</f>
        <v>3</v>
      </c>
      <c r="GL45" s="461">
        <f>IFERROR(MATCH(GM$44,Sheep!$R$314:$R$321,1),0)</f>
        <v>3</v>
      </c>
      <c r="GM45" s="461">
        <f>IFERROR(MATCH(GN$44,Sheep!$R$314:$R$321,1),0)</f>
        <v>3</v>
      </c>
      <c r="GN45" s="461">
        <f>IFERROR(MATCH(GO$44,Sheep!$R$314:$R$321,1),0)</f>
        <v>3</v>
      </c>
      <c r="GO45" s="461">
        <f>IFERROR(MATCH(GP$44,Sheep!$R$314:$R$321,1),0)</f>
        <v>3</v>
      </c>
      <c r="GP45" s="461">
        <f>IFERROR(MATCH(GQ$44,Sheep!$R$314:$R$321,1),0)</f>
        <v>3</v>
      </c>
      <c r="GQ45" s="461">
        <f>IFERROR(MATCH(GR$44,Sheep!$R$314:$R$321,1),0)</f>
        <v>3</v>
      </c>
      <c r="GR45" s="461">
        <f>IFERROR(MATCH(GS$44,Sheep!$R$314:$R$321,1),0)</f>
        <v>3</v>
      </c>
      <c r="GS45" s="461">
        <f>IFERROR(MATCH(GT$44,Sheep!$R$314:$R$321,1),0)</f>
        <v>3</v>
      </c>
      <c r="GT45" s="461">
        <f>IFERROR(MATCH(GU$44,Sheep!$R$314:$R$321,1),0)</f>
        <v>3</v>
      </c>
      <c r="GU45" s="461">
        <f>IFERROR(MATCH(GV$44,Sheep!$R$314:$R$321,1),0)</f>
        <v>3</v>
      </c>
      <c r="GV45" s="461">
        <f>IFERROR(MATCH(GW$44,Sheep!$R$314:$R$321,1),0)</f>
        <v>3</v>
      </c>
      <c r="GW45" s="461">
        <f>IFERROR(MATCH(GX$44,Sheep!$R$314:$R$321,1),0)</f>
        <v>3</v>
      </c>
      <c r="GX45" s="461">
        <f>IFERROR(MATCH(GY$44,Sheep!$R$314:$R$321,1),0)</f>
        <v>3</v>
      </c>
      <c r="GY45" s="461">
        <f>IFERROR(MATCH(GZ$44,Sheep!$R$314:$R$321,1),0)</f>
        <v>3</v>
      </c>
      <c r="GZ45" s="461">
        <f>IFERROR(MATCH(HA$44,Sheep!$R$314:$R$321,1),0)</f>
        <v>3</v>
      </c>
      <c r="HA45" s="461">
        <f>IFERROR(MATCH(HB$44,Sheep!$R$314:$R$321,1),0)</f>
        <v>3</v>
      </c>
      <c r="HB45" s="461">
        <f>IFERROR(MATCH(HC$44,Sheep!$R$314:$R$321,1),0)</f>
        <v>3</v>
      </c>
      <c r="HC45" s="461">
        <f>IFERROR(MATCH(HD$44,Sheep!$R$314:$R$321,1),0)</f>
        <v>3</v>
      </c>
      <c r="HD45" s="461">
        <f>IFERROR(MATCH(HE$44,Sheep!$R$314:$R$321,1),0)</f>
        <v>3</v>
      </c>
      <c r="HE45" s="461">
        <f>IFERROR(MATCH(HF$44,Sheep!$R$314:$R$321,1),0)</f>
        <v>3</v>
      </c>
      <c r="HF45" s="461">
        <f>IFERROR(MATCH(HG$44,Sheep!$R$314:$R$321,1),0)</f>
        <v>4</v>
      </c>
      <c r="HG45" s="461">
        <f>IFERROR(MATCH(HH$44,Sheep!$R$314:$R$321,1),0)</f>
        <v>4</v>
      </c>
      <c r="HH45" s="461">
        <f>IFERROR(MATCH(HI$44,Sheep!$R$314:$R$321,1),0)</f>
        <v>4</v>
      </c>
      <c r="HI45" s="461">
        <f>IFERROR(MATCH(HJ$44,Sheep!$R$314:$R$321,1),0)</f>
        <v>4</v>
      </c>
      <c r="HJ45" s="461">
        <f>IFERROR(MATCH(HK$44,Sheep!$R$314:$R$321,1),0)</f>
        <v>4</v>
      </c>
      <c r="HK45" s="461">
        <f>IFERROR(MATCH(HL$44,Sheep!$R$314:$R$321,1),0)</f>
        <v>4</v>
      </c>
      <c r="HL45" s="461">
        <f>IFERROR(MATCH(HM$44,Sheep!$R$314:$R$321,1),0)</f>
        <v>4</v>
      </c>
      <c r="HM45" s="461">
        <f>IFERROR(MATCH(HN$44,Sheep!$R$314:$R$321,1),0)</f>
        <v>4</v>
      </c>
      <c r="HN45" s="461">
        <f>IFERROR(MATCH(HO$44,Sheep!$R$314:$R$321,1),0)</f>
        <v>4</v>
      </c>
      <c r="HO45" s="461">
        <f>IFERROR(MATCH(HP$44,Sheep!$R$314:$R$321,1),0)</f>
        <v>4</v>
      </c>
      <c r="HP45" s="461">
        <f>IFERROR(MATCH(HQ$44,Sheep!$R$314:$R$321,1),0)</f>
        <v>4</v>
      </c>
      <c r="HQ45" s="461">
        <f>IFERROR(MATCH(HR$44,Sheep!$R$314:$R$321,1),0)</f>
        <v>4</v>
      </c>
      <c r="HR45" s="461">
        <f>IFERROR(MATCH(HS$44,Sheep!$R$314:$R$321,1),0)</f>
        <v>4</v>
      </c>
      <c r="HS45" s="461">
        <f>IFERROR(MATCH(HT$44,Sheep!$R$314:$R$321,1),0)</f>
        <v>4</v>
      </c>
      <c r="HT45" s="461">
        <f>IFERROR(MATCH(HU$44,Sheep!$R$314:$R$321,1),0)</f>
        <v>4</v>
      </c>
      <c r="HU45" s="461">
        <f>IFERROR(MATCH(HV$44,Sheep!$R$314:$R$321,1),0)</f>
        <v>4</v>
      </c>
      <c r="HV45" s="461">
        <f>IFERROR(MATCH(HW$44,Sheep!$R$314:$R$321,1),0)</f>
        <v>4</v>
      </c>
      <c r="HW45" s="461">
        <f>IFERROR(MATCH(HX$44,Sheep!$R$314:$R$321,1),0)</f>
        <v>4</v>
      </c>
      <c r="HX45" s="461">
        <f>IFERROR(MATCH(HY$44,Sheep!$R$314:$R$321,1),0)</f>
        <v>4</v>
      </c>
      <c r="HY45" s="461">
        <f>IFERROR(MATCH(HZ$44,Sheep!$R$314:$R$321,1),0)</f>
        <v>4</v>
      </c>
      <c r="HZ45" s="461">
        <f>IFERROR(MATCH(IA$44,Sheep!$R$314:$R$321,1),0)</f>
        <v>4</v>
      </c>
      <c r="IA45" s="461">
        <f>IFERROR(MATCH(IB$44,Sheep!$R$314:$R$321,1),0)</f>
        <v>4</v>
      </c>
      <c r="IB45" s="461">
        <f>IFERROR(MATCH(IC$44,Sheep!$R$314:$R$321,1),0)</f>
        <v>4</v>
      </c>
      <c r="IC45" s="461">
        <f>IFERROR(MATCH(ID$44,Sheep!$R$314:$R$321,1),0)</f>
        <v>4</v>
      </c>
      <c r="ID45" s="461">
        <f>IFERROR(MATCH(IE$44,Sheep!$R$314:$R$321,1),0)</f>
        <v>4</v>
      </c>
      <c r="IE45" s="461">
        <f>IFERROR(MATCH(IF$44,Sheep!$R$314:$R$321,1),0)</f>
        <v>4</v>
      </c>
      <c r="IF45" s="461">
        <f>IFERROR(MATCH(IG$44,Sheep!$R$314:$R$321,1),0)</f>
        <v>4</v>
      </c>
      <c r="IG45" s="461">
        <f>IFERROR(MATCH(IH$44,Sheep!$R$314:$R$321,1),0)</f>
        <v>4</v>
      </c>
      <c r="IH45" s="461">
        <f>IFERROR(MATCH(II$44,Sheep!$R$314:$R$321,1),0)</f>
        <v>4</v>
      </c>
      <c r="II45" s="461">
        <f>IFERROR(MATCH(IJ$44,Sheep!$R$314:$R$321,1),0)</f>
        <v>4</v>
      </c>
      <c r="IJ45" s="461">
        <f>IFERROR(MATCH(IK$44,Sheep!$R$314:$R$321,1),0)</f>
        <v>4</v>
      </c>
      <c r="IK45" s="461">
        <f>IFERROR(MATCH(IL$44,Sheep!$R$314:$R$321,1),0)</f>
        <v>4</v>
      </c>
      <c r="IL45" s="461">
        <f>IFERROR(MATCH(IM$44,Sheep!$R$314:$R$321,1),0)</f>
        <v>4</v>
      </c>
      <c r="IM45" s="461">
        <f>IFERROR(MATCH(IN$44,Sheep!$R$314:$R$321,1),0)</f>
        <v>4</v>
      </c>
      <c r="IN45" s="461">
        <f>IFERROR(MATCH(IO$44,Sheep!$R$314:$R$321,1),0)</f>
        <v>4</v>
      </c>
      <c r="IO45" s="461">
        <f>IFERROR(MATCH(IP$44,Sheep!$R$314:$R$321,1),0)</f>
        <v>4</v>
      </c>
      <c r="IP45" s="461">
        <f>IFERROR(MATCH(IQ$44,Sheep!$R$314:$R$321,1),0)</f>
        <v>4</v>
      </c>
      <c r="IQ45" s="461">
        <f>IFERROR(MATCH(IR$44,Sheep!$R$314:$R$321,1),0)</f>
        <v>4</v>
      </c>
      <c r="IR45" s="461">
        <f>IFERROR(MATCH(IS$44,Sheep!$R$314:$R$321,1),0)</f>
        <v>4</v>
      </c>
      <c r="IS45" s="461">
        <f>IFERROR(MATCH(IT$44,Sheep!$R$314:$R$321,1),0)</f>
        <v>4</v>
      </c>
      <c r="IT45" s="461">
        <f>IFERROR(MATCH(IU$44,Sheep!$R$314:$R$321,1),0)</f>
        <v>4</v>
      </c>
      <c r="IU45" s="461">
        <f>IFERROR(MATCH(IV$44,Sheep!$R$314:$R$321,1),0)</f>
        <v>4</v>
      </c>
      <c r="IV45" s="461">
        <f>IFERROR(MATCH(IW$44,Sheep!$R$314:$R$321,1),0)</f>
        <v>4</v>
      </c>
      <c r="IW45" s="461">
        <f>IFERROR(MATCH(IX$44,Sheep!$R$314:$R$321,1),0)</f>
        <v>4</v>
      </c>
      <c r="IX45" s="461">
        <f>IFERROR(MATCH(IY$44,Sheep!$R$314:$R$321,1),0)</f>
        <v>4</v>
      </c>
      <c r="IY45" s="461">
        <f>IFERROR(MATCH(IZ$44,Sheep!$R$314:$R$321,1),0)</f>
        <v>4</v>
      </c>
      <c r="IZ45" s="461">
        <f>IFERROR(MATCH(JA$44,Sheep!$R$314:$R$321,1),0)</f>
        <v>4</v>
      </c>
      <c r="JA45" s="461">
        <f>IFERROR(MATCH(JB$44,Sheep!$R$314:$R$321,1),0)</f>
        <v>4</v>
      </c>
      <c r="JB45" s="461">
        <f>IFERROR(MATCH(JC$44,Sheep!$R$314:$R$321,1),0)</f>
        <v>4</v>
      </c>
      <c r="JC45" s="461">
        <f>IFERROR(MATCH(JD$44,Sheep!$R$314:$R$321,1),0)</f>
        <v>4</v>
      </c>
      <c r="JD45" s="461">
        <f>IFERROR(MATCH(JE$44,Sheep!$R$314:$R$321,1),0)</f>
        <v>4</v>
      </c>
      <c r="JE45" s="461">
        <f>IFERROR(MATCH(JF$44,Sheep!$R$314:$R$321,1),0)</f>
        <v>4</v>
      </c>
      <c r="JF45" s="461">
        <f>IFERROR(MATCH(JG$44,Sheep!$R$314:$R$321,1),0)</f>
        <v>5</v>
      </c>
      <c r="JG45" s="461">
        <f>IFERROR(MATCH(JH$44,Sheep!$R$314:$R$321,1),0)</f>
        <v>5</v>
      </c>
      <c r="JH45" s="461">
        <f>IFERROR(MATCH(JI$44,Sheep!$R$314:$R$321,1),0)</f>
        <v>5</v>
      </c>
      <c r="JI45" s="461">
        <f>IFERROR(MATCH(JJ$44,Sheep!$R$314:$R$321,1),0)</f>
        <v>5</v>
      </c>
      <c r="JJ45" s="461">
        <f>IFERROR(MATCH(JK$44,Sheep!$R$314:$R$321,1),0)</f>
        <v>5</v>
      </c>
      <c r="JK45" s="461">
        <f>IFERROR(MATCH(JL$44,Sheep!$R$314:$R$321,1),0)</f>
        <v>5</v>
      </c>
      <c r="JL45" s="461">
        <f>IFERROR(MATCH(JM$44,Sheep!$R$314:$R$321,1),0)</f>
        <v>5</v>
      </c>
      <c r="JM45" s="461">
        <f>IFERROR(MATCH(JN$44,Sheep!$R$314:$R$321,1),0)</f>
        <v>5</v>
      </c>
      <c r="JN45" s="461">
        <f>IFERROR(MATCH(JO$44,Sheep!$R$314:$R$321,1),0)</f>
        <v>5</v>
      </c>
      <c r="JO45" s="461">
        <f>IFERROR(MATCH(JP$44,Sheep!$R$314:$R$321,1),0)</f>
        <v>5</v>
      </c>
      <c r="JP45" s="461">
        <f>IFERROR(MATCH(JQ$44,Sheep!$R$314:$R$321,1),0)</f>
        <v>5</v>
      </c>
      <c r="JQ45" s="461">
        <f>IFERROR(MATCH(JR$44,Sheep!$R$314:$R$321,1),0)</f>
        <v>5</v>
      </c>
      <c r="JR45" s="461">
        <f>IFERROR(MATCH(JS$44,Sheep!$R$314:$R$321,1),0)</f>
        <v>5</v>
      </c>
      <c r="JS45" s="461">
        <f>IFERROR(MATCH(JT$44,Sheep!$R$314:$R$321,1),0)</f>
        <v>5</v>
      </c>
      <c r="JT45" s="461">
        <f>IFERROR(MATCH(JU$44,Sheep!$R$314:$R$321,1),0)</f>
        <v>5</v>
      </c>
      <c r="JU45" s="461">
        <f>IFERROR(MATCH(JV$44,Sheep!$R$314:$R$321,1),0)</f>
        <v>5</v>
      </c>
      <c r="JV45" s="461">
        <f>IFERROR(MATCH(JW$44,Sheep!$R$314:$R$321,1),0)</f>
        <v>5</v>
      </c>
      <c r="JW45" s="461">
        <f>IFERROR(MATCH(JX$44,Sheep!$R$314:$R$321,1),0)</f>
        <v>5</v>
      </c>
      <c r="JX45" s="461">
        <f>IFERROR(MATCH(JY$44,Sheep!$R$314:$R$321,1),0)</f>
        <v>5</v>
      </c>
      <c r="JY45" s="461">
        <f>IFERROR(MATCH(JZ$44,Sheep!$R$314:$R$321,1),0)</f>
        <v>5</v>
      </c>
      <c r="JZ45" s="461">
        <f>IFERROR(MATCH(KA$44,Sheep!$R$314:$R$321,1),0)</f>
        <v>5</v>
      </c>
      <c r="KA45" s="461">
        <f>IFERROR(MATCH(KB$44,Sheep!$R$314:$R$321,1),0)</f>
        <v>5</v>
      </c>
      <c r="KB45" s="461">
        <f>IFERROR(MATCH(KC$44,Sheep!$R$314:$R$321,1),0)</f>
        <v>5</v>
      </c>
      <c r="KC45" s="461">
        <f>IFERROR(MATCH(KD$44,Sheep!$R$314:$R$321,1),0)</f>
        <v>5</v>
      </c>
      <c r="KD45" s="461">
        <f>IFERROR(MATCH(KE$44,Sheep!$R$314:$R$321,1),0)</f>
        <v>5</v>
      </c>
      <c r="KE45" s="461">
        <f>IFERROR(MATCH(KF$44,Sheep!$R$314:$R$321,1),0)</f>
        <v>5</v>
      </c>
      <c r="KF45" s="461">
        <f>IFERROR(MATCH(KG$44,Sheep!$R$314:$R$321,1),0)</f>
        <v>5</v>
      </c>
      <c r="KG45" s="461">
        <f>IFERROR(MATCH(KH$44,Sheep!$R$314:$R$321,1),0)</f>
        <v>5</v>
      </c>
      <c r="KH45" s="461">
        <f>IFERROR(MATCH(KI$44,Sheep!$R$314:$R$321,1),0)</f>
        <v>5</v>
      </c>
      <c r="KI45" s="461">
        <f>IFERROR(MATCH(KJ$44,Sheep!$R$314:$R$321,1),0)</f>
        <v>5</v>
      </c>
      <c r="KJ45" s="461">
        <f>IFERROR(MATCH(KK$44,Sheep!$R$314:$R$321,1),0)</f>
        <v>5</v>
      </c>
      <c r="KK45" s="461">
        <f>IFERROR(MATCH(KL$44,Sheep!$R$314:$R$321,1),0)</f>
        <v>5</v>
      </c>
      <c r="KL45" s="461">
        <f>IFERROR(MATCH(KM$44,Sheep!$R$314:$R$321,1),0)</f>
        <v>5</v>
      </c>
      <c r="KM45" s="461">
        <f>IFERROR(MATCH(KN$44,Sheep!$R$314:$R$321,1),0)</f>
        <v>5</v>
      </c>
      <c r="KN45" s="461">
        <f>IFERROR(MATCH(KO$44,Sheep!$R$314:$R$321,1),0)</f>
        <v>5</v>
      </c>
      <c r="KO45" s="461">
        <f>IFERROR(MATCH(KP$44,Sheep!$R$314:$R$321,1),0)</f>
        <v>5</v>
      </c>
      <c r="KP45" s="461">
        <f>IFERROR(MATCH(KQ$44,Sheep!$R$314:$R$321,1),0)</f>
        <v>5</v>
      </c>
      <c r="KQ45" s="461">
        <f>IFERROR(MATCH(KR$44,Sheep!$R$314:$R$321,1),0)</f>
        <v>5</v>
      </c>
      <c r="KR45" s="461">
        <f>IFERROR(MATCH(KS$44,Sheep!$R$314:$R$321,1),0)</f>
        <v>5</v>
      </c>
      <c r="KS45" s="461">
        <f>IFERROR(MATCH(KT$44,Sheep!$R$314:$R$321,1),0)</f>
        <v>5</v>
      </c>
      <c r="KT45" s="461">
        <f>IFERROR(MATCH(KU$44,Sheep!$R$314:$R$321,1),0)</f>
        <v>5</v>
      </c>
      <c r="KU45" s="461">
        <f>IFERROR(MATCH(KV$44,Sheep!$R$314:$R$321,1),0)</f>
        <v>5</v>
      </c>
      <c r="KV45" s="461">
        <f>IFERROR(MATCH(KW$44,Sheep!$R$314:$R$321,1),0)</f>
        <v>5</v>
      </c>
      <c r="KW45" s="461">
        <f>IFERROR(MATCH(KX$44,Sheep!$R$314:$R$321,1),0)</f>
        <v>5</v>
      </c>
      <c r="KX45" s="461">
        <f>IFERROR(MATCH(KY$44,Sheep!$R$314:$R$321,1),0)</f>
        <v>5</v>
      </c>
      <c r="KY45" s="461">
        <f>IFERROR(MATCH(KZ$44,Sheep!$R$314:$R$321,1),0)</f>
        <v>5</v>
      </c>
      <c r="KZ45" s="461">
        <f>IFERROR(MATCH(LA$44,Sheep!$R$314:$R$321,1),0)</f>
        <v>5</v>
      </c>
      <c r="LA45" s="461">
        <f>IFERROR(MATCH(LB$44,Sheep!$R$314:$R$321,1),0)</f>
        <v>5</v>
      </c>
      <c r="LB45" s="461">
        <f>IFERROR(MATCH(LC$44,Sheep!$R$314:$R$321,1),0)</f>
        <v>5</v>
      </c>
      <c r="LC45" s="461">
        <f>IFERROR(MATCH(LD$44,Sheep!$R$314:$R$321,1),0)</f>
        <v>5</v>
      </c>
      <c r="LD45" s="461">
        <f>IFERROR(MATCH(LE$44,Sheep!$R$314:$R$321,1),0)</f>
        <v>5</v>
      </c>
      <c r="LE45" s="461">
        <f>IFERROR(MATCH(LF$44,Sheep!$R$314:$R$321,1),0)</f>
        <v>5</v>
      </c>
      <c r="LF45" s="461">
        <f>IFERROR(MATCH(LG$44,Sheep!$R$314:$R$321,1),0)</f>
        <v>6</v>
      </c>
      <c r="LG45" s="461">
        <f>IFERROR(MATCH(LH$44,Sheep!$R$314:$R$321,1),0)</f>
        <v>6</v>
      </c>
      <c r="LH45" s="461">
        <f>IFERROR(MATCH(LI$44,Sheep!$R$314:$R$321,1),0)</f>
        <v>6</v>
      </c>
      <c r="LI45" s="461">
        <f>IFERROR(MATCH(LJ$44,Sheep!$R$314:$R$321,1),0)</f>
        <v>6</v>
      </c>
      <c r="LJ45" s="461">
        <f>IFERROR(MATCH(LK$44,Sheep!$R$314:$R$321,1),0)</f>
        <v>6</v>
      </c>
      <c r="LK45" s="461">
        <f>IFERROR(MATCH(LL$44,Sheep!$R$314:$R$321,1),0)</f>
        <v>6</v>
      </c>
      <c r="LL45" s="461">
        <f>IFERROR(MATCH(LM$44,Sheep!$R$314:$R$321,1),0)</f>
        <v>6</v>
      </c>
      <c r="LM45" s="461">
        <f>IFERROR(MATCH(LN$44,Sheep!$R$314:$R$321,1),0)</f>
        <v>6</v>
      </c>
      <c r="LN45" s="461">
        <f>IFERROR(MATCH(LO$44,Sheep!$R$314:$R$321,1),0)</f>
        <v>6</v>
      </c>
      <c r="LO45" s="461">
        <f>IFERROR(MATCH(LP$44,Sheep!$R$314:$R$321,1),0)</f>
        <v>6</v>
      </c>
      <c r="LP45" s="461">
        <f>IFERROR(MATCH(LQ$44,Sheep!$R$314:$R$321,1),0)</f>
        <v>6</v>
      </c>
      <c r="LQ45" s="461">
        <f>IFERROR(MATCH(LR$44,Sheep!$R$314:$R$321,1),0)</f>
        <v>6</v>
      </c>
      <c r="LR45" s="461">
        <f>IFERROR(MATCH(LS$44,Sheep!$R$314:$R$321,1),0)</f>
        <v>6</v>
      </c>
      <c r="LS45" s="461">
        <f>IFERROR(MATCH(LT$44,Sheep!$R$314:$R$321,1),0)</f>
        <v>6</v>
      </c>
      <c r="LT45" s="461">
        <f>IFERROR(MATCH(LU$44,Sheep!$R$314:$R$321,1),0)</f>
        <v>6</v>
      </c>
      <c r="LU45" s="461">
        <f>IFERROR(MATCH(LV$44,Sheep!$R$314:$R$321,1),0)</f>
        <v>6</v>
      </c>
      <c r="LV45" s="461">
        <f>IFERROR(MATCH(LW$44,Sheep!$R$314:$R$321,1),0)</f>
        <v>6</v>
      </c>
      <c r="LW45" s="461">
        <f>IFERROR(MATCH(LX$44,Sheep!$R$314:$R$321,1),0)</f>
        <v>6</v>
      </c>
      <c r="LX45" s="461">
        <f>IFERROR(MATCH(LY$44,Sheep!$R$314:$R$321,1),0)</f>
        <v>6</v>
      </c>
      <c r="LY45" s="461">
        <f>IFERROR(MATCH(LZ$44,Sheep!$R$314:$R$321,1),0)</f>
        <v>6</v>
      </c>
      <c r="LZ45" s="461">
        <f>IFERROR(MATCH(MA$44,Sheep!$R$314:$R$321,1),0)</f>
        <v>6</v>
      </c>
      <c r="MA45" s="461">
        <f>IFERROR(MATCH(MB$44,Sheep!$R$314:$R$321,1),0)</f>
        <v>6</v>
      </c>
      <c r="MB45" s="461">
        <f>IFERROR(MATCH(MC$44,Sheep!$R$314:$R$321,1),0)</f>
        <v>6</v>
      </c>
      <c r="MC45" s="461">
        <f>IFERROR(MATCH(MD$44,Sheep!$R$314:$R$321,1),0)</f>
        <v>6</v>
      </c>
      <c r="MD45" s="461">
        <f>IFERROR(MATCH(ME$44,Sheep!$R$314:$R$321,1),0)</f>
        <v>6</v>
      </c>
      <c r="ME45" s="461">
        <f>IFERROR(MATCH(MF$44,Sheep!$R$314:$R$321,1),0)</f>
        <v>6</v>
      </c>
      <c r="MF45" s="461">
        <f>IFERROR(MATCH(MG$44,Sheep!$R$314:$R$321,1),0)</f>
        <v>6</v>
      </c>
      <c r="MG45" s="461">
        <f>IFERROR(MATCH(MH$44,Sheep!$R$314:$R$321,1),0)</f>
        <v>6</v>
      </c>
      <c r="MH45" s="461">
        <f>IFERROR(MATCH(MI$44,Sheep!$R$314:$R$321,1),0)</f>
        <v>6</v>
      </c>
      <c r="MI45" s="461">
        <f>IFERROR(MATCH(MJ$44,Sheep!$R$314:$R$321,1),0)</f>
        <v>6</v>
      </c>
      <c r="MJ45" s="461">
        <f>IFERROR(MATCH(MK$44,Sheep!$R$314:$R$321,1),0)</f>
        <v>6</v>
      </c>
      <c r="MK45" s="461">
        <f>IFERROR(MATCH(ML$44,Sheep!$R$314:$R$321,1),0)</f>
        <v>6</v>
      </c>
      <c r="ML45" s="461">
        <f>IFERROR(MATCH(MM$44,Sheep!$R$314:$R$321,1),0)</f>
        <v>6</v>
      </c>
      <c r="MM45" s="461">
        <f>IFERROR(MATCH(MN$44,Sheep!$R$314:$R$321,1),0)</f>
        <v>6</v>
      </c>
      <c r="MN45" s="461">
        <f>IFERROR(MATCH(MO$44,Sheep!$R$314:$R$321,1),0)</f>
        <v>6</v>
      </c>
      <c r="MO45" s="461">
        <f>IFERROR(MATCH(MP$44,Sheep!$R$314:$R$321,1),0)</f>
        <v>6</v>
      </c>
      <c r="MP45" s="461">
        <f>IFERROR(MATCH(MQ$44,Sheep!$R$314:$R$321,1),0)</f>
        <v>6</v>
      </c>
      <c r="MQ45" s="461">
        <f>IFERROR(MATCH(MR$44,Sheep!$R$314:$R$321,1),0)</f>
        <v>6</v>
      </c>
      <c r="MR45" s="461">
        <f>IFERROR(MATCH(MS$44,Sheep!$R$314:$R$321,1),0)</f>
        <v>6</v>
      </c>
      <c r="MS45" s="461">
        <f>IFERROR(MATCH(MT$44,Sheep!$R$314:$R$321,1),0)</f>
        <v>6</v>
      </c>
      <c r="MT45" s="461">
        <f>IFERROR(MATCH(MU$44,Sheep!$R$314:$R$321,1),0)</f>
        <v>6</v>
      </c>
      <c r="MU45" s="461">
        <f>IFERROR(MATCH(MV$44,Sheep!$R$314:$R$321,1),0)</f>
        <v>6</v>
      </c>
      <c r="MV45" s="461">
        <f>IFERROR(MATCH(MW$44,Sheep!$R$314:$R$321,1),0)</f>
        <v>6</v>
      </c>
      <c r="MW45" s="461">
        <f>IFERROR(MATCH(MX$44,Sheep!$R$314:$R$321,1),0)</f>
        <v>6</v>
      </c>
      <c r="MX45" s="461">
        <f>IFERROR(MATCH(MY$44,Sheep!$R$314:$R$321,1),0)</f>
        <v>6</v>
      </c>
      <c r="MY45" s="461">
        <f>IFERROR(MATCH(MZ$44,Sheep!$R$314:$R$321,1),0)</f>
        <v>6</v>
      </c>
      <c r="MZ45" s="461">
        <f>IFERROR(MATCH(NA$44,Sheep!$R$314:$R$321,1),0)</f>
        <v>6</v>
      </c>
      <c r="NA45" s="461">
        <f>IFERROR(MATCH(NB$44,Sheep!$R$314:$R$321,1),0)</f>
        <v>6</v>
      </c>
      <c r="NB45" s="461">
        <f>IFERROR(MATCH(NC$44,Sheep!$R$314:$R$321,1),0)</f>
        <v>6</v>
      </c>
      <c r="NC45" s="461">
        <f>IFERROR(MATCH(ND$44,Sheep!$R$314:$R$321,1),0)</f>
        <v>6</v>
      </c>
      <c r="ND45" s="461">
        <f>IFERROR(MATCH(NE$44,Sheep!$R$314:$R$321,1),0)</f>
        <v>6</v>
      </c>
      <c r="NE45" s="461">
        <f>IFERROR(MATCH(NF$44,Sheep!$R$314:$R$321,1),0)</f>
        <v>6</v>
      </c>
      <c r="NF45" s="461">
        <f>IFERROR(MATCH(NG$44,Sheep!$R$314:$R$321,1),0)</f>
        <v>7</v>
      </c>
      <c r="NG45" s="461">
        <f>IFERROR(MATCH(NH$44,Sheep!$R$314:$R$321,1),0)</f>
        <v>7</v>
      </c>
      <c r="NH45" s="461">
        <f>IFERROR(MATCH(NI$44,Sheep!$R$314:$R$321,1),0)</f>
        <v>7</v>
      </c>
      <c r="NI45" s="461">
        <f>IFERROR(MATCH(NJ$44,Sheep!$R$314:$R$321,1),0)</f>
        <v>7</v>
      </c>
      <c r="NJ45" s="461">
        <f>IFERROR(MATCH(NK$44,Sheep!$R$314:$R$321,1),0)</f>
        <v>7</v>
      </c>
      <c r="NK45" s="461">
        <f>IFERROR(MATCH(NL$44,Sheep!$R$314:$R$321,1),0)</f>
        <v>7</v>
      </c>
      <c r="NL45" s="461">
        <f>IFERROR(MATCH(NM$44,Sheep!$R$314:$R$321,1),0)</f>
        <v>7</v>
      </c>
      <c r="NM45" s="461">
        <f>IFERROR(MATCH(NN$44,Sheep!$R$314:$R$321,1),0)</f>
        <v>7</v>
      </c>
      <c r="NN45" s="461">
        <f>IFERROR(MATCH(NO$44,Sheep!$R$314:$R$321,1),0)</f>
        <v>7</v>
      </c>
      <c r="NO45" s="461">
        <f>IFERROR(MATCH(NP$44,Sheep!$R$314:$R$321,1),0)</f>
        <v>7</v>
      </c>
      <c r="NP45" s="461">
        <f>IFERROR(MATCH(NQ$44,Sheep!$R$314:$R$321,1),0)</f>
        <v>7</v>
      </c>
      <c r="NQ45" s="461">
        <f>IFERROR(MATCH(NR$44,Sheep!$R$314:$R$321,1),0)</f>
        <v>7</v>
      </c>
      <c r="NR45" s="461">
        <f>IFERROR(MATCH(NS$44,Sheep!$R$314:$R$321,1),0)</f>
        <v>7</v>
      </c>
      <c r="NS45" s="461">
        <f>IFERROR(MATCH(NT$44,Sheep!$R$314:$R$321,1),0)</f>
        <v>7</v>
      </c>
      <c r="NT45" s="461">
        <f>IFERROR(MATCH(NU$44,Sheep!$R$314:$R$321,1),0)</f>
        <v>7</v>
      </c>
      <c r="NU45" s="461">
        <f>IFERROR(MATCH(NV$44,Sheep!$R$314:$R$321,1),0)</f>
        <v>7</v>
      </c>
      <c r="NV45" s="461">
        <f>IFERROR(MATCH(NW$44,Sheep!$R$314:$R$321,1),0)</f>
        <v>7</v>
      </c>
      <c r="NW45" s="461">
        <f>IFERROR(MATCH(NX$44,Sheep!$R$314:$R$321,1),0)</f>
        <v>7</v>
      </c>
      <c r="NX45" s="461">
        <f>IFERROR(MATCH(NY$44,Sheep!$R$314:$R$321,1),0)</f>
        <v>7</v>
      </c>
      <c r="NY45" s="461">
        <f>IFERROR(MATCH(NZ$44,Sheep!$R$314:$R$321,1),0)</f>
        <v>7</v>
      </c>
      <c r="NZ45" s="461">
        <f>IFERROR(MATCH(OA$44,Sheep!$R$314:$R$321,1),0)</f>
        <v>7</v>
      </c>
      <c r="OA45" s="461">
        <f>IFERROR(MATCH(OB$44,Sheep!$R$314:$R$321,1),0)</f>
        <v>7</v>
      </c>
      <c r="OB45" s="461">
        <f>IFERROR(MATCH(OC$44,Sheep!$R$314:$R$321,1),0)</f>
        <v>7</v>
      </c>
      <c r="OC45" s="461">
        <f>IFERROR(MATCH(OD$44,Sheep!$R$314:$R$321,1),0)</f>
        <v>7</v>
      </c>
      <c r="OD45" s="461">
        <f>IFERROR(MATCH(OE$44,Sheep!$R$314:$R$321,1),0)</f>
        <v>7</v>
      </c>
      <c r="OE45" s="461">
        <f>IFERROR(MATCH(OF$44,Sheep!$R$314:$R$321,1),0)</f>
        <v>7</v>
      </c>
      <c r="OF45" s="461">
        <f>IFERROR(MATCH(OG$44,Sheep!$R$314:$R$321,1),0)</f>
        <v>7</v>
      </c>
      <c r="OG45" s="461">
        <f>IFERROR(MATCH(OH$44,Sheep!$R$314:$R$321,1),0)</f>
        <v>7</v>
      </c>
      <c r="OH45" s="461">
        <f>IFERROR(MATCH(OI$44,Sheep!$R$314:$R$321,1),0)</f>
        <v>7</v>
      </c>
      <c r="OI45" s="461">
        <f>IFERROR(MATCH(OJ$44,Sheep!$R$314:$R$321,1),0)</f>
        <v>7</v>
      </c>
      <c r="OJ45" s="461">
        <f>IFERROR(MATCH(OK$44,Sheep!$R$314:$R$321,1),0)</f>
        <v>7</v>
      </c>
      <c r="OK45" s="461">
        <f>IFERROR(MATCH(OL$44,Sheep!$R$314:$R$321,1),0)</f>
        <v>7</v>
      </c>
      <c r="OL45" s="461">
        <f>IFERROR(MATCH(OM$44,Sheep!$R$314:$R$321,1),0)</f>
        <v>7</v>
      </c>
      <c r="OM45" s="461">
        <f>IFERROR(MATCH(ON$44,Sheep!$R$314:$R$321,1),0)</f>
        <v>7</v>
      </c>
      <c r="ON45" s="461">
        <f>IFERROR(MATCH(OO$44,Sheep!$R$314:$R$321,1),0)</f>
        <v>7</v>
      </c>
      <c r="OO45" s="461">
        <f>IFERROR(MATCH(OP$44,Sheep!$R$314:$R$321,1),0)</f>
        <v>7</v>
      </c>
      <c r="OP45" s="461">
        <f>IFERROR(MATCH(OQ$44,Sheep!$R$314:$R$321,1),0)</f>
        <v>7</v>
      </c>
      <c r="OQ45" s="461">
        <f>IFERROR(MATCH(OR$44,Sheep!$R$314:$R$321,1),0)</f>
        <v>7</v>
      </c>
      <c r="OR45" s="461">
        <f>IFERROR(MATCH(OS$44,Sheep!$R$314:$R$321,1),0)</f>
        <v>7</v>
      </c>
      <c r="OS45" s="461">
        <f>IFERROR(MATCH(OT$44,Sheep!$R$314:$R$321,1),0)</f>
        <v>7</v>
      </c>
      <c r="OT45" s="461">
        <f>IFERROR(MATCH(OU$44,Sheep!$R$314:$R$321,1),0)</f>
        <v>7</v>
      </c>
      <c r="OU45" s="461">
        <f>IFERROR(MATCH(OV$44,Sheep!$R$314:$R$321,1),0)</f>
        <v>7</v>
      </c>
      <c r="OV45" s="461">
        <f>IFERROR(MATCH(OW$44,Sheep!$R$314:$R$321,1),0)</f>
        <v>7</v>
      </c>
      <c r="OW45" s="461">
        <f>IFERROR(MATCH(OX$44,Sheep!$R$314:$R$321,1),0)</f>
        <v>7</v>
      </c>
      <c r="OX45" s="461">
        <f>IFERROR(MATCH(OY$44,Sheep!$R$314:$R$321,1),0)</f>
        <v>7</v>
      </c>
      <c r="OY45" s="461">
        <f>IFERROR(MATCH(OZ$44,Sheep!$R$314:$R$321,1),0)</f>
        <v>7</v>
      </c>
      <c r="OZ45" s="461">
        <f>IFERROR(MATCH(PA$44,Sheep!$R$314:$R$321,1),0)</f>
        <v>7</v>
      </c>
      <c r="PA45" s="461">
        <f>IFERROR(MATCH(PB$44,Sheep!$R$314:$R$321,1),0)</f>
        <v>7</v>
      </c>
      <c r="PB45" s="461">
        <f>IFERROR(MATCH(PC$44,Sheep!$R$314:$R$321,1),0)</f>
        <v>7</v>
      </c>
      <c r="PC45" s="461">
        <f>IFERROR(MATCH(PD$44,Sheep!$R$314:$R$321,1),0)</f>
        <v>7</v>
      </c>
      <c r="PD45" s="461">
        <f>IFERROR(MATCH(PE$44,Sheep!$R$314:$R$321,1),0)</f>
        <v>7</v>
      </c>
      <c r="PE45" s="461">
        <f>IFERROR(MATCH(PF$44,Sheep!$R$314:$R$321,1),0)</f>
        <v>7</v>
      </c>
      <c r="PF45" s="461">
        <f>IFERROR(MATCH(PG$44,Sheep!$R$314:$R$321,1),0)</f>
        <v>8</v>
      </c>
      <c r="PG45" s="461">
        <f>IFERROR(MATCH(PH$44,Sheep!$R$314:$R$321,1),0)</f>
        <v>8</v>
      </c>
      <c r="PH45" s="461">
        <f>IFERROR(MATCH(PI$44,Sheep!$R$314:$R$321,1),0)</f>
        <v>8</v>
      </c>
      <c r="PI45" s="461">
        <f>IFERROR(MATCH(PJ$44,Sheep!$R$314:$R$321,1),0)</f>
        <v>8</v>
      </c>
      <c r="PJ45" s="461">
        <f>IFERROR(MATCH(PK$44,Sheep!$R$314:$R$321,1),0)</f>
        <v>8</v>
      </c>
      <c r="PK45" s="461">
        <f>IFERROR(MATCH(PL$44,Sheep!$R$314:$R$321,1),0)</f>
        <v>8</v>
      </c>
      <c r="PL45" s="461">
        <f>IFERROR(MATCH(PM$44,Sheep!$R$314:$R$321,1),0)</f>
        <v>8</v>
      </c>
      <c r="PM45" s="461">
        <f>IFERROR(MATCH(PN$44,Sheep!$R$314:$R$321,1),0)</f>
        <v>8</v>
      </c>
      <c r="PN45" s="461">
        <f>IFERROR(MATCH(PO$44,Sheep!$R$314:$R$321,1),0)</f>
        <v>8</v>
      </c>
      <c r="PO45" s="461">
        <f>IFERROR(MATCH(PP$44,Sheep!$R$314:$R$321,1),0)</f>
        <v>8</v>
      </c>
      <c r="PP45" s="461">
        <f>IFERROR(MATCH(PQ$44,Sheep!$R$314:$R$321,1),0)</f>
        <v>8</v>
      </c>
      <c r="PQ45" s="461">
        <f>IFERROR(MATCH(PR$44,Sheep!$R$314:$R$321,1),0)</f>
        <v>8</v>
      </c>
      <c r="PR45" s="461">
        <f>IFERROR(MATCH(PS$44,Sheep!$R$314:$R$321,1),0)</f>
        <v>8</v>
      </c>
      <c r="PS45" s="461">
        <f>IFERROR(MATCH(PT$44,Sheep!$R$314:$R$321,1),0)</f>
        <v>8</v>
      </c>
      <c r="PT45" s="461">
        <f>IFERROR(MATCH(PU$44,Sheep!$R$314:$R$321,1),0)</f>
        <v>8</v>
      </c>
      <c r="PU45" s="461">
        <f>IFERROR(MATCH(PV$44,Sheep!$R$314:$R$321,1),0)</f>
        <v>8</v>
      </c>
      <c r="PV45" s="461">
        <f>IFERROR(MATCH(PW$44,Sheep!$R$314:$R$321,1),0)</f>
        <v>8</v>
      </c>
      <c r="PW45" s="461">
        <f>IFERROR(MATCH(PX$44,Sheep!$R$314:$R$321,1),0)</f>
        <v>8</v>
      </c>
      <c r="PX45" s="461">
        <f>IFERROR(MATCH(PY$44,Sheep!$R$314:$R$321,1),0)</f>
        <v>8</v>
      </c>
      <c r="PY45" s="461">
        <f>IFERROR(MATCH(PZ$44,Sheep!$R$314:$R$321,1),0)</f>
        <v>8</v>
      </c>
      <c r="PZ45" s="461">
        <f>IFERROR(MATCH(QA$44,Sheep!$R$314:$R$321,1),0)</f>
        <v>8</v>
      </c>
      <c r="QA45" s="461">
        <f>IFERROR(MATCH(QB$44,Sheep!$R$314:$R$321,1),0)</f>
        <v>8</v>
      </c>
      <c r="QB45" s="461">
        <f>IFERROR(MATCH(QC$44,Sheep!$R$314:$R$321,1),0)</f>
        <v>8</v>
      </c>
      <c r="QC45" s="461">
        <f>IFERROR(MATCH(QD$44,Sheep!$R$314:$R$321,1),0)</f>
        <v>8</v>
      </c>
      <c r="QD45" s="461">
        <f>IFERROR(MATCH(QE$44,Sheep!$R$314:$R$321,1),0)</f>
        <v>8</v>
      </c>
      <c r="QE45" s="461">
        <f>IFERROR(MATCH(QF$44,Sheep!$R$314:$R$321,1),0)</f>
        <v>8</v>
      </c>
      <c r="QF45" s="461">
        <f>IFERROR(MATCH(QG$44,Sheep!$R$314:$R$321,1),0)</f>
        <v>8</v>
      </c>
      <c r="QG45" s="461">
        <f>IFERROR(MATCH(QH$44,Sheep!$R$314:$R$321,1),0)</f>
        <v>8</v>
      </c>
      <c r="QH45" s="461">
        <f>IFERROR(MATCH(QI$44,Sheep!$R$314:$R$321,1),0)</f>
        <v>8</v>
      </c>
      <c r="QI45" s="461">
        <f>IFERROR(MATCH(QJ$44,Sheep!$R$314:$R$321,1),0)</f>
        <v>8</v>
      </c>
      <c r="QJ45" s="461">
        <f>IFERROR(MATCH(QK$44,Sheep!$R$314:$R$321,1),0)</f>
        <v>8</v>
      </c>
      <c r="QK45" s="461">
        <f>IFERROR(MATCH(QL$44,Sheep!$R$314:$R$321,1),0)</f>
        <v>8</v>
      </c>
      <c r="QL45" s="461">
        <f>IFERROR(MATCH(QM$44,Sheep!$R$314:$R$321,1),0)</f>
        <v>8</v>
      </c>
      <c r="QM45" s="461">
        <f>IFERROR(MATCH(QN$44,Sheep!$R$314:$R$321,1),0)</f>
        <v>8</v>
      </c>
      <c r="QN45" s="461">
        <f>IFERROR(MATCH(QO$44,Sheep!$R$314:$R$321,1),0)</f>
        <v>8</v>
      </c>
      <c r="QO45" s="461">
        <f>IFERROR(MATCH(QP$44,Sheep!$R$314:$R$321,1),0)</f>
        <v>8</v>
      </c>
      <c r="QP45" s="461">
        <f>IFERROR(MATCH(QQ$44,Sheep!$R$314:$R$321,1),0)</f>
        <v>8</v>
      </c>
      <c r="QQ45" s="461">
        <f>IFERROR(MATCH(QR$44,Sheep!$R$314:$R$321,1),0)</f>
        <v>8</v>
      </c>
      <c r="QR45" s="461">
        <f>IFERROR(MATCH(QS$44,Sheep!$R$314:$R$321,1),0)</f>
        <v>8</v>
      </c>
      <c r="QS45" s="461">
        <f>IFERROR(MATCH(QT$44,Sheep!$R$314:$R$321,1),0)</f>
        <v>8</v>
      </c>
      <c r="QT45" s="461">
        <f>IFERROR(MATCH(QU$44,Sheep!$R$314:$R$321,1),0)</f>
        <v>8</v>
      </c>
      <c r="QU45" s="461">
        <f>IFERROR(MATCH(QV$44,Sheep!$R$314:$R$321,1),0)</f>
        <v>8</v>
      </c>
      <c r="QV45" s="461">
        <f>IFERROR(MATCH(QW$44,Sheep!$R$314:$R$321,1),0)</f>
        <v>8</v>
      </c>
      <c r="QW45" s="461">
        <f>IFERROR(MATCH(QX$44,Sheep!$R$314:$R$321,1),0)</f>
        <v>8</v>
      </c>
      <c r="QX45" s="461">
        <f>IFERROR(MATCH(QY$44,Sheep!$R$314:$R$321,1),0)</f>
        <v>8</v>
      </c>
      <c r="QY45" s="461">
        <f>IFERROR(MATCH(QZ$44,Sheep!$R$314:$R$321,1),0)</f>
        <v>8</v>
      </c>
      <c r="QZ45" s="461">
        <f>IFERROR(MATCH(RA$44,Sheep!$R$314:$R$321,1),0)</f>
        <v>8</v>
      </c>
      <c r="RA45" s="461">
        <f>IFERROR(MATCH(RB$44,Sheep!$R$314:$R$321,1),0)</f>
        <v>8</v>
      </c>
      <c r="RB45" s="461">
        <f>IFERROR(MATCH(RC$44,Sheep!$R$314:$R$321,1),0)</f>
        <v>8</v>
      </c>
      <c r="RC45" s="461">
        <f>IFERROR(MATCH(RD$44,Sheep!$R$314:$R$321,1),0)</f>
        <v>8</v>
      </c>
      <c r="RD45" s="461">
        <f>IFERROR(MATCH(RE$44,Sheep!$R$314:$R$321,1),0)</f>
        <v>8</v>
      </c>
      <c r="RE45" s="461">
        <f>IFERROR(MATCH(RF$44,Sheep!$R$314:$R$321,1),0)</f>
        <v>8</v>
      </c>
      <c r="RF45" s="461">
        <f>IFERROR(MATCH(RG$44,Sheep!$R$314:$R$321,1),0)</f>
        <v>8</v>
      </c>
      <c r="RG45" s="461">
        <f>IFERROR(MATCH(RH$44,Sheep!$R$314:$R$321,1),0)</f>
        <v>8</v>
      </c>
      <c r="RH45" s="461">
        <f>IFERROR(MATCH(RI$44,Sheep!$R$314:$R$321,1),0)</f>
        <v>8</v>
      </c>
      <c r="RI45" s="461">
        <f>IFERROR(MATCH(RJ$44,Sheep!$R$314:$R$321,1),0)</f>
        <v>8</v>
      </c>
      <c r="RJ45" s="461">
        <f>IFERROR(MATCH(RK$44,Sheep!$R$314:$R$321,1),0)</f>
        <v>8</v>
      </c>
      <c r="RK45" s="461">
        <f>IFERROR(MATCH(RL$44,Sheep!$R$314:$R$321,1),0)</f>
        <v>8</v>
      </c>
      <c r="RL45" s="461">
        <f>IFERROR(MATCH(RM$44,Sheep!$R$314:$R$321,1),0)</f>
        <v>8</v>
      </c>
      <c r="RM45" s="461">
        <f>IFERROR(MATCH(RN$44,Sheep!$R$314:$R$321,1),0)</f>
        <v>8</v>
      </c>
      <c r="RN45" s="461">
        <f>IFERROR(MATCH(RO$44,Sheep!$R$314:$R$321,1),0)</f>
        <v>8</v>
      </c>
      <c r="RO45" s="461">
        <f>IFERROR(MATCH(RP$44,Sheep!$R$314:$R$321,1),0)</f>
        <v>8</v>
      </c>
      <c r="RP45" s="461">
        <f>IFERROR(MATCH(RQ$44,Sheep!$R$314:$R$321,1),0)</f>
        <v>8</v>
      </c>
      <c r="RQ45" s="461">
        <f>IFERROR(MATCH(RR$44,Sheep!$R$314:$R$321,1),0)</f>
        <v>8</v>
      </c>
      <c r="RR45" s="461">
        <f>IFERROR(MATCH(RS$44,Sheep!$R$314:$R$321,1),0)</f>
        <v>8</v>
      </c>
      <c r="RS45" s="461">
        <f>IFERROR(MATCH(RT$44,Sheep!$R$314:$R$321,1),0)</f>
        <v>8</v>
      </c>
      <c r="RT45" s="461">
        <f>IFERROR(MATCH(RU$44,Sheep!$R$314:$R$321,1),0)</f>
        <v>8</v>
      </c>
      <c r="RU45" s="461">
        <f>IFERROR(MATCH(RV$44,Sheep!$R$314:$R$321,1),0)</f>
        <v>8</v>
      </c>
      <c r="RV45" s="461">
        <f>IFERROR(MATCH(RW$44,Sheep!$R$314:$R$321,1),0)</f>
        <v>8</v>
      </c>
      <c r="RW45" s="461">
        <f>IFERROR(MATCH(RX$44,Sheep!$R$314:$R$321,1),0)</f>
        <v>8</v>
      </c>
      <c r="RX45" s="461">
        <f>IFERROR(MATCH(RY$44,Sheep!$R$314:$R$321,1),0)</f>
        <v>8</v>
      </c>
      <c r="RY45" s="461">
        <f>IFERROR(MATCH(RZ$44,Sheep!$R$314:$R$321,1),0)</f>
        <v>8</v>
      </c>
      <c r="RZ45" s="461">
        <f>IFERROR(MATCH(SA$44,Sheep!$R$314:$R$321,1),0)</f>
        <v>8</v>
      </c>
      <c r="SA45" s="461">
        <f>IFERROR(MATCH(SB$44,Sheep!$R$314:$R$321,1),0)</f>
        <v>8</v>
      </c>
      <c r="SB45" s="461">
        <f>IFERROR(MATCH(SC$44,Sheep!$R$314:$R$321,1),0)</f>
        <v>8</v>
      </c>
      <c r="SC45" s="461">
        <f>IFERROR(MATCH(SD$44,Sheep!$R$314:$R$321,1),0)</f>
        <v>8</v>
      </c>
      <c r="SD45" s="461">
        <f>IFERROR(MATCH(SE$44,Sheep!$R$314:$R$321,1),0)</f>
        <v>8</v>
      </c>
      <c r="SE45" s="461">
        <f>IFERROR(MATCH(SF$44,Sheep!$R$314:$R$321,1),0)</f>
        <v>8</v>
      </c>
      <c r="SF45" s="461">
        <f>IFERROR(MATCH(SG$44,Sheep!$R$314:$R$321,1),0)</f>
        <v>8</v>
      </c>
      <c r="SG45" s="461">
        <f>IFERROR(MATCH(SH$44,Sheep!$R$314:$R$321,1),0)</f>
        <v>8</v>
      </c>
      <c r="SH45" s="461">
        <f>IFERROR(MATCH(SI$44,Sheep!$R$314:$R$321,1),0)</f>
        <v>8</v>
      </c>
      <c r="SI45" s="461">
        <f>IFERROR(MATCH(SJ$44,Sheep!$R$314:$R$321,1),0)</f>
        <v>0</v>
      </c>
      <c r="SJ45" s="260"/>
      <c r="SK45" s="262"/>
      <c r="SL45" s="250"/>
      <c r="SM45" s="250"/>
      <c r="SN45" s="250"/>
    </row>
    <row r="46" spans="1:508" outlineLevel="3" x14ac:dyDescent="0.35">
      <c r="A46" s="250"/>
      <c r="B46" s="259"/>
      <c r="C46" s="447">
        <f>INT($C$40)+3</f>
        <v>4</v>
      </c>
      <c r="D46" s="260"/>
      <c r="E46" s="332"/>
      <c r="F46" s="332"/>
      <c r="G46" s="260"/>
      <c r="H46" s="274"/>
      <c r="I46" s="274"/>
      <c r="J46" s="460" t="s">
        <v>711</v>
      </c>
      <c r="K46" s="505">
        <f>IFERROR(INDEX(Sheep!$R$314:$R$321,K45,1),0)</f>
        <v>0</v>
      </c>
      <c r="L46" s="505">
        <f>IFERROR(INDEX(Sheep!$R$314:$R$321,L45,1),0)</f>
        <v>0</v>
      </c>
      <c r="M46" s="505">
        <f>IFERROR(INDEX(Sheep!$R$314:$R$321,M45,1),0)</f>
        <v>0</v>
      </c>
      <c r="N46" s="505">
        <f>IFERROR(INDEX(Sheep!$R$314:$R$321,N45,1),0)</f>
        <v>0</v>
      </c>
      <c r="O46" s="505">
        <f>IFERROR(INDEX(Sheep!$R$314:$R$321,O45,1),0)</f>
        <v>0</v>
      </c>
      <c r="P46" s="505">
        <f>IFERROR(INDEX(Sheep!$R$314:$R$321,P45,1),0)</f>
        <v>0</v>
      </c>
      <c r="Q46" s="505">
        <f>IFERROR(INDEX(Sheep!$R$314:$R$321,Q45,1),0)</f>
        <v>0</v>
      </c>
      <c r="R46" s="505">
        <f>IFERROR(INDEX(Sheep!$R$314:$R$321,R45,1),0)</f>
        <v>0</v>
      </c>
      <c r="S46" s="505">
        <f>IFERROR(INDEX(Sheep!$R$314:$R$321,S45,1),0)</f>
        <v>0</v>
      </c>
      <c r="T46" s="505">
        <f>IFERROR(INDEX(Sheep!$R$314:$R$321,T45,1),0)</f>
        <v>0</v>
      </c>
      <c r="U46" s="505">
        <f>IFERROR(INDEX(Sheep!$R$314:$R$321,U45,1),0)</f>
        <v>0</v>
      </c>
      <c r="V46" s="505">
        <f>IFERROR(INDEX(Sheep!$R$314:$R$321,V45,1),0)</f>
        <v>0</v>
      </c>
      <c r="W46" s="505">
        <f>IFERROR(INDEX(Sheep!$R$314:$R$321,W45,1),0)</f>
        <v>0</v>
      </c>
      <c r="X46" s="505">
        <f>IFERROR(INDEX(Sheep!$R$314:$R$321,X45,1),0)</f>
        <v>0</v>
      </c>
      <c r="Y46" s="505">
        <f>IFERROR(INDEX(Sheep!$R$314:$R$321,Y45,1),0)</f>
        <v>0</v>
      </c>
      <c r="Z46" s="505">
        <f>IFERROR(INDEX(Sheep!$R$314:$R$321,Z45,1),0)</f>
        <v>0</v>
      </c>
      <c r="AA46" s="505">
        <f>IFERROR(INDEX(Sheep!$R$314:$R$321,AA45,1),0)</f>
        <v>0</v>
      </c>
      <c r="AB46" s="505">
        <f>IFERROR(INDEX(Sheep!$R$314:$R$321,AB45,1),0)</f>
        <v>0</v>
      </c>
      <c r="AC46" s="505">
        <f>IFERROR(INDEX(Sheep!$R$314:$R$321,AC45,1),0)</f>
        <v>0</v>
      </c>
      <c r="AD46" s="505">
        <f>IFERROR(INDEX(Sheep!$R$314:$R$321,AD45,1),0)</f>
        <v>0</v>
      </c>
      <c r="AE46" s="505">
        <f>IFERROR(INDEX(Sheep!$R$314:$R$321,AE45,1),0)</f>
        <v>0</v>
      </c>
      <c r="AF46" s="505">
        <f>IFERROR(INDEX(Sheep!$R$314:$R$321,AF45,1),0)</f>
        <v>0</v>
      </c>
      <c r="AG46" s="505">
        <f>IFERROR(INDEX(Sheep!$R$314:$R$321,AG45,1),0)</f>
        <v>0</v>
      </c>
      <c r="AH46" s="505">
        <f>IFERROR(INDEX(Sheep!$R$314:$R$321,AH45,1),0)</f>
        <v>0</v>
      </c>
      <c r="AI46" s="505">
        <f>IFERROR(INDEX(Sheep!$R$314:$R$321,AI45,1),0)</f>
        <v>0</v>
      </c>
      <c r="AJ46" s="505">
        <f>IFERROR(INDEX(Sheep!$R$314:$R$321,AJ45,1),0)</f>
        <v>0</v>
      </c>
      <c r="AK46" s="505">
        <f>IFERROR(INDEX(Sheep!$R$314:$R$321,AK45,1),0)</f>
        <v>0</v>
      </c>
      <c r="AL46" s="505">
        <f>IFERROR(INDEX(Sheep!$R$314:$R$321,AL45,1),0)</f>
        <v>0</v>
      </c>
      <c r="AM46" s="505">
        <f>IFERROR(INDEX(Sheep!$R$314:$R$321,AM45,1),0)</f>
        <v>0</v>
      </c>
      <c r="AN46" s="505">
        <f>IFERROR(INDEX(Sheep!$R$314:$R$321,AN45,1),0)</f>
        <v>0</v>
      </c>
      <c r="AO46" s="505">
        <f>IFERROR(INDEX(Sheep!$R$314:$R$321,AO45,1),0)</f>
        <v>0</v>
      </c>
      <c r="AP46" s="505">
        <f>IFERROR(INDEX(Sheep!$R$314:$R$321,AP45,1),0)</f>
        <v>0</v>
      </c>
      <c r="AQ46" s="505">
        <f>IFERROR(INDEX(Sheep!$R$314:$R$321,AQ45,1),0)</f>
        <v>0</v>
      </c>
      <c r="AR46" s="505">
        <f>IFERROR(INDEX(Sheep!$R$314:$R$321,AR45,1),0)</f>
        <v>0</v>
      </c>
      <c r="AS46" s="505">
        <f>IFERROR(INDEX(Sheep!$R$314:$R$321,AS45,1),0)</f>
        <v>0</v>
      </c>
      <c r="AT46" s="505">
        <f>IFERROR(INDEX(Sheep!$R$314:$R$321,AT45,1),0)</f>
        <v>0</v>
      </c>
      <c r="AU46" s="505">
        <f>IFERROR(INDEX(Sheep!$R$314:$R$321,AU45,1),0)</f>
        <v>0</v>
      </c>
      <c r="AV46" s="505">
        <f>IFERROR(INDEX(Sheep!$R$314:$R$321,AV45,1),0)</f>
        <v>0</v>
      </c>
      <c r="AW46" s="505">
        <f>IFERROR(INDEX(Sheep!$R$314:$R$321,AW45,1),0)</f>
        <v>0</v>
      </c>
      <c r="AX46" s="505">
        <f>IFERROR(INDEX(Sheep!$R$314:$R$321,AX45,1),0)</f>
        <v>0</v>
      </c>
      <c r="AY46" s="505">
        <f>IFERROR(INDEX(Sheep!$R$314:$R$321,AY45,1),0)</f>
        <v>0</v>
      </c>
      <c r="AZ46" s="505">
        <f>IFERROR(INDEX(Sheep!$R$314:$R$321,AZ45,1),0)</f>
        <v>0</v>
      </c>
      <c r="BA46" s="505">
        <f>IFERROR(INDEX(Sheep!$R$314:$R$321,BA45,1),0)</f>
        <v>0</v>
      </c>
      <c r="BB46" s="505">
        <f>IFERROR(INDEX(Sheep!$R$314:$R$321,BB45,1),0)</f>
        <v>0</v>
      </c>
      <c r="BC46" s="505">
        <f>IFERROR(INDEX(Sheep!$R$314:$R$321,BC45,1),0)</f>
        <v>0</v>
      </c>
      <c r="BD46" s="505">
        <f>IFERROR(INDEX(Sheep!$R$314:$R$321,BD45,1),0)</f>
        <v>0</v>
      </c>
      <c r="BE46" s="505">
        <f>IFERROR(INDEX(Sheep!$R$314:$R$321,BE45,1),0)</f>
        <v>0</v>
      </c>
      <c r="BF46" s="505">
        <f>IFERROR(INDEX(Sheep!$R$314:$R$321,BF45,1),0)</f>
        <v>43802</v>
      </c>
      <c r="BG46" s="505">
        <f>IFERROR(INDEX(Sheep!$R$314:$R$321,BG45,1),0)</f>
        <v>43802</v>
      </c>
      <c r="BH46" s="505">
        <f>IFERROR(INDEX(Sheep!$R$314:$R$321,BH45,1),0)</f>
        <v>43802</v>
      </c>
      <c r="BI46" s="505">
        <f>IFERROR(INDEX(Sheep!$R$314:$R$321,BI45,1),0)</f>
        <v>43802</v>
      </c>
      <c r="BJ46" s="505">
        <f>IFERROR(INDEX(Sheep!$R$314:$R$321,BJ45,1),0)</f>
        <v>43802</v>
      </c>
      <c r="BK46" s="505">
        <f>IFERROR(INDEX(Sheep!$R$314:$R$321,BK45,1),0)</f>
        <v>43802</v>
      </c>
      <c r="BL46" s="505">
        <f>IFERROR(INDEX(Sheep!$R$314:$R$321,BL45,1),0)</f>
        <v>43802</v>
      </c>
      <c r="BM46" s="505">
        <f>IFERROR(INDEX(Sheep!$R$314:$R$321,BM45,1),0)</f>
        <v>43802</v>
      </c>
      <c r="BN46" s="505">
        <f>IFERROR(INDEX(Sheep!$R$314:$R$321,BN45,1),0)</f>
        <v>43802</v>
      </c>
      <c r="BO46" s="505">
        <f>IFERROR(INDEX(Sheep!$R$314:$R$321,BO45,1),0)</f>
        <v>43802</v>
      </c>
      <c r="BP46" s="505">
        <f>IFERROR(INDEX(Sheep!$R$314:$R$321,BP45,1),0)</f>
        <v>43802</v>
      </c>
      <c r="BQ46" s="505">
        <f>IFERROR(INDEX(Sheep!$R$314:$R$321,BQ45,1),0)</f>
        <v>43802</v>
      </c>
      <c r="BR46" s="505">
        <f>IFERROR(INDEX(Sheep!$R$314:$R$321,BR45,1),0)</f>
        <v>43802</v>
      </c>
      <c r="BS46" s="505">
        <f>IFERROR(INDEX(Sheep!$R$314:$R$321,BS45,1),0)</f>
        <v>43802</v>
      </c>
      <c r="BT46" s="505">
        <f>IFERROR(INDEX(Sheep!$R$314:$R$321,BT45,1),0)</f>
        <v>43802</v>
      </c>
      <c r="BU46" s="505">
        <f>IFERROR(INDEX(Sheep!$R$314:$R$321,BU45,1),0)</f>
        <v>43802</v>
      </c>
      <c r="BV46" s="505">
        <f>IFERROR(INDEX(Sheep!$R$314:$R$321,BV45,1),0)</f>
        <v>43802</v>
      </c>
      <c r="BW46" s="505">
        <f>IFERROR(INDEX(Sheep!$R$314:$R$321,BW45,1),0)</f>
        <v>43802</v>
      </c>
      <c r="BX46" s="505">
        <f>IFERROR(INDEX(Sheep!$R$314:$R$321,BX45,1),0)</f>
        <v>43802</v>
      </c>
      <c r="BY46" s="505">
        <f>IFERROR(INDEX(Sheep!$R$314:$R$321,BY45,1),0)</f>
        <v>43802</v>
      </c>
      <c r="BZ46" s="505">
        <f>IFERROR(INDEX(Sheep!$R$314:$R$321,BZ45,1),0)</f>
        <v>43802</v>
      </c>
      <c r="CA46" s="505">
        <f>IFERROR(INDEX(Sheep!$R$314:$R$321,CA45,1),0)</f>
        <v>43802</v>
      </c>
      <c r="CB46" s="505">
        <f>IFERROR(INDEX(Sheep!$R$314:$R$321,CB45,1),0)</f>
        <v>43802</v>
      </c>
      <c r="CC46" s="505">
        <f>IFERROR(INDEX(Sheep!$R$314:$R$321,CC45,1),0)</f>
        <v>43802</v>
      </c>
      <c r="CD46" s="505">
        <f>IFERROR(INDEX(Sheep!$R$314:$R$321,CD45,1),0)</f>
        <v>43802</v>
      </c>
      <c r="CE46" s="505">
        <f>IFERROR(INDEX(Sheep!$R$314:$R$321,CE45,1),0)</f>
        <v>43802</v>
      </c>
      <c r="CF46" s="505">
        <f>IFERROR(INDEX(Sheep!$R$314:$R$321,CF45,1),0)</f>
        <v>43802</v>
      </c>
      <c r="CG46" s="505">
        <f>IFERROR(INDEX(Sheep!$R$314:$R$321,CG45,1),0)</f>
        <v>43802</v>
      </c>
      <c r="CH46" s="505">
        <f>IFERROR(INDEX(Sheep!$R$314:$R$321,CH45,1),0)</f>
        <v>43802</v>
      </c>
      <c r="CI46" s="505">
        <f>IFERROR(INDEX(Sheep!$R$314:$R$321,CI45,1),0)</f>
        <v>43802</v>
      </c>
      <c r="CJ46" s="505">
        <f>IFERROR(INDEX(Sheep!$R$314:$R$321,CJ45,1),0)</f>
        <v>43802</v>
      </c>
      <c r="CK46" s="505">
        <f>IFERROR(INDEX(Sheep!$R$314:$R$321,CK45,1),0)</f>
        <v>43802</v>
      </c>
      <c r="CL46" s="505">
        <f>IFERROR(INDEX(Sheep!$R$314:$R$321,CL45,1),0)</f>
        <v>43802</v>
      </c>
      <c r="CM46" s="505">
        <f>IFERROR(INDEX(Sheep!$R$314:$R$321,CM45,1),0)</f>
        <v>43802</v>
      </c>
      <c r="CN46" s="505">
        <f>IFERROR(INDEX(Sheep!$R$314:$R$321,CN45,1),0)</f>
        <v>43802</v>
      </c>
      <c r="CO46" s="505">
        <f>IFERROR(INDEX(Sheep!$R$314:$R$321,CO45,1),0)</f>
        <v>43802</v>
      </c>
      <c r="CP46" s="505">
        <f>IFERROR(INDEX(Sheep!$R$314:$R$321,CP45,1),0)</f>
        <v>43802</v>
      </c>
      <c r="CQ46" s="505">
        <f>IFERROR(INDEX(Sheep!$R$314:$R$321,CQ45,1),0)</f>
        <v>43802</v>
      </c>
      <c r="CR46" s="505">
        <f>IFERROR(INDEX(Sheep!$R$314:$R$321,CR45,1),0)</f>
        <v>43802</v>
      </c>
      <c r="CS46" s="505">
        <f>IFERROR(INDEX(Sheep!$R$314:$R$321,CS45,1),0)</f>
        <v>43802</v>
      </c>
      <c r="CT46" s="505">
        <f>IFERROR(INDEX(Sheep!$R$314:$R$321,CT45,1),0)</f>
        <v>43802</v>
      </c>
      <c r="CU46" s="505">
        <f>IFERROR(INDEX(Sheep!$R$314:$R$321,CU45,1),0)</f>
        <v>43802</v>
      </c>
      <c r="CV46" s="505">
        <f>IFERROR(INDEX(Sheep!$R$314:$R$321,CV45,1),0)</f>
        <v>43802</v>
      </c>
      <c r="CW46" s="505">
        <f>IFERROR(INDEX(Sheep!$R$314:$R$321,CW45,1),0)</f>
        <v>43802</v>
      </c>
      <c r="CX46" s="505">
        <f>IFERROR(INDEX(Sheep!$R$314:$R$321,CX45,1),0)</f>
        <v>43802</v>
      </c>
      <c r="CY46" s="505">
        <f>IFERROR(INDEX(Sheep!$R$314:$R$321,CY45,1),0)</f>
        <v>43802</v>
      </c>
      <c r="CZ46" s="505">
        <f>IFERROR(INDEX(Sheep!$R$314:$R$321,CZ45,1),0)</f>
        <v>43802</v>
      </c>
      <c r="DA46" s="505">
        <f>IFERROR(INDEX(Sheep!$R$314:$R$321,DA45,1),0)</f>
        <v>43802</v>
      </c>
      <c r="DB46" s="505">
        <f>IFERROR(INDEX(Sheep!$R$314:$R$321,DB45,1),0)</f>
        <v>43802</v>
      </c>
      <c r="DC46" s="505">
        <f>IFERROR(INDEX(Sheep!$R$314:$R$321,DC45,1),0)</f>
        <v>43802</v>
      </c>
      <c r="DD46" s="505">
        <f>IFERROR(INDEX(Sheep!$R$314:$R$321,DD45,1),0)</f>
        <v>43802</v>
      </c>
      <c r="DE46" s="505">
        <f>IFERROR(INDEX(Sheep!$R$314:$R$321,DE45,1),0)</f>
        <v>43802</v>
      </c>
      <c r="DF46" s="505">
        <f>IFERROR(INDEX(Sheep!$R$314:$R$321,DF45,1),0)</f>
        <v>44167</v>
      </c>
      <c r="DG46" s="505">
        <f>IFERROR(INDEX(Sheep!$R$314:$R$321,DG45,1),0)</f>
        <v>44167</v>
      </c>
      <c r="DH46" s="505">
        <f>IFERROR(INDEX(Sheep!$R$314:$R$321,DH45,1),0)</f>
        <v>44167</v>
      </c>
      <c r="DI46" s="505">
        <f>IFERROR(INDEX(Sheep!$R$314:$R$321,DI45,1),0)</f>
        <v>44167</v>
      </c>
      <c r="DJ46" s="505">
        <f>IFERROR(INDEX(Sheep!$R$314:$R$321,DJ45,1),0)</f>
        <v>44167</v>
      </c>
      <c r="DK46" s="505">
        <f>IFERROR(INDEX(Sheep!$R$314:$R$321,DK45,1),0)</f>
        <v>44167</v>
      </c>
      <c r="DL46" s="505">
        <f>IFERROR(INDEX(Sheep!$R$314:$R$321,DL45,1),0)</f>
        <v>44167</v>
      </c>
      <c r="DM46" s="505">
        <f>IFERROR(INDEX(Sheep!$R$314:$R$321,DM45,1),0)</f>
        <v>44167</v>
      </c>
      <c r="DN46" s="505">
        <f>IFERROR(INDEX(Sheep!$R$314:$R$321,DN45,1),0)</f>
        <v>44167</v>
      </c>
      <c r="DO46" s="505">
        <f>IFERROR(INDEX(Sheep!$R$314:$R$321,DO45,1),0)</f>
        <v>44167</v>
      </c>
      <c r="DP46" s="505">
        <f>IFERROR(INDEX(Sheep!$R$314:$R$321,DP45,1),0)</f>
        <v>44167</v>
      </c>
      <c r="DQ46" s="505">
        <f>IFERROR(INDEX(Sheep!$R$314:$R$321,DQ45,1),0)</f>
        <v>44167</v>
      </c>
      <c r="DR46" s="505">
        <f>IFERROR(INDEX(Sheep!$R$314:$R$321,DR45,1),0)</f>
        <v>44167</v>
      </c>
      <c r="DS46" s="505">
        <f>IFERROR(INDEX(Sheep!$R$314:$R$321,DS45,1),0)</f>
        <v>44167</v>
      </c>
      <c r="DT46" s="505">
        <f>IFERROR(INDEX(Sheep!$R$314:$R$321,DT45,1),0)</f>
        <v>44167</v>
      </c>
      <c r="DU46" s="505">
        <f>IFERROR(INDEX(Sheep!$R$314:$R$321,DU45,1),0)</f>
        <v>44167</v>
      </c>
      <c r="DV46" s="505">
        <f>IFERROR(INDEX(Sheep!$R$314:$R$321,DV45,1),0)</f>
        <v>44167</v>
      </c>
      <c r="DW46" s="505">
        <f>IFERROR(INDEX(Sheep!$R$314:$R$321,DW45,1),0)</f>
        <v>44167</v>
      </c>
      <c r="DX46" s="505">
        <f>IFERROR(INDEX(Sheep!$R$314:$R$321,DX45,1),0)</f>
        <v>44167</v>
      </c>
      <c r="DY46" s="505">
        <f>IFERROR(INDEX(Sheep!$R$314:$R$321,DY45,1),0)</f>
        <v>44167</v>
      </c>
      <c r="DZ46" s="505">
        <f>IFERROR(INDEX(Sheep!$R$314:$R$321,DZ45,1),0)</f>
        <v>44167</v>
      </c>
      <c r="EA46" s="505">
        <f>IFERROR(INDEX(Sheep!$R$314:$R$321,EA45,1),0)</f>
        <v>44167</v>
      </c>
      <c r="EB46" s="505">
        <f>IFERROR(INDEX(Sheep!$R$314:$R$321,EB45,1),0)</f>
        <v>44167</v>
      </c>
      <c r="EC46" s="505">
        <f>IFERROR(INDEX(Sheep!$R$314:$R$321,EC45,1),0)</f>
        <v>44167</v>
      </c>
      <c r="ED46" s="505">
        <f>IFERROR(INDEX(Sheep!$R$314:$R$321,ED45,1),0)</f>
        <v>44167</v>
      </c>
      <c r="EE46" s="505">
        <f>IFERROR(INDEX(Sheep!$R$314:$R$321,EE45,1),0)</f>
        <v>44167</v>
      </c>
      <c r="EF46" s="505">
        <f>IFERROR(INDEX(Sheep!$R$314:$R$321,EF45,1),0)</f>
        <v>44167</v>
      </c>
      <c r="EG46" s="505">
        <f>IFERROR(INDEX(Sheep!$R$314:$R$321,EG45,1),0)</f>
        <v>44167</v>
      </c>
      <c r="EH46" s="505">
        <f>IFERROR(INDEX(Sheep!$R$314:$R$321,EH45,1),0)</f>
        <v>44167</v>
      </c>
      <c r="EI46" s="505">
        <f>IFERROR(INDEX(Sheep!$R$314:$R$321,EI45,1),0)</f>
        <v>44167</v>
      </c>
      <c r="EJ46" s="505">
        <f>IFERROR(INDEX(Sheep!$R$314:$R$321,EJ45,1),0)</f>
        <v>44167</v>
      </c>
      <c r="EK46" s="505">
        <f>IFERROR(INDEX(Sheep!$R$314:$R$321,EK45,1),0)</f>
        <v>44167</v>
      </c>
      <c r="EL46" s="505">
        <f>IFERROR(INDEX(Sheep!$R$314:$R$321,EL45,1),0)</f>
        <v>44167</v>
      </c>
      <c r="EM46" s="505">
        <f>IFERROR(INDEX(Sheep!$R$314:$R$321,EM45,1),0)</f>
        <v>44167</v>
      </c>
      <c r="EN46" s="505">
        <f>IFERROR(INDEX(Sheep!$R$314:$R$321,EN45,1),0)</f>
        <v>44167</v>
      </c>
      <c r="EO46" s="505">
        <f>IFERROR(INDEX(Sheep!$R$314:$R$321,EO45,1),0)</f>
        <v>44167</v>
      </c>
      <c r="EP46" s="505">
        <f>IFERROR(INDEX(Sheep!$R$314:$R$321,EP45,1),0)</f>
        <v>44167</v>
      </c>
      <c r="EQ46" s="505">
        <f>IFERROR(INDEX(Sheep!$R$314:$R$321,EQ45,1),0)</f>
        <v>44167</v>
      </c>
      <c r="ER46" s="505">
        <f>IFERROR(INDEX(Sheep!$R$314:$R$321,ER45,1),0)</f>
        <v>44167</v>
      </c>
      <c r="ES46" s="505">
        <f>IFERROR(INDEX(Sheep!$R$314:$R$321,ES45,1),0)</f>
        <v>44167</v>
      </c>
      <c r="ET46" s="505">
        <f>IFERROR(INDEX(Sheep!$R$314:$R$321,ET45,1),0)</f>
        <v>44167</v>
      </c>
      <c r="EU46" s="505">
        <f>IFERROR(INDEX(Sheep!$R$314:$R$321,EU45,1),0)</f>
        <v>44167</v>
      </c>
      <c r="EV46" s="505">
        <f>IFERROR(INDEX(Sheep!$R$314:$R$321,EV45,1),0)</f>
        <v>44167</v>
      </c>
      <c r="EW46" s="505">
        <f>IFERROR(INDEX(Sheep!$R$314:$R$321,EW45,1),0)</f>
        <v>44167</v>
      </c>
      <c r="EX46" s="505">
        <f>IFERROR(INDEX(Sheep!$R$314:$R$321,EX45,1),0)</f>
        <v>44167</v>
      </c>
      <c r="EY46" s="505">
        <f>IFERROR(INDEX(Sheep!$R$314:$R$321,EY45,1),0)</f>
        <v>44167</v>
      </c>
      <c r="EZ46" s="505">
        <f>IFERROR(INDEX(Sheep!$R$314:$R$321,EZ45,1),0)</f>
        <v>44167</v>
      </c>
      <c r="FA46" s="505">
        <f>IFERROR(INDEX(Sheep!$R$314:$R$321,FA45,1),0)</f>
        <v>44167</v>
      </c>
      <c r="FB46" s="505">
        <f>IFERROR(INDEX(Sheep!$R$314:$R$321,FB45,1),0)</f>
        <v>44167</v>
      </c>
      <c r="FC46" s="505">
        <f>IFERROR(INDEX(Sheep!$R$314:$R$321,FC45,1),0)</f>
        <v>44167</v>
      </c>
      <c r="FD46" s="505">
        <f>IFERROR(INDEX(Sheep!$R$314:$R$321,FD45,1),0)</f>
        <v>44167</v>
      </c>
      <c r="FE46" s="505">
        <f>IFERROR(INDEX(Sheep!$R$314:$R$321,FE45,1),0)</f>
        <v>44167</v>
      </c>
      <c r="FF46" s="505">
        <f>IFERROR(INDEX(Sheep!$R$314:$R$321,FF45,1),0)</f>
        <v>44532</v>
      </c>
      <c r="FG46" s="505">
        <f>IFERROR(INDEX(Sheep!$R$314:$R$321,FG45,1),0)</f>
        <v>44532</v>
      </c>
      <c r="FH46" s="505">
        <f>IFERROR(INDEX(Sheep!$R$314:$R$321,FH45,1),0)</f>
        <v>44532</v>
      </c>
      <c r="FI46" s="505">
        <f>IFERROR(INDEX(Sheep!$R$314:$R$321,FI45,1),0)</f>
        <v>44532</v>
      </c>
      <c r="FJ46" s="505">
        <f>IFERROR(INDEX(Sheep!$R$314:$R$321,FJ45,1),0)</f>
        <v>44532</v>
      </c>
      <c r="FK46" s="505">
        <f>IFERROR(INDEX(Sheep!$R$314:$R$321,FK45,1),0)</f>
        <v>44532</v>
      </c>
      <c r="FL46" s="505">
        <f>IFERROR(INDEX(Sheep!$R$314:$R$321,FL45,1),0)</f>
        <v>44532</v>
      </c>
      <c r="FM46" s="505">
        <f>IFERROR(INDEX(Sheep!$R$314:$R$321,FM45,1),0)</f>
        <v>44532</v>
      </c>
      <c r="FN46" s="505">
        <f>IFERROR(INDEX(Sheep!$R$314:$R$321,FN45,1),0)</f>
        <v>44532</v>
      </c>
      <c r="FO46" s="505">
        <f>IFERROR(INDEX(Sheep!$R$314:$R$321,FO45,1),0)</f>
        <v>44532</v>
      </c>
      <c r="FP46" s="505">
        <f>IFERROR(INDEX(Sheep!$R$314:$R$321,FP45,1),0)</f>
        <v>44532</v>
      </c>
      <c r="FQ46" s="505">
        <f>IFERROR(INDEX(Sheep!$R$314:$R$321,FQ45,1),0)</f>
        <v>44532</v>
      </c>
      <c r="FR46" s="505">
        <f>IFERROR(INDEX(Sheep!$R$314:$R$321,FR45,1),0)</f>
        <v>44532</v>
      </c>
      <c r="FS46" s="505">
        <f>IFERROR(INDEX(Sheep!$R$314:$R$321,FS45,1),0)</f>
        <v>44532</v>
      </c>
      <c r="FT46" s="505">
        <f>IFERROR(INDEX(Sheep!$R$314:$R$321,FT45,1),0)</f>
        <v>44532</v>
      </c>
      <c r="FU46" s="505">
        <f>IFERROR(INDEX(Sheep!$R$314:$R$321,FU45,1),0)</f>
        <v>44532</v>
      </c>
      <c r="FV46" s="505">
        <f>IFERROR(INDEX(Sheep!$R$314:$R$321,FV45,1),0)</f>
        <v>44532</v>
      </c>
      <c r="FW46" s="505">
        <f>IFERROR(INDEX(Sheep!$R$314:$R$321,FW45,1),0)</f>
        <v>44532</v>
      </c>
      <c r="FX46" s="505">
        <f>IFERROR(INDEX(Sheep!$R$314:$R$321,FX45,1),0)</f>
        <v>44532</v>
      </c>
      <c r="FY46" s="505">
        <f>IFERROR(INDEX(Sheep!$R$314:$R$321,FY45,1),0)</f>
        <v>44532</v>
      </c>
      <c r="FZ46" s="505">
        <f>IFERROR(INDEX(Sheep!$R$314:$R$321,FZ45,1),0)</f>
        <v>44532</v>
      </c>
      <c r="GA46" s="505">
        <f>IFERROR(INDEX(Sheep!$R$314:$R$321,GA45,1),0)</f>
        <v>44532</v>
      </c>
      <c r="GB46" s="505">
        <f>IFERROR(INDEX(Sheep!$R$314:$R$321,GB45,1),0)</f>
        <v>44532</v>
      </c>
      <c r="GC46" s="505">
        <f>IFERROR(INDEX(Sheep!$R$314:$R$321,GC45,1),0)</f>
        <v>44532</v>
      </c>
      <c r="GD46" s="505">
        <f>IFERROR(INDEX(Sheep!$R$314:$R$321,GD45,1),0)</f>
        <v>44532</v>
      </c>
      <c r="GE46" s="505">
        <f>IFERROR(INDEX(Sheep!$R$314:$R$321,GE45,1),0)</f>
        <v>44532</v>
      </c>
      <c r="GF46" s="505">
        <f>IFERROR(INDEX(Sheep!$R$314:$R$321,GF45,1),0)</f>
        <v>44532</v>
      </c>
      <c r="GG46" s="505">
        <f>IFERROR(INDEX(Sheep!$R$314:$R$321,GG45,1),0)</f>
        <v>44532</v>
      </c>
      <c r="GH46" s="505">
        <f>IFERROR(INDEX(Sheep!$R$314:$R$321,GH45,1),0)</f>
        <v>44532</v>
      </c>
      <c r="GI46" s="505">
        <f>IFERROR(INDEX(Sheep!$R$314:$R$321,GI45,1),0)</f>
        <v>44532</v>
      </c>
      <c r="GJ46" s="505">
        <f>IFERROR(INDEX(Sheep!$R$314:$R$321,GJ45,1),0)</f>
        <v>44532</v>
      </c>
      <c r="GK46" s="505">
        <f>IFERROR(INDEX(Sheep!$R$314:$R$321,GK45,1),0)</f>
        <v>44532</v>
      </c>
      <c r="GL46" s="505">
        <f>IFERROR(INDEX(Sheep!$R$314:$R$321,GL45,1),0)</f>
        <v>44532</v>
      </c>
      <c r="GM46" s="505">
        <f>IFERROR(INDEX(Sheep!$R$314:$R$321,GM45,1),0)</f>
        <v>44532</v>
      </c>
      <c r="GN46" s="505">
        <f>IFERROR(INDEX(Sheep!$R$314:$R$321,GN45,1),0)</f>
        <v>44532</v>
      </c>
      <c r="GO46" s="505">
        <f>IFERROR(INDEX(Sheep!$R$314:$R$321,GO45,1),0)</f>
        <v>44532</v>
      </c>
      <c r="GP46" s="505">
        <f>IFERROR(INDEX(Sheep!$R$314:$R$321,GP45,1),0)</f>
        <v>44532</v>
      </c>
      <c r="GQ46" s="505">
        <f>IFERROR(INDEX(Sheep!$R$314:$R$321,GQ45,1),0)</f>
        <v>44532</v>
      </c>
      <c r="GR46" s="505">
        <f>IFERROR(INDEX(Sheep!$R$314:$R$321,GR45,1),0)</f>
        <v>44532</v>
      </c>
      <c r="GS46" s="505">
        <f>IFERROR(INDEX(Sheep!$R$314:$R$321,GS45,1),0)</f>
        <v>44532</v>
      </c>
      <c r="GT46" s="505">
        <f>IFERROR(INDEX(Sheep!$R$314:$R$321,GT45,1),0)</f>
        <v>44532</v>
      </c>
      <c r="GU46" s="505">
        <f>IFERROR(INDEX(Sheep!$R$314:$R$321,GU45,1),0)</f>
        <v>44532</v>
      </c>
      <c r="GV46" s="505">
        <f>IFERROR(INDEX(Sheep!$R$314:$R$321,GV45,1),0)</f>
        <v>44532</v>
      </c>
      <c r="GW46" s="505">
        <f>IFERROR(INDEX(Sheep!$R$314:$R$321,GW45,1),0)</f>
        <v>44532</v>
      </c>
      <c r="GX46" s="505">
        <f>IFERROR(INDEX(Sheep!$R$314:$R$321,GX45,1),0)</f>
        <v>44532</v>
      </c>
      <c r="GY46" s="505">
        <f>IFERROR(INDEX(Sheep!$R$314:$R$321,GY45,1),0)</f>
        <v>44532</v>
      </c>
      <c r="GZ46" s="505">
        <f>IFERROR(INDEX(Sheep!$R$314:$R$321,GZ45,1),0)</f>
        <v>44532</v>
      </c>
      <c r="HA46" s="505">
        <f>IFERROR(INDEX(Sheep!$R$314:$R$321,HA45,1),0)</f>
        <v>44532</v>
      </c>
      <c r="HB46" s="505">
        <f>IFERROR(INDEX(Sheep!$R$314:$R$321,HB45,1),0)</f>
        <v>44532</v>
      </c>
      <c r="HC46" s="505">
        <f>IFERROR(INDEX(Sheep!$R$314:$R$321,HC45,1),0)</f>
        <v>44532</v>
      </c>
      <c r="HD46" s="505">
        <f>IFERROR(INDEX(Sheep!$R$314:$R$321,HD45,1),0)</f>
        <v>44532</v>
      </c>
      <c r="HE46" s="505">
        <f>IFERROR(INDEX(Sheep!$R$314:$R$321,HE45,1),0)</f>
        <v>44532</v>
      </c>
      <c r="HF46" s="505">
        <f>IFERROR(INDEX(Sheep!$R$314:$R$321,HF45,1),0)</f>
        <v>44897</v>
      </c>
      <c r="HG46" s="505">
        <f>IFERROR(INDEX(Sheep!$R$314:$R$321,HG45,1),0)</f>
        <v>44897</v>
      </c>
      <c r="HH46" s="505">
        <f>IFERROR(INDEX(Sheep!$R$314:$R$321,HH45,1),0)</f>
        <v>44897</v>
      </c>
      <c r="HI46" s="505">
        <f>IFERROR(INDEX(Sheep!$R$314:$R$321,HI45,1),0)</f>
        <v>44897</v>
      </c>
      <c r="HJ46" s="505">
        <f>IFERROR(INDEX(Sheep!$R$314:$R$321,HJ45,1),0)</f>
        <v>44897</v>
      </c>
      <c r="HK46" s="505">
        <f>IFERROR(INDEX(Sheep!$R$314:$R$321,HK45,1),0)</f>
        <v>44897</v>
      </c>
      <c r="HL46" s="505">
        <f>IFERROR(INDEX(Sheep!$R$314:$R$321,HL45,1),0)</f>
        <v>44897</v>
      </c>
      <c r="HM46" s="505">
        <f>IFERROR(INDEX(Sheep!$R$314:$R$321,HM45,1),0)</f>
        <v>44897</v>
      </c>
      <c r="HN46" s="505">
        <f>IFERROR(INDEX(Sheep!$R$314:$R$321,HN45,1),0)</f>
        <v>44897</v>
      </c>
      <c r="HO46" s="505">
        <f>IFERROR(INDEX(Sheep!$R$314:$R$321,HO45,1),0)</f>
        <v>44897</v>
      </c>
      <c r="HP46" s="505">
        <f>IFERROR(INDEX(Sheep!$R$314:$R$321,HP45,1),0)</f>
        <v>44897</v>
      </c>
      <c r="HQ46" s="505">
        <f>IFERROR(INDEX(Sheep!$R$314:$R$321,HQ45,1),0)</f>
        <v>44897</v>
      </c>
      <c r="HR46" s="505">
        <f>IFERROR(INDEX(Sheep!$R$314:$R$321,HR45,1),0)</f>
        <v>44897</v>
      </c>
      <c r="HS46" s="505">
        <f>IFERROR(INDEX(Sheep!$R$314:$R$321,HS45,1),0)</f>
        <v>44897</v>
      </c>
      <c r="HT46" s="505">
        <f>IFERROR(INDEX(Sheep!$R$314:$R$321,HT45,1),0)</f>
        <v>44897</v>
      </c>
      <c r="HU46" s="505">
        <f>IFERROR(INDEX(Sheep!$R$314:$R$321,HU45,1),0)</f>
        <v>44897</v>
      </c>
      <c r="HV46" s="505">
        <f>IFERROR(INDEX(Sheep!$R$314:$R$321,HV45,1),0)</f>
        <v>44897</v>
      </c>
      <c r="HW46" s="505">
        <f>IFERROR(INDEX(Sheep!$R$314:$R$321,HW45,1),0)</f>
        <v>44897</v>
      </c>
      <c r="HX46" s="505">
        <f>IFERROR(INDEX(Sheep!$R$314:$R$321,HX45,1),0)</f>
        <v>44897</v>
      </c>
      <c r="HY46" s="505">
        <f>IFERROR(INDEX(Sheep!$R$314:$R$321,HY45,1),0)</f>
        <v>44897</v>
      </c>
      <c r="HZ46" s="505">
        <f>IFERROR(INDEX(Sheep!$R$314:$R$321,HZ45,1),0)</f>
        <v>44897</v>
      </c>
      <c r="IA46" s="505">
        <f>IFERROR(INDEX(Sheep!$R$314:$R$321,IA45,1),0)</f>
        <v>44897</v>
      </c>
      <c r="IB46" s="505">
        <f>IFERROR(INDEX(Sheep!$R$314:$R$321,IB45,1),0)</f>
        <v>44897</v>
      </c>
      <c r="IC46" s="505">
        <f>IFERROR(INDEX(Sheep!$R$314:$R$321,IC45,1),0)</f>
        <v>44897</v>
      </c>
      <c r="ID46" s="505">
        <f>IFERROR(INDEX(Sheep!$R$314:$R$321,ID45,1),0)</f>
        <v>44897</v>
      </c>
      <c r="IE46" s="505">
        <f>IFERROR(INDEX(Sheep!$R$314:$R$321,IE45,1),0)</f>
        <v>44897</v>
      </c>
      <c r="IF46" s="505">
        <f>IFERROR(INDEX(Sheep!$R$314:$R$321,IF45,1),0)</f>
        <v>44897</v>
      </c>
      <c r="IG46" s="505">
        <f>IFERROR(INDEX(Sheep!$R$314:$R$321,IG45,1),0)</f>
        <v>44897</v>
      </c>
      <c r="IH46" s="505">
        <f>IFERROR(INDEX(Sheep!$R$314:$R$321,IH45,1),0)</f>
        <v>44897</v>
      </c>
      <c r="II46" s="505">
        <f>IFERROR(INDEX(Sheep!$R$314:$R$321,II45,1),0)</f>
        <v>44897</v>
      </c>
      <c r="IJ46" s="505">
        <f>IFERROR(INDEX(Sheep!$R$314:$R$321,IJ45,1),0)</f>
        <v>44897</v>
      </c>
      <c r="IK46" s="505">
        <f>IFERROR(INDEX(Sheep!$R$314:$R$321,IK45,1),0)</f>
        <v>44897</v>
      </c>
      <c r="IL46" s="505">
        <f>IFERROR(INDEX(Sheep!$R$314:$R$321,IL45,1),0)</f>
        <v>44897</v>
      </c>
      <c r="IM46" s="505">
        <f>IFERROR(INDEX(Sheep!$R$314:$R$321,IM45,1),0)</f>
        <v>44897</v>
      </c>
      <c r="IN46" s="505">
        <f>IFERROR(INDEX(Sheep!$R$314:$R$321,IN45,1),0)</f>
        <v>44897</v>
      </c>
      <c r="IO46" s="505">
        <f>IFERROR(INDEX(Sheep!$R$314:$R$321,IO45,1),0)</f>
        <v>44897</v>
      </c>
      <c r="IP46" s="505">
        <f>IFERROR(INDEX(Sheep!$R$314:$R$321,IP45,1),0)</f>
        <v>44897</v>
      </c>
      <c r="IQ46" s="505">
        <f>IFERROR(INDEX(Sheep!$R$314:$R$321,IQ45,1),0)</f>
        <v>44897</v>
      </c>
      <c r="IR46" s="505">
        <f>IFERROR(INDEX(Sheep!$R$314:$R$321,IR45,1),0)</f>
        <v>44897</v>
      </c>
      <c r="IS46" s="505">
        <f>IFERROR(INDEX(Sheep!$R$314:$R$321,IS45,1),0)</f>
        <v>44897</v>
      </c>
      <c r="IT46" s="505">
        <f>IFERROR(INDEX(Sheep!$R$314:$R$321,IT45,1),0)</f>
        <v>44897</v>
      </c>
      <c r="IU46" s="505">
        <f>IFERROR(INDEX(Sheep!$R$314:$R$321,IU45,1),0)</f>
        <v>44897</v>
      </c>
      <c r="IV46" s="505">
        <f>IFERROR(INDEX(Sheep!$R$314:$R$321,IV45,1),0)</f>
        <v>44897</v>
      </c>
      <c r="IW46" s="505">
        <f>IFERROR(INDEX(Sheep!$R$314:$R$321,IW45,1),0)</f>
        <v>44897</v>
      </c>
      <c r="IX46" s="505">
        <f>IFERROR(INDEX(Sheep!$R$314:$R$321,IX45,1),0)</f>
        <v>44897</v>
      </c>
      <c r="IY46" s="505">
        <f>IFERROR(INDEX(Sheep!$R$314:$R$321,IY45,1),0)</f>
        <v>44897</v>
      </c>
      <c r="IZ46" s="505">
        <f>IFERROR(INDEX(Sheep!$R$314:$R$321,IZ45,1),0)</f>
        <v>44897</v>
      </c>
      <c r="JA46" s="505">
        <f>IFERROR(INDEX(Sheep!$R$314:$R$321,JA45,1),0)</f>
        <v>44897</v>
      </c>
      <c r="JB46" s="505">
        <f>IFERROR(INDEX(Sheep!$R$314:$R$321,JB45,1),0)</f>
        <v>44897</v>
      </c>
      <c r="JC46" s="505">
        <f>IFERROR(INDEX(Sheep!$R$314:$R$321,JC45,1),0)</f>
        <v>44897</v>
      </c>
      <c r="JD46" s="505">
        <f>IFERROR(INDEX(Sheep!$R$314:$R$321,JD45,1),0)</f>
        <v>44897</v>
      </c>
      <c r="JE46" s="505">
        <f>IFERROR(INDEX(Sheep!$R$314:$R$321,JE45,1),0)</f>
        <v>44897</v>
      </c>
      <c r="JF46" s="505">
        <f>IFERROR(INDEX(Sheep!$R$314:$R$321,JF45,1),0)</f>
        <v>45263</v>
      </c>
      <c r="JG46" s="505">
        <f>IFERROR(INDEX(Sheep!$R$314:$R$321,JG45,1),0)</f>
        <v>45263</v>
      </c>
      <c r="JH46" s="505">
        <f>IFERROR(INDEX(Sheep!$R$314:$R$321,JH45,1),0)</f>
        <v>45263</v>
      </c>
      <c r="JI46" s="505">
        <f>IFERROR(INDEX(Sheep!$R$314:$R$321,JI45,1),0)</f>
        <v>45263</v>
      </c>
      <c r="JJ46" s="505">
        <f>IFERROR(INDEX(Sheep!$R$314:$R$321,JJ45,1),0)</f>
        <v>45263</v>
      </c>
      <c r="JK46" s="505">
        <f>IFERROR(INDEX(Sheep!$R$314:$R$321,JK45,1),0)</f>
        <v>45263</v>
      </c>
      <c r="JL46" s="505">
        <f>IFERROR(INDEX(Sheep!$R$314:$R$321,JL45,1),0)</f>
        <v>45263</v>
      </c>
      <c r="JM46" s="505">
        <f>IFERROR(INDEX(Sheep!$R$314:$R$321,JM45,1),0)</f>
        <v>45263</v>
      </c>
      <c r="JN46" s="505">
        <f>IFERROR(INDEX(Sheep!$R$314:$R$321,JN45,1),0)</f>
        <v>45263</v>
      </c>
      <c r="JO46" s="505">
        <f>IFERROR(INDEX(Sheep!$R$314:$R$321,JO45,1),0)</f>
        <v>45263</v>
      </c>
      <c r="JP46" s="505">
        <f>IFERROR(INDEX(Sheep!$R$314:$R$321,JP45,1),0)</f>
        <v>45263</v>
      </c>
      <c r="JQ46" s="505">
        <f>IFERROR(INDEX(Sheep!$R$314:$R$321,JQ45,1),0)</f>
        <v>45263</v>
      </c>
      <c r="JR46" s="505">
        <f>IFERROR(INDEX(Sheep!$R$314:$R$321,JR45,1),0)</f>
        <v>45263</v>
      </c>
      <c r="JS46" s="505">
        <f>IFERROR(INDEX(Sheep!$R$314:$R$321,JS45,1),0)</f>
        <v>45263</v>
      </c>
      <c r="JT46" s="505">
        <f>IFERROR(INDEX(Sheep!$R$314:$R$321,JT45,1),0)</f>
        <v>45263</v>
      </c>
      <c r="JU46" s="505">
        <f>IFERROR(INDEX(Sheep!$R$314:$R$321,JU45,1),0)</f>
        <v>45263</v>
      </c>
      <c r="JV46" s="505">
        <f>IFERROR(INDEX(Sheep!$R$314:$R$321,JV45,1),0)</f>
        <v>45263</v>
      </c>
      <c r="JW46" s="505">
        <f>IFERROR(INDEX(Sheep!$R$314:$R$321,JW45,1),0)</f>
        <v>45263</v>
      </c>
      <c r="JX46" s="505">
        <f>IFERROR(INDEX(Sheep!$R$314:$R$321,JX45,1),0)</f>
        <v>45263</v>
      </c>
      <c r="JY46" s="505">
        <f>IFERROR(INDEX(Sheep!$R$314:$R$321,JY45,1),0)</f>
        <v>45263</v>
      </c>
      <c r="JZ46" s="505">
        <f>IFERROR(INDEX(Sheep!$R$314:$R$321,JZ45,1),0)</f>
        <v>45263</v>
      </c>
      <c r="KA46" s="505">
        <f>IFERROR(INDEX(Sheep!$R$314:$R$321,KA45,1),0)</f>
        <v>45263</v>
      </c>
      <c r="KB46" s="505">
        <f>IFERROR(INDEX(Sheep!$R$314:$R$321,KB45,1),0)</f>
        <v>45263</v>
      </c>
      <c r="KC46" s="505">
        <f>IFERROR(INDEX(Sheep!$R$314:$R$321,KC45,1),0)</f>
        <v>45263</v>
      </c>
      <c r="KD46" s="505">
        <f>IFERROR(INDEX(Sheep!$R$314:$R$321,KD45,1),0)</f>
        <v>45263</v>
      </c>
      <c r="KE46" s="505">
        <f>IFERROR(INDEX(Sheep!$R$314:$R$321,KE45,1),0)</f>
        <v>45263</v>
      </c>
      <c r="KF46" s="505">
        <f>IFERROR(INDEX(Sheep!$R$314:$R$321,KF45,1),0)</f>
        <v>45263</v>
      </c>
      <c r="KG46" s="505">
        <f>IFERROR(INDEX(Sheep!$R$314:$R$321,KG45,1),0)</f>
        <v>45263</v>
      </c>
      <c r="KH46" s="505">
        <f>IFERROR(INDEX(Sheep!$R$314:$R$321,KH45,1),0)</f>
        <v>45263</v>
      </c>
      <c r="KI46" s="505">
        <f>IFERROR(INDEX(Sheep!$R$314:$R$321,KI45,1),0)</f>
        <v>45263</v>
      </c>
      <c r="KJ46" s="505">
        <f>IFERROR(INDEX(Sheep!$R$314:$R$321,KJ45,1),0)</f>
        <v>45263</v>
      </c>
      <c r="KK46" s="505">
        <f>IFERROR(INDEX(Sheep!$R$314:$R$321,KK45,1),0)</f>
        <v>45263</v>
      </c>
      <c r="KL46" s="505">
        <f>IFERROR(INDEX(Sheep!$R$314:$R$321,KL45,1),0)</f>
        <v>45263</v>
      </c>
      <c r="KM46" s="505">
        <f>IFERROR(INDEX(Sheep!$R$314:$R$321,KM45,1),0)</f>
        <v>45263</v>
      </c>
      <c r="KN46" s="505">
        <f>IFERROR(INDEX(Sheep!$R$314:$R$321,KN45,1),0)</f>
        <v>45263</v>
      </c>
      <c r="KO46" s="505">
        <f>IFERROR(INDEX(Sheep!$R$314:$R$321,KO45,1),0)</f>
        <v>45263</v>
      </c>
      <c r="KP46" s="505">
        <f>IFERROR(INDEX(Sheep!$R$314:$R$321,KP45,1),0)</f>
        <v>45263</v>
      </c>
      <c r="KQ46" s="505">
        <f>IFERROR(INDEX(Sheep!$R$314:$R$321,KQ45,1),0)</f>
        <v>45263</v>
      </c>
      <c r="KR46" s="505">
        <f>IFERROR(INDEX(Sheep!$R$314:$R$321,KR45,1),0)</f>
        <v>45263</v>
      </c>
      <c r="KS46" s="505">
        <f>IFERROR(INDEX(Sheep!$R$314:$R$321,KS45,1),0)</f>
        <v>45263</v>
      </c>
      <c r="KT46" s="505">
        <f>IFERROR(INDEX(Sheep!$R$314:$R$321,KT45,1),0)</f>
        <v>45263</v>
      </c>
      <c r="KU46" s="505">
        <f>IFERROR(INDEX(Sheep!$R$314:$R$321,KU45,1),0)</f>
        <v>45263</v>
      </c>
      <c r="KV46" s="505">
        <f>IFERROR(INDEX(Sheep!$R$314:$R$321,KV45,1),0)</f>
        <v>45263</v>
      </c>
      <c r="KW46" s="505">
        <f>IFERROR(INDEX(Sheep!$R$314:$R$321,KW45,1),0)</f>
        <v>45263</v>
      </c>
      <c r="KX46" s="505">
        <f>IFERROR(INDEX(Sheep!$R$314:$R$321,KX45,1),0)</f>
        <v>45263</v>
      </c>
      <c r="KY46" s="505">
        <f>IFERROR(INDEX(Sheep!$R$314:$R$321,KY45,1),0)</f>
        <v>45263</v>
      </c>
      <c r="KZ46" s="505">
        <f>IFERROR(INDEX(Sheep!$R$314:$R$321,KZ45,1),0)</f>
        <v>45263</v>
      </c>
      <c r="LA46" s="505">
        <f>IFERROR(INDEX(Sheep!$R$314:$R$321,LA45,1),0)</f>
        <v>45263</v>
      </c>
      <c r="LB46" s="505">
        <f>IFERROR(INDEX(Sheep!$R$314:$R$321,LB45,1),0)</f>
        <v>45263</v>
      </c>
      <c r="LC46" s="505">
        <f>IFERROR(INDEX(Sheep!$R$314:$R$321,LC45,1),0)</f>
        <v>45263</v>
      </c>
      <c r="LD46" s="505">
        <f>IFERROR(INDEX(Sheep!$R$314:$R$321,LD45,1),0)</f>
        <v>45263</v>
      </c>
      <c r="LE46" s="505">
        <f>IFERROR(INDEX(Sheep!$R$314:$R$321,LE45,1),0)</f>
        <v>45263</v>
      </c>
      <c r="LF46" s="505">
        <f>IFERROR(INDEX(Sheep!$R$314:$R$321,LF45,1),0)</f>
        <v>45628</v>
      </c>
      <c r="LG46" s="505">
        <f>IFERROR(INDEX(Sheep!$R$314:$R$321,LG45,1),0)</f>
        <v>45628</v>
      </c>
      <c r="LH46" s="505">
        <f>IFERROR(INDEX(Sheep!$R$314:$R$321,LH45,1),0)</f>
        <v>45628</v>
      </c>
      <c r="LI46" s="505">
        <f>IFERROR(INDEX(Sheep!$R$314:$R$321,LI45,1),0)</f>
        <v>45628</v>
      </c>
      <c r="LJ46" s="505">
        <f>IFERROR(INDEX(Sheep!$R$314:$R$321,LJ45,1),0)</f>
        <v>45628</v>
      </c>
      <c r="LK46" s="505">
        <f>IFERROR(INDEX(Sheep!$R$314:$R$321,LK45,1),0)</f>
        <v>45628</v>
      </c>
      <c r="LL46" s="505">
        <f>IFERROR(INDEX(Sheep!$R$314:$R$321,LL45,1),0)</f>
        <v>45628</v>
      </c>
      <c r="LM46" s="505">
        <f>IFERROR(INDEX(Sheep!$R$314:$R$321,LM45,1),0)</f>
        <v>45628</v>
      </c>
      <c r="LN46" s="505">
        <f>IFERROR(INDEX(Sheep!$R$314:$R$321,LN45,1),0)</f>
        <v>45628</v>
      </c>
      <c r="LO46" s="505">
        <f>IFERROR(INDEX(Sheep!$R$314:$R$321,LO45,1),0)</f>
        <v>45628</v>
      </c>
      <c r="LP46" s="505">
        <f>IFERROR(INDEX(Sheep!$R$314:$R$321,LP45,1),0)</f>
        <v>45628</v>
      </c>
      <c r="LQ46" s="505">
        <f>IFERROR(INDEX(Sheep!$R$314:$R$321,LQ45,1),0)</f>
        <v>45628</v>
      </c>
      <c r="LR46" s="505">
        <f>IFERROR(INDEX(Sheep!$R$314:$R$321,LR45,1),0)</f>
        <v>45628</v>
      </c>
      <c r="LS46" s="505">
        <f>IFERROR(INDEX(Sheep!$R$314:$R$321,LS45,1),0)</f>
        <v>45628</v>
      </c>
      <c r="LT46" s="505">
        <f>IFERROR(INDEX(Sheep!$R$314:$R$321,LT45,1),0)</f>
        <v>45628</v>
      </c>
      <c r="LU46" s="505">
        <f>IFERROR(INDEX(Sheep!$R$314:$R$321,LU45,1),0)</f>
        <v>45628</v>
      </c>
      <c r="LV46" s="505">
        <f>IFERROR(INDEX(Sheep!$R$314:$R$321,LV45,1),0)</f>
        <v>45628</v>
      </c>
      <c r="LW46" s="505">
        <f>IFERROR(INDEX(Sheep!$R$314:$R$321,LW45,1),0)</f>
        <v>45628</v>
      </c>
      <c r="LX46" s="505">
        <f>IFERROR(INDEX(Sheep!$R$314:$R$321,LX45,1),0)</f>
        <v>45628</v>
      </c>
      <c r="LY46" s="505">
        <f>IFERROR(INDEX(Sheep!$R$314:$R$321,LY45,1),0)</f>
        <v>45628</v>
      </c>
      <c r="LZ46" s="505">
        <f>IFERROR(INDEX(Sheep!$R$314:$R$321,LZ45,1),0)</f>
        <v>45628</v>
      </c>
      <c r="MA46" s="505">
        <f>IFERROR(INDEX(Sheep!$R$314:$R$321,MA45,1),0)</f>
        <v>45628</v>
      </c>
      <c r="MB46" s="505">
        <f>IFERROR(INDEX(Sheep!$R$314:$R$321,MB45,1),0)</f>
        <v>45628</v>
      </c>
      <c r="MC46" s="505">
        <f>IFERROR(INDEX(Sheep!$R$314:$R$321,MC45,1),0)</f>
        <v>45628</v>
      </c>
      <c r="MD46" s="505">
        <f>IFERROR(INDEX(Sheep!$R$314:$R$321,MD45,1),0)</f>
        <v>45628</v>
      </c>
      <c r="ME46" s="505">
        <f>IFERROR(INDEX(Sheep!$R$314:$R$321,ME45,1),0)</f>
        <v>45628</v>
      </c>
      <c r="MF46" s="505">
        <f>IFERROR(INDEX(Sheep!$R$314:$R$321,MF45,1),0)</f>
        <v>45628</v>
      </c>
      <c r="MG46" s="505">
        <f>IFERROR(INDEX(Sheep!$R$314:$R$321,MG45,1),0)</f>
        <v>45628</v>
      </c>
      <c r="MH46" s="505">
        <f>IFERROR(INDEX(Sheep!$R$314:$R$321,MH45,1),0)</f>
        <v>45628</v>
      </c>
      <c r="MI46" s="505">
        <f>IFERROR(INDEX(Sheep!$R$314:$R$321,MI45,1),0)</f>
        <v>45628</v>
      </c>
      <c r="MJ46" s="505">
        <f>IFERROR(INDEX(Sheep!$R$314:$R$321,MJ45,1),0)</f>
        <v>45628</v>
      </c>
      <c r="MK46" s="505">
        <f>IFERROR(INDEX(Sheep!$R$314:$R$321,MK45,1),0)</f>
        <v>45628</v>
      </c>
      <c r="ML46" s="505">
        <f>IFERROR(INDEX(Sheep!$R$314:$R$321,ML45,1),0)</f>
        <v>45628</v>
      </c>
      <c r="MM46" s="505">
        <f>IFERROR(INDEX(Sheep!$R$314:$R$321,MM45,1),0)</f>
        <v>45628</v>
      </c>
      <c r="MN46" s="505">
        <f>IFERROR(INDEX(Sheep!$R$314:$R$321,MN45,1),0)</f>
        <v>45628</v>
      </c>
      <c r="MO46" s="505">
        <f>IFERROR(INDEX(Sheep!$R$314:$R$321,MO45,1),0)</f>
        <v>45628</v>
      </c>
      <c r="MP46" s="505">
        <f>IFERROR(INDEX(Sheep!$R$314:$R$321,MP45,1),0)</f>
        <v>45628</v>
      </c>
      <c r="MQ46" s="505">
        <f>IFERROR(INDEX(Sheep!$R$314:$R$321,MQ45,1),0)</f>
        <v>45628</v>
      </c>
      <c r="MR46" s="505">
        <f>IFERROR(INDEX(Sheep!$R$314:$R$321,MR45,1),0)</f>
        <v>45628</v>
      </c>
      <c r="MS46" s="505">
        <f>IFERROR(INDEX(Sheep!$R$314:$R$321,MS45,1),0)</f>
        <v>45628</v>
      </c>
      <c r="MT46" s="505">
        <f>IFERROR(INDEX(Sheep!$R$314:$R$321,MT45,1),0)</f>
        <v>45628</v>
      </c>
      <c r="MU46" s="505">
        <f>IFERROR(INDEX(Sheep!$R$314:$R$321,MU45,1),0)</f>
        <v>45628</v>
      </c>
      <c r="MV46" s="505">
        <f>IFERROR(INDEX(Sheep!$R$314:$R$321,MV45,1),0)</f>
        <v>45628</v>
      </c>
      <c r="MW46" s="505">
        <f>IFERROR(INDEX(Sheep!$R$314:$R$321,MW45,1),0)</f>
        <v>45628</v>
      </c>
      <c r="MX46" s="505">
        <f>IFERROR(INDEX(Sheep!$R$314:$R$321,MX45,1),0)</f>
        <v>45628</v>
      </c>
      <c r="MY46" s="505">
        <f>IFERROR(INDEX(Sheep!$R$314:$R$321,MY45,1),0)</f>
        <v>45628</v>
      </c>
      <c r="MZ46" s="505">
        <f>IFERROR(INDEX(Sheep!$R$314:$R$321,MZ45,1),0)</f>
        <v>45628</v>
      </c>
      <c r="NA46" s="505">
        <f>IFERROR(INDEX(Sheep!$R$314:$R$321,NA45,1),0)</f>
        <v>45628</v>
      </c>
      <c r="NB46" s="505">
        <f>IFERROR(INDEX(Sheep!$R$314:$R$321,NB45,1),0)</f>
        <v>45628</v>
      </c>
      <c r="NC46" s="505">
        <f>IFERROR(INDEX(Sheep!$R$314:$R$321,NC45,1),0)</f>
        <v>45628</v>
      </c>
      <c r="ND46" s="505">
        <f>IFERROR(INDEX(Sheep!$R$314:$R$321,ND45,1),0)</f>
        <v>45628</v>
      </c>
      <c r="NE46" s="505">
        <f>IFERROR(INDEX(Sheep!$R$314:$R$321,NE45,1),0)</f>
        <v>45628</v>
      </c>
      <c r="NF46" s="505">
        <f>IFERROR(INDEX(Sheep!$R$314:$R$321,NF45,1),0)</f>
        <v>45993</v>
      </c>
      <c r="NG46" s="505">
        <f>IFERROR(INDEX(Sheep!$R$314:$R$321,NG45,1),0)</f>
        <v>45993</v>
      </c>
      <c r="NH46" s="505">
        <f>IFERROR(INDEX(Sheep!$R$314:$R$321,NH45,1),0)</f>
        <v>45993</v>
      </c>
      <c r="NI46" s="505">
        <f>IFERROR(INDEX(Sheep!$R$314:$R$321,NI45,1),0)</f>
        <v>45993</v>
      </c>
      <c r="NJ46" s="505">
        <f>IFERROR(INDEX(Sheep!$R$314:$R$321,NJ45,1),0)</f>
        <v>45993</v>
      </c>
      <c r="NK46" s="505">
        <f>IFERROR(INDEX(Sheep!$R$314:$R$321,NK45,1),0)</f>
        <v>45993</v>
      </c>
      <c r="NL46" s="505">
        <f>IFERROR(INDEX(Sheep!$R$314:$R$321,NL45,1),0)</f>
        <v>45993</v>
      </c>
      <c r="NM46" s="505">
        <f>IFERROR(INDEX(Sheep!$R$314:$R$321,NM45,1),0)</f>
        <v>45993</v>
      </c>
      <c r="NN46" s="505">
        <f>IFERROR(INDEX(Sheep!$R$314:$R$321,NN45,1),0)</f>
        <v>45993</v>
      </c>
      <c r="NO46" s="505">
        <f>IFERROR(INDEX(Sheep!$R$314:$R$321,NO45,1),0)</f>
        <v>45993</v>
      </c>
      <c r="NP46" s="505">
        <f>IFERROR(INDEX(Sheep!$R$314:$R$321,NP45,1),0)</f>
        <v>45993</v>
      </c>
      <c r="NQ46" s="505">
        <f>IFERROR(INDEX(Sheep!$R$314:$R$321,NQ45,1),0)</f>
        <v>45993</v>
      </c>
      <c r="NR46" s="505">
        <f>IFERROR(INDEX(Sheep!$R$314:$R$321,NR45,1),0)</f>
        <v>45993</v>
      </c>
      <c r="NS46" s="505">
        <f>IFERROR(INDEX(Sheep!$R$314:$R$321,NS45,1),0)</f>
        <v>45993</v>
      </c>
      <c r="NT46" s="505">
        <f>IFERROR(INDEX(Sheep!$R$314:$R$321,NT45,1),0)</f>
        <v>45993</v>
      </c>
      <c r="NU46" s="505">
        <f>IFERROR(INDEX(Sheep!$R$314:$R$321,NU45,1),0)</f>
        <v>45993</v>
      </c>
      <c r="NV46" s="505">
        <f>IFERROR(INDEX(Sheep!$R$314:$R$321,NV45,1),0)</f>
        <v>45993</v>
      </c>
      <c r="NW46" s="505">
        <f>IFERROR(INDEX(Sheep!$R$314:$R$321,NW45,1),0)</f>
        <v>45993</v>
      </c>
      <c r="NX46" s="505">
        <f>IFERROR(INDEX(Sheep!$R$314:$R$321,NX45,1),0)</f>
        <v>45993</v>
      </c>
      <c r="NY46" s="505">
        <f>IFERROR(INDEX(Sheep!$R$314:$R$321,NY45,1),0)</f>
        <v>45993</v>
      </c>
      <c r="NZ46" s="505">
        <f>IFERROR(INDEX(Sheep!$R$314:$R$321,NZ45,1),0)</f>
        <v>45993</v>
      </c>
      <c r="OA46" s="505">
        <f>IFERROR(INDEX(Sheep!$R$314:$R$321,OA45,1),0)</f>
        <v>45993</v>
      </c>
      <c r="OB46" s="505">
        <f>IFERROR(INDEX(Sheep!$R$314:$R$321,OB45,1),0)</f>
        <v>45993</v>
      </c>
      <c r="OC46" s="505">
        <f>IFERROR(INDEX(Sheep!$R$314:$R$321,OC45,1),0)</f>
        <v>45993</v>
      </c>
      <c r="OD46" s="505">
        <f>IFERROR(INDEX(Sheep!$R$314:$R$321,OD45,1),0)</f>
        <v>45993</v>
      </c>
      <c r="OE46" s="505">
        <f>IFERROR(INDEX(Sheep!$R$314:$R$321,OE45,1),0)</f>
        <v>45993</v>
      </c>
      <c r="OF46" s="505">
        <f>IFERROR(INDEX(Sheep!$R$314:$R$321,OF45,1),0)</f>
        <v>45993</v>
      </c>
      <c r="OG46" s="505">
        <f>IFERROR(INDEX(Sheep!$R$314:$R$321,OG45,1),0)</f>
        <v>45993</v>
      </c>
      <c r="OH46" s="505">
        <f>IFERROR(INDEX(Sheep!$R$314:$R$321,OH45,1),0)</f>
        <v>45993</v>
      </c>
      <c r="OI46" s="505">
        <f>IFERROR(INDEX(Sheep!$R$314:$R$321,OI45,1),0)</f>
        <v>45993</v>
      </c>
      <c r="OJ46" s="505">
        <f>IFERROR(INDEX(Sheep!$R$314:$R$321,OJ45,1),0)</f>
        <v>45993</v>
      </c>
      <c r="OK46" s="505">
        <f>IFERROR(INDEX(Sheep!$R$314:$R$321,OK45,1),0)</f>
        <v>45993</v>
      </c>
      <c r="OL46" s="505">
        <f>IFERROR(INDEX(Sheep!$R$314:$R$321,OL45,1),0)</f>
        <v>45993</v>
      </c>
      <c r="OM46" s="505">
        <f>IFERROR(INDEX(Sheep!$R$314:$R$321,OM45,1),0)</f>
        <v>45993</v>
      </c>
      <c r="ON46" s="505">
        <f>IFERROR(INDEX(Sheep!$R$314:$R$321,ON45,1),0)</f>
        <v>45993</v>
      </c>
      <c r="OO46" s="505">
        <f>IFERROR(INDEX(Sheep!$R$314:$R$321,OO45,1),0)</f>
        <v>45993</v>
      </c>
      <c r="OP46" s="505">
        <f>IFERROR(INDEX(Sheep!$R$314:$R$321,OP45,1),0)</f>
        <v>45993</v>
      </c>
      <c r="OQ46" s="505">
        <f>IFERROR(INDEX(Sheep!$R$314:$R$321,OQ45,1),0)</f>
        <v>45993</v>
      </c>
      <c r="OR46" s="505">
        <f>IFERROR(INDEX(Sheep!$R$314:$R$321,OR45,1),0)</f>
        <v>45993</v>
      </c>
      <c r="OS46" s="505">
        <f>IFERROR(INDEX(Sheep!$R$314:$R$321,OS45,1),0)</f>
        <v>45993</v>
      </c>
      <c r="OT46" s="505">
        <f>IFERROR(INDEX(Sheep!$R$314:$R$321,OT45,1),0)</f>
        <v>45993</v>
      </c>
      <c r="OU46" s="505">
        <f>IFERROR(INDEX(Sheep!$R$314:$R$321,OU45,1),0)</f>
        <v>45993</v>
      </c>
      <c r="OV46" s="505">
        <f>IFERROR(INDEX(Sheep!$R$314:$R$321,OV45,1),0)</f>
        <v>45993</v>
      </c>
      <c r="OW46" s="505">
        <f>IFERROR(INDEX(Sheep!$R$314:$R$321,OW45,1),0)</f>
        <v>45993</v>
      </c>
      <c r="OX46" s="505">
        <f>IFERROR(INDEX(Sheep!$R$314:$R$321,OX45,1),0)</f>
        <v>45993</v>
      </c>
      <c r="OY46" s="505">
        <f>IFERROR(INDEX(Sheep!$R$314:$R$321,OY45,1),0)</f>
        <v>45993</v>
      </c>
      <c r="OZ46" s="505">
        <f>IFERROR(INDEX(Sheep!$R$314:$R$321,OZ45,1),0)</f>
        <v>45993</v>
      </c>
      <c r="PA46" s="505">
        <f>IFERROR(INDEX(Sheep!$R$314:$R$321,PA45,1),0)</f>
        <v>45993</v>
      </c>
      <c r="PB46" s="505">
        <f>IFERROR(INDEX(Sheep!$R$314:$R$321,PB45,1),0)</f>
        <v>45993</v>
      </c>
      <c r="PC46" s="505">
        <f>IFERROR(INDEX(Sheep!$R$314:$R$321,PC45,1),0)</f>
        <v>45993</v>
      </c>
      <c r="PD46" s="505">
        <f>IFERROR(INDEX(Sheep!$R$314:$R$321,PD45,1),0)</f>
        <v>45993</v>
      </c>
      <c r="PE46" s="505">
        <f>IFERROR(INDEX(Sheep!$R$314:$R$321,PE45,1),0)</f>
        <v>45993</v>
      </c>
      <c r="PF46" s="505">
        <f>IFERROR(INDEX(Sheep!$R$314:$R$321,PF45,1),0)</f>
        <v>46358</v>
      </c>
      <c r="PG46" s="505">
        <f>IFERROR(INDEX(Sheep!$R$314:$R$321,PG45,1),0)</f>
        <v>46358</v>
      </c>
      <c r="PH46" s="505">
        <f>IFERROR(INDEX(Sheep!$R$314:$R$321,PH45,1),0)</f>
        <v>46358</v>
      </c>
      <c r="PI46" s="505">
        <f>IFERROR(INDEX(Sheep!$R$314:$R$321,PI45,1),0)</f>
        <v>46358</v>
      </c>
      <c r="PJ46" s="505">
        <f>IFERROR(INDEX(Sheep!$R$314:$R$321,PJ45,1),0)</f>
        <v>46358</v>
      </c>
      <c r="PK46" s="505">
        <f>IFERROR(INDEX(Sheep!$R$314:$R$321,PK45,1),0)</f>
        <v>46358</v>
      </c>
      <c r="PL46" s="505">
        <f>IFERROR(INDEX(Sheep!$R$314:$R$321,PL45,1),0)</f>
        <v>46358</v>
      </c>
      <c r="PM46" s="505">
        <f>IFERROR(INDEX(Sheep!$R$314:$R$321,PM45,1),0)</f>
        <v>46358</v>
      </c>
      <c r="PN46" s="505">
        <f>IFERROR(INDEX(Sheep!$R$314:$R$321,PN45,1),0)</f>
        <v>46358</v>
      </c>
      <c r="PO46" s="505">
        <f>IFERROR(INDEX(Sheep!$R$314:$R$321,PO45,1),0)</f>
        <v>46358</v>
      </c>
      <c r="PP46" s="505">
        <f>IFERROR(INDEX(Sheep!$R$314:$R$321,PP45,1),0)</f>
        <v>46358</v>
      </c>
      <c r="PQ46" s="505">
        <f>IFERROR(INDEX(Sheep!$R$314:$R$321,PQ45,1),0)</f>
        <v>46358</v>
      </c>
      <c r="PR46" s="505">
        <f>IFERROR(INDEX(Sheep!$R$314:$R$321,PR45,1),0)</f>
        <v>46358</v>
      </c>
      <c r="PS46" s="505">
        <f>IFERROR(INDEX(Sheep!$R$314:$R$321,PS45,1),0)</f>
        <v>46358</v>
      </c>
      <c r="PT46" s="505">
        <f>IFERROR(INDEX(Sheep!$R$314:$R$321,PT45,1),0)</f>
        <v>46358</v>
      </c>
      <c r="PU46" s="505">
        <f>IFERROR(INDEX(Sheep!$R$314:$R$321,PU45,1),0)</f>
        <v>46358</v>
      </c>
      <c r="PV46" s="505">
        <f>IFERROR(INDEX(Sheep!$R$314:$R$321,PV45,1),0)</f>
        <v>46358</v>
      </c>
      <c r="PW46" s="505">
        <f>IFERROR(INDEX(Sheep!$R$314:$R$321,PW45,1),0)</f>
        <v>46358</v>
      </c>
      <c r="PX46" s="505">
        <f>IFERROR(INDEX(Sheep!$R$314:$R$321,PX45,1),0)</f>
        <v>46358</v>
      </c>
      <c r="PY46" s="505">
        <f>IFERROR(INDEX(Sheep!$R$314:$R$321,PY45,1),0)</f>
        <v>46358</v>
      </c>
      <c r="PZ46" s="505">
        <f>IFERROR(INDEX(Sheep!$R$314:$R$321,PZ45,1),0)</f>
        <v>46358</v>
      </c>
      <c r="QA46" s="505">
        <f>IFERROR(INDEX(Sheep!$R$314:$R$321,QA45,1),0)</f>
        <v>46358</v>
      </c>
      <c r="QB46" s="505">
        <f>IFERROR(INDEX(Sheep!$R$314:$R$321,QB45,1),0)</f>
        <v>46358</v>
      </c>
      <c r="QC46" s="505">
        <f>IFERROR(INDEX(Sheep!$R$314:$R$321,QC45,1),0)</f>
        <v>46358</v>
      </c>
      <c r="QD46" s="505">
        <f>IFERROR(INDEX(Sheep!$R$314:$R$321,QD45,1),0)</f>
        <v>46358</v>
      </c>
      <c r="QE46" s="505">
        <f>IFERROR(INDEX(Sheep!$R$314:$R$321,QE45,1),0)</f>
        <v>46358</v>
      </c>
      <c r="QF46" s="505">
        <f>IFERROR(INDEX(Sheep!$R$314:$R$321,QF45,1),0)</f>
        <v>46358</v>
      </c>
      <c r="QG46" s="505">
        <f>IFERROR(INDEX(Sheep!$R$314:$R$321,QG45,1),0)</f>
        <v>46358</v>
      </c>
      <c r="QH46" s="505">
        <f>IFERROR(INDEX(Sheep!$R$314:$R$321,QH45,1),0)</f>
        <v>46358</v>
      </c>
      <c r="QI46" s="505">
        <f>IFERROR(INDEX(Sheep!$R$314:$R$321,QI45,1),0)</f>
        <v>46358</v>
      </c>
      <c r="QJ46" s="505">
        <f>IFERROR(INDEX(Sheep!$R$314:$R$321,QJ45,1),0)</f>
        <v>46358</v>
      </c>
      <c r="QK46" s="505">
        <f>IFERROR(INDEX(Sheep!$R$314:$R$321,QK45,1),0)</f>
        <v>46358</v>
      </c>
      <c r="QL46" s="505">
        <f>IFERROR(INDEX(Sheep!$R$314:$R$321,QL45,1),0)</f>
        <v>46358</v>
      </c>
      <c r="QM46" s="505">
        <f>IFERROR(INDEX(Sheep!$R$314:$R$321,QM45,1),0)</f>
        <v>46358</v>
      </c>
      <c r="QN46" s="505">
        <f>IFERROR(INDEX(Sheep!$R$314:$R$321,QN45,1),0)</f>
        <v>46358</v>
      </c>
      <c r="QO46" s="505">
        <f>IFERROR(INDEX(Sheep!$R$314:$R$321,QO45,1),0)</f>
        <v>46358</v>
      </c>
      <c r="QP46" s="505">
        <f>IFERROR(INDEX(Sheep!$R$314:$R$321,QP45,1),0)</f>
        <v>46358</v>
      </c>
      <c r="QQ46" s="505">
        <f>IFERROR(INDEX(Sheep!$R$314:$R$321,QQ45,1),0)</f>
        <v>46358</v>
      </c>
      <c r="QR46" s="505">
        <f>IFERROR(INDEX(Sheep!$R$314:$R$321,QR45,1),0)</f>
        <v>46358</v>
      </c>
      <c r="QS46" s="505">
        <f>IFERROR(INDEX(Sheep!$R$314:$R$321,QS45,1),0)</f>
        <v>46358</v>
      </c>
      <c r="QT46" s="505">
        <f>IFERROR(INDEX(Sheep!$R$314:$R$321,QT45,1),0)</f>
        <v>46358</v>
      </c>
      <c r="QU46" s="505">
        <f>IFERROR(INDEX(Sheep!$R$314:$R$321,QU45,1),0)</f>
        <v>46358</v>
      </c>
      <c r="QV46" s="505">
        <f>IFERROR(INDEX(Sheep!$R$314:$R$321,QV45,1),0)</f>
        <v>46358</v>
      </c>
      <c r="QW46" s="505">
        <f>IFERROR(INDEX(Sheep!$R$314:$R$321,QW45,1),0)</f>
        <v>46358</v>
      </c>
      <c r="QX46" s="505">
        <f>IFERROR(INDEX(Sheep!$R$314:$R$321,QX45,1),0)</f>
        <v>46358</v>
      </c>
      <c r="QY46" s="505">
        <f>IFERROR(INDEX(Sheep!$R$314:$R$321,QY45,1),0)</f>
        <v>46358</v>
      </c>
      <c r="QZ46" s="505">
        <f>IFERROR(INDEX(Sheep!$R$314:$R$321,QZ45,1),0)</f>
        <v>46358</v>
      </c>
      <c r="RA46" s="505">
        <f>IFERROR(INDEX(Sheep!$R$314:$R$321,RA45,1),0)</f>
        <v>46358</v>
      </c>
      <c r="RB46" s="505">
        <f>IFERROR(INDEX(Sheep!$R$314:$R$321,RB45,1),0)</f>
        <v>46358</v>
      </c>
      <c r="RC46" s="505">
        <f>IFERROR(INDEX(Sheep!$R$314:$R$321,RC45,1),0)</f>
        <v>46358</v>
      </c>
      <c r="RD46" s="505">
        <f>IFERROR(INDEX(Sheep!$R$314:$R$321,RD45,1),0)</f>
        <v>46358</v>
      </c>
      <c r="RE46" s="505">
        <f>IFERROR(INDEX(Sheep!$R$314:$R$321,RE45,1),0)</f>
        <v>46358</v>
      </c>
      <c r="RF46" s="505">
        <f>IFERROR(INDEX(Sheep!$R$314:$R$321,RF45,1),0)</f>
        <v>46358</v>
      </c>
      <c r="RG46" s="505">
        <f>IFERROR(INDEX(Sheep!$R$314:$R$321,RG45,1),0)</f>
        <v>46358</v>
      </c>
      <c r="RH46" s="505">
        <f>IFERROR(INDEX(Sheep!$R$314:$R$321,RH45,1),0)</f>
        <v>46358</v>
      </c>
      <c r="RI46" s="505">
        <f>IFERROR(INDEX(Sheep!$R$314:$R$321,RI45,1),0)</f>
        <v>46358</v>
      </c>
      <c r="RJ46" s="505">
        <f>IFERROR(INDEX(Sheep!$R$314:$R$321,RJ45,1),0)</f>
        <v>46358</v>
      </c>
      <c r="RK46" s="505">
        <f>IFERROR(INDEX(Sheep!$R$314:$R$321,RK45,1),0)</f>
        <v>46358</v>
      </c>
      <c r="RL46" s="505">
        <f>IFERROR(INDEX(Sheep!$R$314:$R$321,RL45,1),0)</f>
        <v>46358</v>
      </c>
      <c r="RM46" s="505">
        <f>IFERROR(INDEX(Sheep!$R$314:$R$321,RM45,1),0)</f>
        <v>46358</v>
      </c>
      <c r="RN46" s="505">
        <f>IFERROR(INDEX(Sheep!$R$314:$R$321,RN45,1),0)</f>
        <v>46358</v>
      </c>
      <c r="RO46" s="505">
        <f>IFERROR(INDEX(Sheep!$R$314:$R$321,RO45,1),0)</f>
        <v>46358</v>
      </c>
      <c r="RP46" s="505">
        <f>IFERROR(INDEX(Sheep!$R$314:$R$321,RP45,1),0)</f>
        <v>46358</v>
      </c>
      <c r="RQ46" s="505">
        <f>IFERROR(INDEX(Sheep!$R$314:$R$321,RQ45,1),0)</f>
        <v>46358</v>
      </c>
      <c r="RR46" s="505">
        <f>IFERROR(INDEX(Sheep!$R$314:$R$321,RR45,1),0)</f>
        <v>46358</v>
      </c>
      <c r="RS46" s="505">
        <f>IFERROR(INDEX(Sheep!$R$314:$R$321,RS45,1),0)</f>
        <v>46358</v>
      </c>
      <c r="RT46" s="505">
        <f>IFERROR(INDEX(Sheep!$R$314:$R$321,RT45,1),0)</f>
        <v>46358</v>
      </c>
      <c r="RU46" s="505">
        <f>IFERROR(INDEX(Sheep!$R$314:$R$321,RU45,1),0)</f>
        <v>46358</v>
      </c>
      <c r="RV46" s="505">
        <f>IFERROR(INDEX(Sheep!$R$314:$R$321,RV45,1),0)</f>
        <v>46358</v>
      </c>
      <c r="RW46" s="505">
        <f>IFERROR(INDEX(Sheep!$R$314:$R$321,RW45,1),0)</f>
        <v>46358</v>
      </c>
      <c r="RX46" s="505">
        <f>IFERROR(INDEX(Sheep!$R$314:$R$321,RX45,1),0)</f>
        <v>46358</v>
      </c>
      <c r="RY46" s="505">
        <f>IFERROR(INDEX(Sheep!$R$314:$R$321,RY45,1),0)</f>
        <v>46358</v>
      </c>
      <c r="RZ46" s="505">
        <f>IFERROR(INDEX(Sheep!$R$314:$R$321,RZ45,1),0)</f>
        <v>46358</v>
      </c>
      <c r="SA46" s="505">
        <f>IFERROR(INDEX(Sheep!$R$314:$R$321,SA45,1),0)</f>
        <v>46358</v>
      </c>
      <c r="SB46" s="505">
        <f>IFERROR(INDEX(Sheep!$R$314:$R$321,SB45,1),0)</f>
        <v>46358</v>
      </c>
      <c r="SC46" s="505">
        <f>IFERROR(INDEX(Sheep!$R$314:$R$321,SC45,1),0)</f>
        <v>46358</v>
      </c>
      <c r="SD46" s="505">
        <f>IFERROR(INDEX(Sheep!$R$314:$R$321,SD45,1),0)</f>
        <v>46358</v>
      </c>
      <c r="SE46" s="505">
        <f>IFERROR(INDEX(Sheep!$R$314:$R$321,SE45,1),0)</f>
        <v>46358</v>
      </c>
      <c r="SF46" s="505">
        <f>IFERROR(INDEX(Sheep!$R$314:$R$321,SF45,1),0)</f>
        <v>46358</v>
      </c>
      <c r="SG46" s="505">
        <f>IFERROR(INDEX(Sheep!$R$314:$R$321,SG45,1),0)</f>
        <v>46358</v>
      </c>
      <c r="SH46" s="505">
        <f>IFERROR(INDEX(Sheep!$R$314:$R$321,SH45,1),0)</f>
        <v>46358</v>
      </c>
      <c r="SI46" s="505">
        <f>IFERROR(INDEX(Sheep!$R$314:$R$321,SI45,1),0)</f>
        <v>0</v>
      </c>
      <c r="SJ46" s="260"/>
      <c r="SK46" s="262"/>
      <c r="SL46" s="250"/>
      <c r="SM46" s="250"/>
      <c r="SN46" s="250"/>
    </row>
    <row r="47" spans="1:508" outlineLevel="2" x14ac:dyDescent="0.35">
      <c r="A47" s="250"/>
      <c r="B47" s="259"/>
      <c r="C47" s="447">
        <f>INT($C$40)+2</f>
        <v>3</v>
      </c>
      <c r="D47" s="260"/>
      <c r="E47" s="332"/>
      <c r="F47" s="332"/>
      <c r="G47" s="260"/>
      <c r="H47" s="274"/>
      <c r="I47" s="274" t="s">
        <v>712</v>
      </c>
      <c r="J47" s="274" t="str">
        <f>Sheep!$H251</f>
        <v>Aut</v>
      </c>
      <c r="K47" s="274"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4"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4"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4"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4"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4"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4"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4"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4"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4"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4"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4"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4"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4"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4"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4"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4"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4"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4"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4"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4"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4"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4"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4"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4"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4"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4"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4"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4"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4"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4"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4"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4"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4"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4"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4"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4"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4"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4"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4"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4"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4"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4"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4"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4"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4"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4"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4"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4"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4"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4"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4"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4"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4"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4"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4"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4"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4"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4"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4"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4"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4"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4"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4"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4"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4"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4"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4"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4"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4"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4"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4"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4"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4"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4"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4"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4"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4"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4"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4"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4"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4"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4"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4"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4"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4"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4"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4"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4"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4"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4"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4"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4"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4"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4"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4"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4"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4"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4"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4"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4"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4"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4"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4"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4"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4"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4"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4"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4"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4"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4"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4"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4"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4"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4"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4"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4"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4"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4"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4"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4"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4"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4"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4"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4"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4"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4"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4"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4"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4"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4"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4"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4"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4"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4"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4"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4"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4"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4"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4"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4"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4"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4"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4"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4"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4"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4"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4"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4"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4"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4"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4"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4"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4"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4"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4"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4"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4"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4"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4"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4"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4"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4"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4"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4"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4"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4"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4"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4"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4"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4"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4"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4"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4"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4"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4"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4"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4"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4"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4"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4"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4"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4"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4"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4"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4"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4"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4"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4"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4"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4"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4"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4"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4"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4"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4"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4"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4"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4"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4"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4"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4"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4"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4"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4"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4"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4"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4"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4"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4"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4"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4"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4"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4"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4"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4"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4"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4"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4"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4"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4"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4"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4"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4"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4"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4"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4"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4"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4"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4"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4"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4"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4"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4"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4"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4"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4"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4"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4"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4"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4"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4"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4"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4"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4"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4"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4"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4"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4"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4"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4"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4"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4"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4"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4"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4"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4"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4"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4"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4"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4"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4"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4"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4"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4"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4"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4"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4"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4"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4"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4"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4"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4"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4"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4"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4"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4"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4"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4"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4"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4"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4"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4"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4"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4"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4"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4"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4"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4"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4"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4"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4"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4"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4"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4"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4"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4"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4"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4"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4"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4"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4"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4"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4"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4"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4"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4"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4"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4"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4"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4"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4"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4"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4"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4"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4"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4"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4"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4"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4"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4"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4"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4"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4"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4"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4"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4"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4"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4"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4"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4"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4"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4"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4"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4"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4"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4"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4"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4"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4"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4"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4"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4"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4"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4"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4"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4"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4"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4"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4"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4"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4"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4"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4"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4"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4"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4"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4"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4"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4"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4"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4"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4"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4"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4"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4"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4"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4"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4"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4"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4"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4"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4"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4"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4"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4"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4"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4"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4"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4"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4"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4"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4"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4"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4"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4"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4"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4"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4"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4"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4"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4"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4"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4"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4"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4"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4"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4"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4"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4"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4"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4"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4"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4"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4"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4"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4"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4"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4"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4"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4"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4"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4"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4"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4"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4"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4"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4"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4"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4"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4"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4"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4"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4"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4"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4"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4"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4"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4"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4"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4"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4"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4"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4"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4"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4"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4"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4"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4"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4"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4"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4"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4"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4"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4"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4"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4"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4"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4"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4"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4"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4"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4"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4"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4"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4"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4"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4"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4"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4"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4"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4"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4"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4"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4"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4"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4"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4"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4"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4"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4"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4"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4"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4"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4"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4"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4"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4"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4"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4"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4"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4"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4"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4"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4"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4"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4"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4"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4"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4"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4"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4"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4"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710</v>
      </c>
      <c r="K48" s="461">
        <f>IFERROR(MATCH(L$44,Sheep!$R$322:$R$329,1),0)</f>
        <v>0</v>
      </c>
      <c r="L48" s="461">
        <f>IFERROR(MATCH(M$44,Sheep!$R$322:$R$329,1),0)</f>
        <v>0</v>
      </c>
      <c r="M48" s="461">
        <f>IFERROR(MATCH(N$44,Sheep!$R$322:$R$329,1),0)</f>
        <v>0</v>
      </c>
      <c r="N48" s="461">
        <f>IFERROR(MATCH(O$44,Sheep!$R$322:$R$329,1),0)</f>
        <v>0</v>
      </c>
      <c r="O48" s="461">
        <f>IFERROR(MATCH(P$44,Sheep!$R$322:$R$329,1),0)</f>
        <v>0</v>
      </c>
      <c r="P48" s="461">
        <f>IFERROR(MATCH(Q$44,Sheep!$R$322:$R$329,1),0)</f>
        <v>0</v>
      </c>
      <c r="Q48" s="461">
        <f>IFERROR(MATCH(R$44,Sheep!$R$322:$R$329,1),0)</f>
        <v>0</v>
      </c>
      <c r="R48" s="461">
        <f>IFERROR(MATCH(S$44,Sheep!$R$322:$R$329,1),0)</f>
        <v>0</v>
      </c>
      <c r="S48" s="461">
        <f>IFERROR(MATCH(T$44,Sheep!$R$322:$R$329,1),0)</f>
        <v>0</v>
      </c>
      <c r="T48" s="461">
        <f>IFERROR(MATCH(U$44,Sheep!$R$322:$R$329,1),0)</f>
        <v>0</v>
      </c>
      <c r="U48" s="461">
        <f>IFERROR(MATCH(V$44,Sheep!$R$322:$R$329,1),0)</f>
        <v>0</v>
      </c>
      <c r="V48" s="461">
        <f>IFERROR(MATCH(W$44,Sheep!$R$322:$R$329,1),0)</f>
        <v>0</v>
      </c>
      <c r="W48" s="461">
        <f>IFERROR(MATCH(X$44,Sheep!$R$322:$R$329,1),0)</f>
        <v>0</v>
      </c>
      <c r="X48" s="461">
        <f>IFERROR(MATCH(Y$44,Sheep!$R$322:$R$329,1),0)</f>
        <v>0</v>
      </c>
      <c r="Y48" s="461">
        <f>IFERROR(MATCH(Z$44,Sheep!$R$322:$R$329,1),0)</f>
        <v>0</v>
      </c>
      <c r="Z48" s="461">
        <f>IFERROR(MATCH(AA$44,Sheep!$R$322:$R$329,1),0)</f>
        <v>0</v>
      </c>
      <c r="AA48" s="461">
        <f>IFERROR(MATCH(AB$44,Sheep!$R$322:$R$329,1),0)</f>
        <v>0</v>
      </c>
      <c r="AB48" s="461">
        <f>IFERROR(MATCH(AC$44,Sheep!$R$322:$R$329,1),0)</f>
        <v>0</v>
      </c>
      <c r="AC48" s="461">
        <f>IFERROR(MATCH(AD$44,Sheep!$R$322:$R$329,1),0)</f>
        <v>0</v>
      </c>
      <c r="AD48" s="461">
        <f>IFERROR(MATCH(AE$44,Sheep!$R$322:$R$329,1),0)</f>
        <v>0</v>
      </c>
      <c r="AE48" s="461">
        <f>IFERROR(MATCH(AF$44,Sheep!$R$322:$R$329,1),0)</f>
        <v>0</v>
      </c>
      <c r="AF48" s="461">
        <f>IFERROR(MATCH(AG$44,Sheep!$R$322:$R$329,1),0)</f>
        <v>0</v>
      </c>
      <c r="AG48" s="461">
        <f>IFERROR(MATCH(AH$44,Sheep!$R$322:$R$329,1),0)</f>
        <v>0</v>
      </c>
      <c r="AH48" s="461">
        <f>IFERROR(MATCH(AI$44,Sheep!$R$322:$R$329,1),0)</f>
        <v>0</v>
      </c>
      <c r="AI48" s="461">
        <f>IFERROR(MATCH(AJ$44,Sheep!$R$322:$R$329,1),0)</f>
        <v>0</v>
      </c>
      <c r="AJ48" s="461">
        <f>IFERROR(MATCH(AK$44,Sheep!$R$322:$R$329,1),0)</f>
        <v>0</v>
      </c>
      <c r="AK48" s="461">
        <f>IFERROR(MATCH(AL$44,Sheep!$R$322:$R$329,1),0)</f>
        <v>0</v>
      </c>
      <c r="AL48" s="461">
        <f>IFERROR(MATCH(AM$44,Sheep!$R$322:$R$329,1),0)</f>
        <v>0</v>
      </c>
      <c r="AM48" s="461">
        <f>IFERROR(MATCH(AN$44,Sheep!$R$322:$R$329,1),0)</f>
        <v>0</v>
      </c>
      <c r="AN48" s="461">
        <f>IFERROR(MATCH(AO$44,Sheep!$R$322:$R$329,1),0)</f>
        <v>0</v>
      </c>
      <c r="AO48" s="461">
        <f>IFERROR(MATCH(AP$44,Sheep!$R$322:$R$329,1),0)</f>
        <v>0</v>
      </c>
      <c r="AP48" s="461">
        <f>IFERROR(MATCH(AQ$44,Sheep!$R$322:$R$329,1),0)</f>
        <v>0</v>
      </c>
      <c r="AQ48" s="461">
        <f>IFERROR(MATCH(AR$44,Sheep!$R$322:$R$329,1),0)</f>
        <v>0</v>
      </c>
      <c r="AR48" s="461">
        <f>IFERROR(MATCH(AS$44,Sheep!$R$322:$R$329,1),0)</f>
        <v>0</v>
      </c>
      <c r="AS48" s="461">
        <f>IFERROR(MATCH(AT$44,Sheep!$R$322:$R$329,1),0)</f>
        <v>0</v>
      </c>
      <c r="AT48" s="461">
        <f>IFERROR(MATCH(AU$44,Sheep!$R$322:$R$329,1),0)</f>
        <v>0</v>
      </c>
      <c r="AU48" s="461">
        <f>IFERROR(MATCH(AV$44,Sheep!$R$322:$R$329,1),0)</f>
        <v>0</v>
      </c>
      <c r="AV48" s="461">
        <f>IFERROR(MATCH(AW$44,Sheep!$R$322:$R$329,1),0)</f>
        <v>0</v>
      </c>
      <c r="AW48" s="461">
        <f>IFERROR(MATCH(AX$44,Sheep!$R$322:$R$329,1),0)</f>
        <v>0</v>
      </c>
      <c r="AX48" s="461">
        <f>IFERROR(MATCH(AY$44,Sheep!$R$322:$R$329,1),0)</f>
        <v>0</v>
      </c>
      <c r="AY48" s="461">
        <f>IFERROR(MATCH(AZ$44,Sheep!$R$322:$R$329,1),0)</f>
        <v>0</v>
      </c>
      <c r="AZ48" s="461">
        <f>IFERROR(MATCH(BA$44,Sheep!$R$322:$R$329,1),0)</f>
        <v>0</v>
      </c>
      <c r="BA48" s="461">
        <f>IFERROR(MATCH(BB$44,Sheep!$R$322:$R$329,1),0)</f>
        <v>0</v>
      </c>
      <c r="BB48" s="461">
        <f>IFERROR(MATCH(BC$44,Sheep!$R$322:$R$329,1),0)</f>
        <v>0</v>
      </c>
      <c r="BC48" s="461">
        <f>IFERROR(MATCH(BD$44,Sheep!$R$322:$R$329,1),0)</f>
        <v>0</v>
      </c>
      <c r="BD48" s="461">
        <f>IFERROR(MATCH(BE$44,Sheep!$R$322:$R$329,1),0)</f>
        <v>0</v>
      </c>
      <c r="BE48" s="461">
        <f>IFERROR(MATCH(BF$44,Sheep!$R$322:$R$329,1),0)</f>
        <v>0</v>
      </c>
      <c r="BF48" s="461">
        <f>IFERROR(MATCH(BG$44,Sheep!$R$322:$R$329,1),0)</f>
        <v>0</v>
      </c>
      <c r="BG48" s="461">
        <f>IFERROR(MATCH(BH$44,Sheep!$R$322:$R$329,1),0)</f>
        <v>0</v>
      </c>
      <c r="BH48" s="461">
        <f>IFERROR(MATCH(BI$44,Sheep!$R$322:$R$329,1),0)</f>
        <v>0</v>
      </c>
      <c r="BI48" s="461">
        <f>IFERROR(MATCH(BJ$44,Sheep!$R$322:$R$329,1),0)</f>
        <v>0</v>
      </c>
      <c r="BJ48" s="461">
        <f>IFERROR(MATCH(BK$44,Sheep!$R$322:$R$329,1),0)</f>
        <v>0</v>
      </c>
      <c r="BK48" s="461">
        <f>IFERROR(MATCH(BL$44,Sheep!$R$322:$R$329,1),0)</f>
        <v>0</v>
      </c>
      <c r="BL48" s="461">
        <f>IFERROR(MATCH(BM$44,Sheep!$R$322:$R$329,1),0)</f>
        <v>0</v>
      </c>
      <c r="BM48" s="461">
        <f>IFERROR(MATCH(BN$44,Sheep!$R$322:$R$329,1),0)</f>
        <v>0</v>
      </c>
      <c r="BN48" s="461">
        <f>IFERROR(MATCH(BO$44,Sheep!$R$322:$R$329,1),0)</f>
        <v>1</v>
      </c>
      <c r="BO48" s="461">
        <f>IFERROR(MATCH(BP$44,Sheep!$R$322:$R$329,1),0)</f>
        <v>1</v>
      </c>
      <c r="BP48" s="461">
        <f>IFERROR(MATCH(BQ$44,Sheep!$R$322:$R$329,1),0)</f>
        <v>1</v>
      </c>
      <c r="BQ48" s="461">
        <f>IFERROR(MATCH(BR$44,Sheep!$R$322:$R$329,1),0)</f>
        <v>1</v>
      </c>
      <c r="BR48" s="461">
        <f>IFERROR(MATCH(BS$44,Sheep!$R$322:$R$329,1),0)</f>
        <v>1</v>
      </c>
      <c r="BS48" s="461">
        <f>IFERROR(MATCH(BT$44,Sheep!$R$322:$R$329,1),0)</f>
        <v>1</v>
      </c>
      <c r="BT48" s="461">
        <f>IFERROR(MATCH(BU$44,Sheep!$R$322:$R$329,1),0)</f>
        <v>1</v>
      </c>
      <c r="BU48" s="461">
        <f>IFERROR(MATCH(BV$44,Sheep!$R$322:$R$329,1),0)</f>
        <v>1</v>
      </c>
      <c r="BV48" s="461">
        <f>IFERROR(MATCH(BW$44,Sheep!$R$322:$R$329,1),0)</f>
        <v>1</v>
      </c>
      <c r="BW48" s="461">
        <f>IFERROR(MATCH(BX$44,Sheep!$R$322:$R$329,1),0)</f>
        <v>1</v>
      </c>
      <c r="BX48" s="461">
        <f>IFERROR(MATCH(BY$44,Sheep!$R$322:$R$329,1),0)</f>
        <v>1</v>
      </c>
      <c r="BY48" s="461">
        <f>IFERROR(MATCH(BZ$44,Sheep!$R$322:$R$329,1),0)</f>
        <v>1</v>
      </c>
      <c r="BZ48" s="461">
        <f>IFERROR(MATCH(CA$44,Sheep!$R$322:$R$329,1),0)</f>
        <v>1</v>
      </c>
      <c r="CA48" s="461">
        <f>IFERROR(MATCH(CB$44,Sheep!$R$322:$R$329,1),0)</f>
        <v>1</v>
      </c>
      <c r="CB48" s="461">
        <f>IFERROR(MATCH(CC$44,Sheep!$R$322:$R$329,1),0)</f>
        <v>1</v>
      </c>
      <c r="CC48" s="461">
        <f>IFERROR(MATCH(CD$44,Sheep!$R$322:$R$329,1),0)</f>
        <v>1</v>
      </c>
      <c r="CD48" s="461">
        <f>IFERROR(MATCH(CE$44,Sheep!$R$322:$R$329,1),0)</f>
        <v>1</v>
      </c>
      <c r="CE48" s="461">
        <f>IFERROR(MATCH(CF$44,Sheep!$R$322:$R$329,1),0)</f>
        <v>1</v>
      </c>
      <c r="CF48" s="461">
        <f>IFERROR(MATCH(CG$44,Sheep!$R$322:$R$329,1),0)</f>
        <v>1</v>
      </c>
      <c r="CG48" s="461">
        <f>IFERROR(MATCH(CH$44,Sheep!$R$322:$R$329,1),0)</f>
        <v>1</v>
      </c>
      <c r="CH48" s="461">
        <f>IFERROR(MATCH(CI$44,Sheep!$R$322:$R$329,1),0)</f>
        <v>1</v>
      </c>
      <c r="CI48" s="461">
        <f>IFERROR(MATCH(CJ$44,Sheep!$R$322:$R$329,1),0)</f>
        <v>1</v>
      </c>
      <c r="CJ48" s="461">
        <f>IFERROR(MATCH(CK$44,Sheep!$R$322:$R$329,1),0)</f>
        <v>1</v>
      </c>
      <c r="CK48" s="461">
        <f>IFERROR(MATCH(CL$44,Sheep!$R$322:$R$329,1),0)</f>
        <v>1</v>
      </c>
      <c r="CL48" s="461">
        <f>IFERROR(MATCH(CM$44,Sheep!$R$322:$R$329,1),0)</f>
        <v>1</v>
      </c>
      <c r="CM48" s="461">
        <f>IFERROR(MATCH(CN$44,Sheep!$R$322:$R$329,1),0)</f>
        <v>1</v>
      </c>
      <c r="CN48" s="461">
        <f>IFERROR(MATCH(CO$44,Sheep!$R$322:$R$329,1),0)</f>
        <v>1</v>
      </c>
      <c r="CO48" s="461">
        <f>IFERROR(MATCH(CP$44,Sheep!$R$322:$R$329,1),0)</f>
        <v>1</v>
      </c>
      <c r="CP48" s="461">
        <f>IFERROR(MATCH(CQ$44,Sheep!$R$322:$R$329,1),0)</f>
        <v>1</v>
      </c>
      <c r="CQ48" s="461">
        <f>IFERROR(MATCH(CR$44,Sheep!$R$322:$R$329,1),0)</f>
        <v>1</v>
      </c>
      <c r="CR48" s="461">
        <f>IFERROR(MATCH(CS$44,Sheep!$R$322:$R$329,1),0)</f>
        <v>1</v>
      </c>
      <c r="CS48" s="461">
        <f>IFERROR(MATCH(CT$44,Sheep!$R$322:$R$329,1),0)</f>
        <v>1</v>
      </c>
      <c r="CT48" s="461">
        <f>IFERROR(MATCH(CU$44,Sheep!$R$322:$R$329,1),0)</f>
        <v>1</v>
      </c>
      <c r="CU48" s="461">
        <f>IFERROR(MATCH(CV$44,Sheep!$R$322:$R$329,1),0)</f>
        <v>1</v>
      </c>
      <c r="CV48" s="461">
        <f>IFERROR(MATCH(CW$44,Sheep!$R$322:$R$329,1),0)</f>
        <v>1</v>
      </c>
      <c r="CW48" s="461">
        <f>IFERROR(MATCH(CX$44,Sheep!$R$322:$R$329,1),0)</f>
        <v>1</v>
      </c>
      <c r="CX48" s="461">
        <f>IFERROR(MATCH(CY$44,Sheep!$R$322:$R$329,1),0)</f>
        <v>1</v>
      </c>
      <c r="CY48" s="461">
        <f>IFERROR(MATCH(CZ$44,Sheep!$R$322:$R$329,1),0)</f>
        <v>1</v>
      </c>
      <c r="CZ48" s="461">
        <f>IFERROR(MATCH(DA$44,Sheep!$R$322:$R$329,1),0)</f>
        <v>1</v>
      </c>
      <c r="DA48" s="461">
        <f>IFERROR(MATCH(DB$44,Sheep!$R$322:$R$329,1),0)</f>
        <v>1</v>
      </c>
      <c r="DB48" s="461">
        <f>IFERROR(MATCH(DC$44,Sheep!$R$322:$R$329,1),0)</f>
        <v>1</v>
      </c>
      <c r="DC48" s="461">
        <f>IFERROR(MATCH(DD$44,Sheep!$R$322:$R$329,1),0)</f>
        <v>1</v>
      </c>
      <c r="DD48" s="461">
        <f>IFERROR(MATCH(DE$44,Sheep!$R$322:$R$329,1),0)</f>
        <v>1</v>
      </c>
      <c r="DE48" s="461">
        <f>IFERROR(MATCH(DF$44,Sheep!$R$322:$R$329,1),0)</f>
        <v>1</v>
      </c>
      <c r="DF48" s="461">
        <f>IFERROR(MATCH(DG$44,Sheep!$R$322:$R$329,1),0)</f>
        <v>1</v>
      </c>
      <c r="DG48" s="461">
        <f>IFERROR(MATCH(DH$44,Sheep!$R$322:$R$329,1),0)</f>
        <v>1</v>
      </c>
      <c r="DH48" s="461">
        <f>IFERROR(MATCH(DI$44,Sheep!$R$322:$R$329,1),0)</f>
        <v>1</v>
      </c>
      <c r="DI48" s="461">
        <f>IFERROR(MATCH(DJ$44,Sheep!$R$322:$R$329,1),0)</f>
        <v>1</v>
      </c>
      <c r="DJ48" s="461">
        <f>IFERROR(MATCH(DK$44,Sheep!$R$322:$R$329,1),0)</f>
        <v>1</v>
      </c>
      <c r="DK48" s="461">
        <f>IFERROR(MATCH(DL$44,Sheep!$R$322:$R$329,1),0)</f>
        <v>1</v>
      </c>
      <c r="DL48" s="461">
        <f>IFERROR(MATCH(DM$44,Sheep!$R$322:$R$329,1),0)</f>
        <v>1</v>
      </c>
      <c r="DM48" s="461">
        <f>IFERROR(MATCH(DN$44,Sheep!$R$322:$R$329,1),0)</f>
        <v>1</v>
      </c>
      <c r="DN48" s="461">
        <f>IFERROR(MATCH(DO$44,Sheep!$R$322:$R$329,1),0)</f>
        <v>2</v>
      </c>
      <c r="DO48" s="461">
        <f>IFERROR(MATCH(DP$44,Sheep!$R$322:$R$329,1),0)</f>
        <v>2</v>
      </c>
      <c r="DP48" s="461">
        <f>IFERROR(MATCH(DQ$44,Sheep!$R$322:$R$329,1),0)</f>
        <v>2</v>
      </c>
      <c r="DQ48" s="461">
        <f>IFERROR(MATCH(DR$44,Sheep!$R$322:$R$329,1),0)</f>
        <v>2</v>
      </c>
      <c r="DR48" s="461">
        <f>IFERROR(MATCH(DS$44,Sheep!$R$322:$R$329,1),0)</f>
        <v>2</v>
      </c>
      <c r="DS48" s="461">
        <f>IFERROR(MATCH(DT$44,Sheep!$R$322:$R$329,1),0)</f>
        <v>2</v>
      </c>
      <c r="DT48" s="461">
        <f>IFERROR(MATCH(DU$44,Sheep!$R$322:$R$329,1),0)</f>
        <v>2</v>
      </c>
      <c r="DU48" s="461">
        <f>IFERROR(MATCH(DV$44,Sheep!$R$322:$R$329,1),0)</f>
        <v>2</v>
      </c>
      <c r="DV48" s="461">
        <f>IFERROR(MATCH(DW$44,Sheep!$R$322:$R$329,1),0)</f>
        <v>2</v>
      </c>
      <c r="DW48" s="461">
        <f>IFERROR(MATCH(DX$44,Sheep!$R$322:$R$329,1),0)</f>
        <v>2</v>
      </c>
      <c r="DX48" s="461">
        <f>IFERROR(MATCH(DY$44,Sheep!$R$322:$R$329,1),0)</f>
        <v>2</v>
      </c>
      <c r="DY48" s="461">
        <f>IFERROR(MATCH(DZ$44,Sheep!$R$322:$R$329,1),0)</f>
        <v>2</v>
      </c>
      <c r="DZ48" s="461">
        <f>IFERROR(MATCH(EA$44,Sheep!$R$322:$R$329,1),0)</f>
        <v>2</v>
      </c>
      <c r="EA48" s="461">
        <f>IFERROR(MATCH(EB$44,Sheep!$R$322:$R$329,1),0)</f>
        <v>2</v>
      </c>
      <c r="EB48" s="461">
        <f>IFERROR(MATCH(EC$44,Sheep!$R$322:$R$329,1),0)</f>
        <v>2</v>
      </c>
      <c r="EC48" s="461">
        <f>IFERROR(MATCH(ED$44,Sheep!$R$322:$R$329,1),0)</f>
        <v>2</v>
      </c>
      <c r="ED48" s="461">
        <f>IFERROR(MATCH(EE$44,Sheep!$R$322:$R$329,1),0)</f>
        <v>2</v>
      </c>
      <c r="EE48" s="461">
        <f>IFERROR(MATCH(EF$44,Sheep!$R$322:$R$329,1),0)</f>
        <v>2</v>
      </c>
      <c r="EF48" s="461">
        <f>IFERROR(MATCH(EG$44,Sheep!$R$322:$R$329,1),0)</f>
        <v>2</v>
      </c>
      <c r="EG48" s="461">
        <f>IFERROR(MATCH(EH$44,Sheep!$R$322:$R$329,1),0)</f>
        <v>2</v>
      </c>
      <c r="EH48" s="461">
        <f>IFERROR(MATCH(EI$44,Sheep!$R$322:$R$329,1),0)</f>
        <v>2</v>
      </c>
      <c r="EI48" s="461">
        <f>IFERROR(MATCH(EJ$44,Sheep!$R$322:$R$329,1),0)</f>
        <v>2</v>
      </c>
      <c r="EJ48" s="461">
        <f>IFERROR(MATCH(EK$44,Sheep!$R$322:$R$329,1),0)</f>
        <v>2</v>
      </c>
      <c r="EK48" s="461">
        <f>IFERROR(MATCH(EL$44,Sheep!$R$322:$R$329,1),0)</f>
        <v>2</v>
      </c>
      <c r="EL48" s="461">
        <f>IFERROR(MATCH(EM$44,Sheep!$R$322:$R$329,1),0)</f>
        <v>2</v>
      </c>
      <c r="EM48" s="461">
        <f>IFERROR(MATCH(EN$44,Sheep!$R$322:$R$329,1),0)</f>
        <v>2</v>
      </c>
      <c r="EN48" s="461">
        <f>IFERROR(MATCH(EO$44,Sheep!$R$322:$R$329,1),0)</f>
        <v>2</v>
      </c>
      <c r="EO48" s="461">
        <f>IFERROR(MATCH(EP$44,Sheep!$R$322:$R$329,1),0)</f>
        <v>2</v>
      </c>
      <c r="EP48" s="461">
        <f>IFERROR(MATCH(EQ$44,Sheep!$R$322:$R$329,1),0)</f>
        <v>2</v>
      </c>
      <c r="EQ48" s="461">
        <f>IFERROR(MATCH(ER$44,Sheep!$R$322:$R$329,1),0)</f>
        <v>2</v>
      </c>
      <c r="ER48" s="461">
        <f>IFERROR(MATCH(ES$44,Sheep!$R$322:$R$329,1),0)</f>
        <v>2</v>
      </c>
      <c r="ES48" s="461">
        <f>IFERROR(MATCH(ET$44,Sheep!$R$322:$R$329,1),0)</f>
        <v>2</v>
      </c>
      <c r="ET48" s="461">
        <f>IFERROR(MATCH(EU$44,Sheep!$R$322:$R$329,1),0)</f>
        <v>2</v>
      </c>
      <c r="EU48" s="461">
        <f>IFERROR(MATCH(EV$44,Sheep!$R$322:$R$329,1),0)</f>
        <v>2</v>
      </c>
      <c r="EV48" s="461">
        <f>IFERROR(MATCH(EW$44,Sheep!$R$322:$R$329,1),0)</f>
        <v>2</v>
      </c>
      <c r="EW48" s="461">
        <f>IFERROR(MATCH(EX$44,Sheep!$R$322:$R$329,1),0)</f>
        <v>2</v>
      </c>
      <c r="EX48" s="461">
        <f>IFERROR(MATCH(EY$44,Sheep!$R$322:$R$329,1),0)</f>
        <v>2</v>
      </c>
      <c r="EY48" s="461">
        <f>IFERROR(MATCH(EZ$44,Sheep!$R$322:$R$329,1),0)</f>
        <v>2</v>
      </c>
      <c r="EZ48" s="461">
        <f>IFERROR(MATCH(FA$44,Sheep!$R$322:$R$329,1),0)</f>
        <v>2</v>
      </c>
      <c r="FA48" s="461">
        <f>IFERROR(MATCH(FB$44,Sheep!$R$322:$R$329,1),0)</f>
        <v>2</v>
      </c>
      <c r="FB48" s="461">
        <f>IFERROR(MATCH(FC$44,Sheep!$R$322:$R$329,1),0)</f>
        <v>2</v>
      </c>
      <c r="FC48" s="461">
        <f>IFERROR(MATCH(FD$44,Sheep!$R$322:$R$329,1),0)</f>
        <v>2</v>
      </c>
      <c r="FD48" s="461">
        <f>IFERROR(MATCH(FE$44,Sheep!$R$322:$R$329,1),0)</f>
        <v>2</v>
      </c>
      <c r="FE48" s="461">
        <f>IFERROR(MATCH(FF$44,Sheep!$R$322:$R$329,1),0)</f>
        <v>2</v>
      </c>
      <c r="FF48" s="461">
        <f>IFERROR(MATCH(FG$44,Sheep!$R$322:$R$329,1),0)</f>
        <v>2</v>
      </c>
      <c r="FG48" s="461">
        <f>IFERROR(MATCH(FH$44,Sheep!$R$322:$R$329,1),0)</f>
        <v>2</v>
      </c>
      <c r="FH48" s="461">
        <f>IFERROR(MATCH(FI$44,Sheep!$R$322:$R$329,1),0)</f>
        <v>2</v>
      </c>
      <c r="FI48" s="461">
        <f>IFERROR(MATCH(FJ$44,Sheep!$R$322:$R$329,1),0)</f>
        <v>2</v>
      </c>
      <c r="FJ48" s="461">
        <f>IFERROR(MATCH(FK$44,Sheep!$R$322:$R$329,1),0)</f>
        <v>2</v>
      </c>
      <c r="FK48" s="461">
        <f>IFERROR(MATCH(FL$44,Sheep!$R$322:$R$329,1),0)</f>
        <v>2</v>
      </c>
      <c r="FL48" s="461">
        <f>IFERROR(MATCH(FM$44,Sheep!$R$322:$R$329,1),0)</f>
        <v>2</v>
      </c>
      <c r="FM48" s="461">
        <f>IFERROR(MATCH(FN$44,Sheep!$R$322:$R$329,1),0)</f>
        <v>2</v>
      </c>
      <c r="FN48" s="461">
        <f>IFERROR(MATCH(FO$44,Sheep!$R$322:$R$329,1),0)</f>
        <v>3</v>
      </c>
      <c r="FO48" s="461">
        <f>IFERROR(MATCH(FP$44,Sheep!$R$322:$R$329,1),0)</f>
        <v>3</v>
      </c>
      <c r="FP48" s="461">
        <f>IFERROR(MATCH(FQ$44,Sheep!$R$322:$R$329,1),0)</f>
        <v>3</v>
      </c>
      <c r="FQ48" s="461">
        <f>IFERROR(MATCH(FR$44,Sheep!$R$322:$R$329,1),0)</f>
        <v>3</v>
      </c>
      <c r="FR48" s="461">
        <f>IFERROR(MATCH(FS$44,Sheep!$R$322:$R$329,1),0)</f>
        <v>3</v>
      </c>
      <c r="FS48" s="461">
        <f>IFERROR(MATCH(FT$44,Sheep!$R$322:$R$329,1),0)</f>
        <v>3</v>
      </c>
      <c r="FT48" s="461">
        <f>IFERROR(MATCH(FU$44,Sheep!$R$322:$R$329,1),0)</f>
        <v>3</v>
      </c>
      <c r="FU48" s="461">
        <f>IFERROR(MATCH(FV$44,Sheep!$R$322:$R$329,1),0)</f>
        <v>3</v>
      </c>
      <c r="FV48" s="461">
        <f>IFERROR(MATCH(FW$44,Sheep!$R$322:$R$329,1),0)</f>
        <v>3</v>
      </c>
      <c r="FW48" s="461">
        <f>IFERROR(MATCH(FX$44,Sheep!$R$322:$R$329,1),0)</f>
        <v>3</v>
      </c>
      <c r="FX48" s="461">
        <f>IFERROR(MATCH(FY$44,Sheep!$R$322:$R$329,1),0)</f>
        <v>3</v>
      </c>
      <c r="FY48" s="461">
        <f>IFERROR(MATCH(FZ$44,Sheep!$R$322:$R$329,1),0)</f>
        <v>3</v>
      </c>
      <c r="FZ48" s="461">
        <f>IFERROR(MATCH(GA$44,Sheep!$R$322:$R$329,1),0)</f>
        <v>3</v>
      </c>
      <c r="GA48" s="461">
        <f>IFERROR(MATCH(GB$44,Sheep!$R$322:$R$329,1),0)</f>
        <v>3</v>
      </c>
      <c r="GB48" s="461">
        <f>IFERROR(MATCH(GC$44,Sheep!$R$322:$R$329,1),0)</f>
        <v>3</v>
      </c>
      <c r="GC48" s="461">
        <f>IFERROR(MATCH(GD$44,Sheep!$R$322:$R$329,1),0)</f>
        <v>3</v>
      </c>
      <c r="GD48" s="461">
        <f>IFERROR(MATCH(GE$44,Sheep!$R$322:$R$329,1),0)</f>
        <v>3</v>
      </c>
      <c r="GE48" s="461">
        <f>IFERROR(MATCH(GF$44,Sheep!$R$322:$R$329,1),0)</f>
        <v>3</v>
      </c>
      <c r="GF48" s="461">
        <f>IFERROR(MATCH(GG$44,Sheep!$R$322:$R$329,1),0)</f>
        <v>3</v>
      </c>
      <c r="GG48" s="461">
        <f>IFERROR(MATCH(GH$44,Sheep!$R$322:$R$329,1),0)</f>
        <v>3</v>
      </c>
      <c r="GH48" s="461">
        <f>IFERROR(MATCH(GI$44,Sheep!$R$322:$R$329,1),0)</f>
        <v>3</v>
      </c>
      <c r="GI48" s="461">
        <f>IFERROR(MATCH(GJ$44,Sheep!$R$322:$R$329,1),0)</f>
        <v>3</v>
      </c>
      <c r="GJ48" s="461">
        <f>IFERROR(MATCH(GK$44,Sheep!$R$322:$R$329,1),0)</f>
        <v>3</v>
      </c>
      <c r="GK48" s="461">
        <f>IFERROR(MATCH(GL$44,Sheep!$R$322:$R$329,1),0)</f>
        <v>3</v>
      </c>
      <c r="GL48" s="461">
        <f>IFERROR(MATCH(GM$44,Sheep!$R$322:$R$329,1),0)</f>
        <v>3</v>
      </c>
      <c r="GM48" s="461">
        <f>IFERROR(MATCH(GN$44,Sheep!$R$322:$R$329,1),0)</f>
        <v>3</v>
      </c>
      <c r="GN48" s="461">
        <f>IFERROR(MATCH(GO$44,Sheep!$R$322:$R$329,1),0)</f>
        <v>3</v>
      </c>
      <c r="GO48" s="461">
        <f>IFERROR(MATCH(GP$44,Sheep!$R$322:$R$329,1),0)</f>
        <v>3</v>
      </c>
      <c r="GP48" s="461">
        <f>IFERROR(MATCH(GQ$44,Sheep!$R$322:$R$329,1),0)</f>
        <v>3</v>
      </c>
      <c r="GQ48" s="461">
        <f>IFERROR(MATCH(GR$44,Sheep!$R$322:$R$329,1),0)</f>
        <v>3</v>
      </c>
      <c r="GR48" s="461">
        <f>IFERROR(MATCH(GS$44,Sheep!$R$322:$R$329,1),0)</f>
        <v>3</v>
      </c>
      <c r="GS48" s="461">
        <f>IFERROR(MATCH(GT$44,Sheep!$R$322:$R$329,1),0)</f>
        <v>3</v>
      </c>
      <c r="GT48" s="461">
        <f>IFERROR(MATCH(GU$44,Sheep!$R$322:$R$329,1),0)</f>
        <v>3</v>
      </c>
      <c r="GU48" s="461">
        <f>IFERROR(MATCH(GV$44,Sheep!$R$322:$R$329,1),0)</f>
        <v>3</v>
      </c>
      <c r="GV48" s="461">
        <f>IFERROR(MATCH(GW$44,Sheep!$R$322:$R$329,1),0)</f>
        <v>3</v>
      </c>
      <c r="GW48" s="461">
        <f>IFERROR(MATCH(GX$44,Sheep!$R$322:$R$329,1),0)</f>
        <v>3</v>
      </c>
      <c r="GX48" s="461">
        <f>IFERROR(MATCH(GY$44,Sheep!$R$322:$R$329,1),0)</f>
        <v>3</v>
      </c>
      <c r="GY48" s="461">
        <f>IFERROR(MATCH(GZ$44,Sheep!$R$322:$R$329,1),0)</f>
        <v>3</v>
      </c>
      <c r="GZ48" s="461">
        <f>IFERROR(MATCH(HA$44,Sheep!$R$322:$R$329,1),0)</f>
        <v>3</v>
      </c>
      <c r="HA48" s="461">
        <f>IFERROR(MATCH(HB$44,Sheep!$R$322:$R$329,1),0)</f>
        <v>3</v>
      </c>
      <c r="HB48" s="461">
        <f>IFERROR(MATCH(HC$44,Sheep!$R$322:$R$329,1),0)</f>
        <v>3</v>
      </c>
      <c r="HC48" s="461">
        <f>IFERROR(MATCH(HD$44,Sheep!$R$322:$R$329,1),0)</f>
        <v>3</v>
      </c>
      <c r="HD48" s="461">
        <f>IFERROR(MATCH(HE$44,Sheep!$R$322:$R$329,1),0)</f>
        <v>3</v>
      </c>
      <c r="HE48" s="461">
        <f>IFERROR(MATCH(HF$44,Sheep!$R$322:$R$329,1),0)</f>
        <v>3</v>
      </c>
      <c r="HF48" s="461">
        <f>IFERROR(MATCH(HG$44,Sheep!$R$322:$R$329,1),0)</f>
        <v>3</v>
      </c>
      <c r="HG48" s="461">
        <f>IFERROR(MATCH(HH$44,Sheep!$R$322:$R$329,1),0)</f>
        <v>3</v>
      </c>
      <c r="HH48" s="461">
        <f>IFERROR(MATCH(HI$44,Sheep!$R$322:$R$329,1),0)</f>
        <v>3</v>
      </c>
      <c r="HI48" s="461">
        <f>IFERROR(MATCH(HJ$44,Sheep!$R$322:$R$329,1),0)</f>
        <v>3</v>
      </c>
      <c r="HJ48" s="461">
        <f>IFERROR(MATCH(HK$44,Sheep!$R$322:$R$329,1),0)</f>
        <v>3</v>
      </c>
      <c r="HK48" s="461">
        <f>IFERROR(MATCH(HL$44,Sheep!$R$322:$R$329,1),0)</f>
        <v>3</v>
      </c>
      <c r="HL48" s="461">
        <f>IFERROR(MATCH(HM$44,Sheep!$R$322:$R$329,1),0)</f>
        <v>3</v>
      </c>
      <c r="HM48" s="461">
        <f>IFERROR(MATCH(HN$44,Sheep!$R$322:$R$329,1),0)</f>
        <v>3</v>
      </c>
      <c r="HN48" s="461">
        <f>IFERROR(MATCH(HO$44,Sheep!$R$322:$R$329,1),0)</f>
        <v>4</v>
      </c>
      <c r="HO48" s="461">
        <f>IFERROR(MATCH(HP$44,Sheep!$R$322:$R$329,1),0)</f>
        <v>4</v>
      </c>
      <c r="HP48" s="461">
        <f>IFERROR(MATCH(HQ$44,Sheep!$R$322:$R$329,1),0)</f>
        <v>4</v>
      </c>
      <c r="HQ48" s="461">
        <f>IFERROR(MATCH(HR$44,Sheep!$R$322:$R$329,1),0)</f>
        <v>4</v>
      </c>
      <c r="HR48" s="461">
        <f>IFERROR(MATCH(HS$44,Sheep!$R$322:$R$329,1),0)</f>
        <v>4</v>
      </c>
      <c r="HS48" s="461">
        <f>IFERROR(MATCH(HT$44,Sheep!$R$322:$R$329,1),0)</f>
        <v>4</v>
      </c>
      <c r="HT48" s="461">
        <f>IFERROR(MATCH(HU$44,Sheep!$R$322:$R$329,1),0)</f>
        <v>4</v>
      </c>
      <c r="HU48" s="461">
        <f>IFERROR(MATCH(HV$44,Sheep!$R$322:$R$329,1),0)</f>
        <v>4</v>
      </c>
      <c r="HV48" s="461">
        <f>IFERROR(MATCH(HW$44,Sheep!$R$322:$R$329,1),0)</f>
        <v>4</v>
      </c>
      <c r="HW48" s="461">
        <f>IFERROR(MATCH(HX$44,Sheep!$R$322:$R$329,1),0)</f>
        <v>4</v>
      </c>
      <c r="HX48" s="461">
        <f>IFERROR(MATCH(HY$44,Sheep!$R$322:$R$329,1),0)</f>
        <v>4</v>
      </c>
      <c r="HY48" s="461">
        <f>IFERROR(MATCH(HZ$44,Sheep!$R$322:$R$329,1),0)</f>
        <v>4</v>
      </c>
      <c r="HZ48" s="461">
        <f>IFERROR(MATCH(IA$44,Sheep!$R$322:$R$329,1),0)</f>
        <v>4</v>
      </c>
      <c r="IA48" s="461">
        <f>IFERROR(MATCH(IB$44,Sheep!$R$322:$R$329,1),0)</f>
        <v>4</v>
      </c>
      <c r="IB48" s="461">
        <f>IFERROR(MATCH(IC$44,Sheep!$R$322:$R$329,1),0)</f>
        <v>4</v>
      </c>
      <c r="IC48" s="461">
        <f>IFERROR(MATCH(ID$44,Sheep!$R$322:$R$329,1),0)</f>
        <v>4</v>
      </c>
      <c r="ID48" s="461">
        <f>IFERROR(MATCH(IE$44,Sheep!$R$322:$R$329,1),0)</f>
        <v>4</v>
      </c>
      <c r="IE48" s="461">
        <f>IFERROR(MATCH(IF$44,Sheep!$R$322:$R$329,1),0)</f>
        <v>4</v>
      </c>
      <c r="IF48" s="461">
        <f>IFERROR(MATCH(IG$44,Sheep!$R$322:$R$329,1),0)</f>
        <v>4</v>
      </c>
      <c r="IG48" s="461">
        <f>IFERROR(MATCH(IH$44,Sheep!$R$322:$R$329,1),0)</f>
        <v>4</v>
      </c>
      <c r="IH48" s="461">
        <f>IFERROR(MATCH(II$44,Sheep!$R$322:$R$329,1),0)</f>
        <v>4</v>
      </c>
      <c r="II48" s="461">
        <f>IFERROR(MATCH(IJ$44,Sheep!$R$322:$R$329,1),0)</f>
        <v>4</v>
      </c>
      <c r="IJ48" s="461">
        <f>IFERROR(MATCH(IK$44,Sheep!$R$322:$R$329,1),0)</f>
        <v>4</v>
      </c>
      <c r="IK48" s="461">
        <f>IFERROR(MATCH(IL$44,Sheep!$R$322:$R$329,1),0)</f>
        <v>4</v>
      </c>
      <c r="IL48" s="461">
        <f>IFERROR(MATCH(IM$44,Sheep!$R$322:$R$329,1),0)</f>
        <v>4</v>
      </c>
      <c r="IM48" s="461">
        <f>IFERROR(MATCH(IN$44,Sheep!$R$322:$R$329,1),0)</f>
        <v>4</v>
      </c>
      <c r="IN48" s="461">
        <f>IFERROR(MATCH(IO$44,Sheep!$R$322:$R$329,1),0)</f>
        <v>4</v>
      </c>
      <c r="IO48" s="461">
        <f>IFERROR(MATCH(IP$44,Sheep!$R$322:$R$329,1),0)</f>
        <v>4</v>
      </c>
      <c r="IP48" s="461">
        <f>IFERROR(MATCH(IQ$44,Sheep!$R$322:$R$329,1),0)</f>
        <v>4</v>
      </c>
      <c r="IQ48" s="461">
        <f>IFERROR(MATCH(IR$44,Sheep!$R$322:$R$329,1),0)</f>
        <v>4</v>
      </c>
      <c r="IR48" s="461">
        <f>IFERROR(MATCH(IS$44,Sheep!$R$322:$R$329,1),0)</f>
        <v>4</v>
      </c>
      <c r="IS48" s="461">
        <f>IFERROR(MATCH(IT$44,Sheep!$R$322:$R$329,1),0)</f>
        <v>4</v>
      </c>
      <c r="IT48" s="461">
        <f>IFERROR(MATCH(IU$44,Sheep!$R$322:$R$329,1),0)</f>
        <v>4</v>
      </c>
      <c r="IU48" s="461">
        <f>IFERROR(MATCH(IV$44,Sheep!$R$322:$R$329,1),0)</f>
        <v>4</v>
      </c>
      <c r="IV48" s="461">
        <f>IFERROR(MATCH(IW$44,Sheep!$R$322:$R$329,1),0)</f>
        <v>4</v>
      </c>
      <c r="IW48" s="461">
        <f>IFERROR(MATCH(IX$44,Sheep!$R$322:$R$329,1),0)</f>
        <v>4</v>
      </c>
      <c r="IX48" s="461">
        <f>IFERROR(MATCH(IY$44,Sheep!$R$322:$R$329,1),0)</f>
        <v>4</v>
      </c>
      <c r="IY48" s="461">
        <f>IFERROR(MATCH(IZ$44,Sheep!$R$322:$R$329,1),0)</f>
        <v>4</v>
      </c>
      <c r="IZ48" s="461">
        <f>IFERROR(MATCH(JA$44,Sheep!$R$322:$R$329,1),0)</f>
        <v>4</v>
      </c>
      <c r="JA48" s="461">
        <f>IFERROR(MATCH(JB$44,Sheep!$R$322:$R$329,1),0)</f>
        <v>4</v>
      </c>
      <c r="JB48" s="461">
        <f>IFERROR(MATCH(JC$44,Sheep!$R$322:$R$329,1),0)</f>
        <v>4</v>
      </c>
      <c r="JC48" s="461">
        <f>IFERROR(MATCH(JD$44,Sheep!$R$322:$R$329,1),0)</f>
        <v>4</v>
      </c>
      <c r="JD48" s="461">
        <f>IFERROR(MATCH(JE$44,Sheep!$R$322:$R$329,1),0)</f>
        <v>4</v>
      </c>
      <c r="JE48" s="461">
        <f>IFERROR(MATCH(JF$44,Sheep!$R$322:$R$329,1),0)</f>
        <v>4</v>
      </c>
      <c r="JF48" s="461">
        <f>IFERROR(MATCH(JG$44,Sheep!$R$322:$R$329,1),0)</f>
        <v>4</v>
      </c>
      <c r="JG48" s="461">
        <f>IFERROR(MATCH(JH$44,Sheep!$R$322:$R$329,1),0)</f>
        <v>4</v>
      </c>
      <c r="JH48" s="461">
        <f>IFERROR(MATCH(JI$44,Sheep!$R$322:$R$329,1),0)</f>
        <v>4</v>
      </c>
      <c r="JI48" s="461">
        <f>IFERROR(MATCH(JJ$44,Sheep!$R$322:$R$329,1),0)</f>
        <v>4</v>
      </c>
      <c r="JJ48" s="461">
        <f>IFERROR(MATCH(JK$44,Sheep!$R$322:$R$329,1),0)</f>
        <v>4</v>
      </c>
      <c r="JK48" s="461">
        <f>IFERROR(MATCH(JL$44,Sheep!$R$322:$R$329,1),0)</f>
        <v>4</v>
      </c>
      <c r="JL48" s="461">
        <f>IFERROR(MATCH(JM$44,Sheep!$R$322:$R$329,1),0)</f>
        <v>4</v>
      </c>
      <c r="JM48" s="461">
        <f>IFERROR(MATCH(JN$44,Sheep!$R$322:$R$329,1),0)</f>
        <v>4</v>
      </c>
      <c r="JN48" s="461">
        <f>IFERROR(MATCH(JO$44,Sheep!$R$322:$R$329,1),0)</f>
        <v>5</v>
      </c>
      <c r="JO48" s="461">
        <f>IFERROR(MATCH(JP$44,Sheep!$R$322:$R$329,1),0)</f>
        <v>5</v>
      </c>
      <c r="JP48" s="461">
        <f>IFERROR(MATCH(JQ$44,Sheep!$R$322:$R$329,1),0)</f>
        <v>5</v>
      </c>
      <c r="JQ48" s="461">
        <f>IFERROR(MATCH(JR$44,Sheep!$R$322:$R$329,1),0)</f>
        <v>5</v>
      </c>
      <c r="JR48" s="461">
        <f>IFERROR(MATCH(JS$44,Sheep!$R$322:$R$329,1),0)</f>
        <v>5</v>
      </c>
      <c r="JS48" s="461">
        <f>IFERROR(MATCH(JT$44,Sheep!$R$322:$R$329,1),0)</f>
        <v>5</v>
      </c>
      <c r="JT48" s="461">
        <f>IFERROR(MATCH(JU$44,Sheep!$R$322:$R$329,1),0)</f>
        <v>5</v>
      </c>
      <c r="JU48" s="461">
        <f>IFERROR(MATCH(JV$44,Sheep!$R$322:$R$329,1),0)</f>
        <v>5</v>
      </c>
      <c r="JV48" s="461">
        <f>IFERROR(MATCH(JW$44,Sheep!$R$322:$R$329,1),0)</f>
        <v>5</v>
      </c>
      <c r="JW48" s="461">
        <f>IFERROR(MATCH(JX$44,Sheep!$R$322:$R$329,1),0)</f>
        <v>5</v>
      </c>
      <c r="JX48" s="461">
        <f>IFERROR(MATCH(JY$44,Sheep!$R$322:$R$329,1),0)</f>
        <v>5</v>
      </c>
      <c r="JY48" s="461">
        <f>IFERROR(MATCH(JZ$44,Sheep!$R$322:$R$329,1),0)</f>
        <v>5</v>
      </c>
      <c r="JZ48" s="461">
        <f>IFERROR(MATCH(KA$44,Sheep!$R$322:$R$329,1),0)</f>
        <v>5</v>
      </c>
      <c r="KA48" s="461">
        <f>IFERROR(MATCH(KB$44,Sheep!$R$322:$R$329,1),0)</f>
        <v>5</v>
      </c>
      <c r="KB48" s="461">
        <f>IFERROR(MATCH(KC$44,Sheep!$R$322:$R$329,1),0)</f>
        <v>5</v>
      </c>
      <c r="KC48" s="461">
        <f>IFERROR(MATCH(KD$44,Sheep!$R$322:$R$329,1),0)</f>
        <v>5</v>
      </c>
      <c r="KD48" s="461">
        <f>IFERROR(MATCH(KE$44,Sheep!$R$322:$R$329,1),0)</f>
        <v>5</v>
      </c>
      <c r="KE48" s="461">
        <f>IFERROR(MATCH(KF$44,Sheep!$R$322:$R$329,1),0)</f>
        <v>5</v>
      </c>
      <c r="KF48" s="461">
        <f>IFERROR(MATCH(KG$44,Sheep!$R$322:$R$329,1),0)</f>
        <v>5</v>
      </c>
      <c r="KG48" s="461">
        <f>IFERROR(MATCH(KH$44,Sheep!$R$322:$R$329,1),0)</f>
        <v>5</v>
      </c>
      <c r="KH48" s="461">
        <f>IFERROR(MATCH(KI$44,Sheep!$R$322:$R$329,1),0)</f>
        <v>5</v>
      </c>
      <c r="KI48" s="461">
        <f>IFERROR(MATCH(KJ$44,Sheep!$R$322:$R$329,1),0)</f>
        <v>5</v>
      </c>
      <c r="KJ48" s="461">
        <f>IFERROR(MATCH(KK$44,Sheep!$R$322:$R$329,1),0)</f>
        <v>5</v>
      </c>
      <c r="KK48" s="461">
        <f>IFERROR(MATCH(KL$44,Sheep!$R$322:$R$329,1),0)</f>
        <v>5</v>
      </c>
      <c r="KL48" s="461">
        <f>IFERROR(MATCH(KM$44,Sheep!$R$322:$R$329,1),0)</f>
        <v>5</v>
      </c>
      <c r="KM48" s="461">
        <f>IFERROR(MATCH(KN$44,Sheep!$R$322:$R$329,1),0)</f>
        <v>5</v>
      </c>
      <c r="KN48" s="461">
        <f>IFERROR(MATCH(KO$44,Sheep!$R$322:$R$329,1),0)</f>
        <v>5</v>
      </c>
      <c r="KO48" s="461">
        <f>IFERROR(MATCH(KP$44,Sheep!$R$322:$R$329,1),0)</f>
        <v>5</v>
      </c>
      <c r="KP48" s="461">
        <f>IFERROR(MATCH(KQ$44,Sheep!$R$322:$R$329,1),0)</f>
        <v>5</v>
      </c>
      <c r="KQ48" s="461">
        <f>IFERROR(MATCH(KR$44,Sheep!$R$322:$R$329,1),0)</f>
        <v>5</v>
      </c>
      <c r="KR48" s="461">
        <f>IFERROR(MATCH(KS$44,Sheep!$R$322:$R$329,1),0)</f>
        <v>5</v>
      </c>
      <c r="KS48" s="461">
        <f>IFERROR(MATCH(KT$44,Sheep!$R$322:$R$329,1),0)</f>
        <v>5</v>
      </c>
      <c r="KT48" s="461">
        <f>IFERROR(MATCH(KU$44,Sheep!$R$322:$R$329,1),0)</f>
        <v>5</v>
      </c>
      <c r="KU48" s="461">
        <f>IFERROR(MATCH(KV$44,Sheep!$R$322:$R$329,1),0)</f>
        <v>5</v>
      </c>
      <c r="KV48" s="461">
        <f>IFERROR(MATCH(KW$44,Sheep!$R$322:$R$329,1),0)</f>
        <v>5</v>
      </c>
      <c r="KW48" s="461">
        <f>IFERROR(MATCH(KX$44,Sheep!$R$322:$R$329,1),0)</f>
        <v>5</v>
      </c>
      <c r="KX48" s="461">
        <f>IFERROR(MATCH(KY$44,Sheep!$R$322:$R$329,1),0)</f>
        <v>5</v>
      </c>
      <c r="KY48" s="461">
        <f>IFERROR(MATCH(KZ$44,Sheep!$R$322:$R$329,1),0)</f>
        <v>5</v>
      </c>
      <c r="KZ48" s="461">
        <f>IFERROR(MATCH(LA$44,Sheep!$R$322:$R$329,1),0)</f>
        <v>5</v>
      </c>
      <c r="LA48" s="461">
        <f>IFERROR(MATCH(LB$44,Sheep!$R$322:$R$329,1),0)</f>
        <v>5</v>
      </c>
      <c r="LB48" s="461">
        <f>IFERROR(MATCH(LC$44,Sheep!$R$322:$R$329,1),0)</f>
        <v>5</v>
      </c>
      <c r="LC48" s="461">
        <f>IFERROR(MATCH(LD$44,Sheep!$R$322:$R$329,1),0)</f>
        <v>5</v>
      </c>
      <c r="LD48" s="461">
        <f>IFERROR(MATCH(LE$44,Sheep!$R$322:$R$329,1),0)</f>
        <v>5</v>
      </c>
      <c r="LE48" s="461">
        <f>IFERROR(MATCH(LF$44,Sheep!$R$322:$R$329,1),0)</f>
        <v>5</v>
      </c>
      <c r="LF48" s="461">
        <f>IFERROR(MATCH(LG$44,Sheep!$R$322:$R$329,1),0)</f>
        <v>5</v>
      </c>
      <c r="LG48" s="461">
        <f>IFERROR(MATCH(LH$44,Sheep!$R$322:$R$329,1),0)</f>
        <v>5</v>
      </c>
      <c r="LH48" s="461">
        <f>IFERROR(MATCH(LI$44,Sheep!$R$322:$R$329,1),0)</f>
        <v>5</v>
      </c>
      <c r="LI48" s="461">
        <f>IFERROR(MATCH(LJ$44,Sheep!$R$322:$R$329,1),0)</f>
        <v>5</v>
      </c>
      <c r="LJ48" s="461">
        <f>IFERROR(MATCH(LK$44,Sheep!$R$322:$R$329,1),0)</f>
        <v>5</v>
      </c>
      <c r="LK48" s="461">
        <f>IFERROR(MATCH(LL$44,Sheep!$R$322:$R$329,1),0)</f>
        <v>5</v>
      </c>
      <c r="LL48" s="461">
        <f>IFERROR(MATCH(LM$44,Sheep!$R$322:$R$329,1),0)</f>
        <v>5</v>
      </c>
      <c r="LM48" s="461">
        <f>IFERROR(MATCH(LN$44,Sheep!$R$322:$R$329,1),0)</f>
        <v>5</v>
      </c>
      <c r="LN48" s="461">
        <f>IFERROR(MATCH(LO$44,Sheep!$R$322:$R$329,1),0)</f>
        <v>6</v>
      </c>
      <c r="LO48" s="461">
        <f>IFERROR(MATCH(LP$44,Sheep!$R$322:$R$329,1),0)</f>
        <v>6</v>
      </c>
      <c r="LP48" s="461">
        <f>IFERROR(MATCH(LQ$44,Sheep!$R$322:$R$329,1),0)</f>
        <v>6</v>
      </c>
      <c r="LQ48" s="461">
        <f>IFERROR(MATCH(LR$44,Sheep!$R$322:$R$329,1),0)</f>
        <v>6</v>
      </c>
      <c r="LR48" s="461">
        <f>IFERROR(MATCH(LS$44,Sheep!$R$322:$R$329,1),0)</f>
        <v>6</v>
      </c>
      <c r="LS48" s="461">
        <f>IFERROR(MATCH(LT$44,Sheep!$R$322:$R$329,1),0)</f>
        <v>6</v>
      </c>
      <c r="LT48" s="461">
        <f>IFERROR(MATCH(LU$44,Sheep!$R$322:$R$329,1),0)</f>
        <v>6</v>
      </c>
      <c r="LU48" s="461">
        <f>IFERROR(MATCH(LV$44,Sheep!$R$322:$R$329,1),0)</f>
        <v>6</v>
      </c>
      <c r="LV48" s="461">
        <f>IFERROR(MATCH(LW$44,Sheep!$R$322:$R$329,1),0)</f>
        <v>6</v>
      </c>
      <c r="LW48" s="461">
        <f>IFERROR(MATCH(LX$44,Sheep!$R$322:$R$329,1),0)</f>
        <v>6</v>
      </c>
      <c r="LX48" s="461">
        <f>IFERROR(MATCH(LY$44,Sheep!$R$322:$R$329,1),0)</f>
        <v>6</v>
      </c>
      <c r="LY48" s="461">
        <f>IFERROR(MATCH(LZ$44,Sheep!$R$322:$R$329,1),0)</f>
        <v>6</v>
      </c>
      <c r="LZ48" s="461">
        <f>IFERROR(MATCH(MA$44,Sheep!$R$322:$R$329,1),0)</f>
        <v>6</v>
      </c>
      <c r="MA48" s="461">
        <f>IFERROR(MATCH(MB$44,Sheep!$R$322:$R$329,1),0)</f>
        <v>6</v>
      </c>
      <c r="MB48" s="461">
        <f>IFERROR(MATCH(MC$44,Sheep!$R$322:$R$329,1),0)</f>
        <v>6</v>
      </c>
      <c r="MC48" s="461">
        <f>IFERROR(MATCH(MD$44,Sheep!$R$322:$R$329,1),0)</f>
        <v>6</v>
      </c>
      <c r="MD48" s="461">
        <f>IFERROR(MATCH(ME$44,Sheep!$R$322:$R$329,1),0)</f>
        <v>6</v>
      </c>
      <c r="ME48" s="461">
        <f>IFERROR(MATCH(MF$44,Sheep!$R$322:$R$329,1),0)</f>
        <v>6</v>
      </c>
      <c r="MF48" s="461">
        <f>IFERROR(MATCH(MG$44,Sheep!$R$322:$R$329,1),0)</f>
        <v>6</v>
      </c>
      <c r="MG48" s="461">
        <f>IFERROR(MATCH(MH$44,Sheep!$R$322:$R$329,1),0)</f>
        <v>6</v>
      </c>
      <c r="MH48" s="461">
        <f>IFERROR(MATCH(MI$44,Sheep!$R$322:$R$329,1),0)</f>
        <v>6</v>
      </c>
      <c r="MI48" s="461">
        <f>IFERROR(MATCH(MJ$44,Sheep!$R$322:$R$329,1),0)</f>
        <v>6</v>
      </c>
      <c r="MJ48" s="461">
        <f>IFERROR(MATCH(MK$44,Sheep!$R$322:$R$329,1),0)</f>
        <v>6</v>
      </c>
      <c r="MK48" s="461">
        <f>IFERROR(MATCH(ML$44,Sheep!$R$322:$R$329,1),0)</f>
        <v>6</v>
      </c>
      <c r="ML48" s="461">
        <f>IFERROR(MATCH(MM$44,Sheep!$R$322:$R$329,1),0)</f>
        <v>6</v>
      </c>
      <c r="MM48" s="461">
        <f>IFERROR(MATCH(MN$44,Sheep!$R$322:$R$329,1),0)</f>
        <v>6</v>
      </c>
      <c r="MN48" s="461">
        <f>IFERROR(MATCH(MO$44,Sheep!$R$322:$R$329,1),0)</f>
        <v>6</v>
      </c>
      <c r="MO48" s="461">
        <f>IFERROR(MATCH(MP$44,Sheep!$R$322:$R$329,1),0)</f>
        <v>6</v>
      </c>
      <c r="MP48" s="461">
        <f>IFERROR(MATCH(MQ$44,Sheep!$R$322:$R$329,1),0)</f>
        <v>6</v>
      </c>
      <c r="MQ48" s="461">
        <f>IFERROR(MATCH(MR$44,Sheep!$R$322:$R$329,1),0)</f>
        <v>6</v>
      </c>
      <c r="MR48" s="461">
        <f>IFERROR(MATCH(MS$44,Sheep!$R$322:$R$329,1),0)</f>
        <v>6</v>
      </c>
      <c r="MS48" s="461">
        <f>IFERROR(MATCH(MT$44,Sheep!$R$322:$R$329,1),0)</f>
        <v>6</v>
      </c>
      <c r="MT48" s="461">
        <f>IFERROR(MATCH(MU$44,Sheep!$R$322:$R$329,1),0)</f>
        <v>6</v>
      </c>
      <c r="MU48" s="461">
        <f>IFERROR(MATCH(MV$44,Sheep!$R$322:$R$329,1),0)</f>
        <v>6</v>
      </c>
      <c r="MV48" s="461">
        <f>IFERROR(MATCH(MW$44,Sheep!$R$322:$R$329,1),0)</f>
        <v>6</v>
      </c>
      <c r="MW48" s="461">
        <f>IFERROR(MATCH(MX$44,Sheep!$R$322:$R$329,1),0)</f>
        <v>6</v>
      </c>
      <c r="MX48" s="461">
        <f>IFERROR(MATCH(MY$44,Sheep!$R$322:$R$329,1),0)</f>
        <v>6</v>
      </c>
      <c r="MY48" s="461">
        <f>IFERROR(MATCH(MZ$44,Sheep!$R$322:$R$329,1),0)</f>
        <v>6</v>
      </c>
      <c r="MZ48" s="461">
        <f>IFERROR(MATCH(NA$44,Sheep!$R$322:$R$329,1),0)</f>
        <v>6</v>
      </c>
      <c r="NA48" s="461">
        <f>IFERROR(MATCH(NB$44,Sheep!$R$322:$R$329,1),0)</f>
        <v>6</v>
      </c>
      <c r="NB48" s="461">
        <f>IFERROR(MATCH(NC$44,Sheep!$R$322:$R$329,1),0)</f>
        <v>6</v>
      </c>
      <c r="NC48" s="461">
        <f>IFERROR(MATCH(ND$44,Sheep!$R$322:$R$329,1),0)</f>
        <v>6</v>
      </c>
      <c r="ND48" s="461">
        <f>IFERROR(MATCH(NE$44,Sheep!$R$322:$R$329,1),0)</f>
        <v>6</v>
      </c>
      <c r="NE48" s="461">
        <f>IFERROR(MATCH(NF$44,Sheep!$R$322:$R$329,1),0)</f>
        <v>6</v>
      </c>
      <c r="NF48" s="461">
        <f>IFERROR(MATCH(NG$44,Sheep!$R$322:$R$329,1),0)</f>
        <v>6</v>
      </c>
      <c r="NG48" s="461">
        <f>IFERROR(MATCH(NH$44,Sheep!$R$322:$R$329,1),0)</f>
        <v>6</v>
      </c>
      <c r="NH48" s="461">
        <f>IFERROR(MATCH(NI$44,Sheep!$R$322:$R$329,1),0)</f>
        <v>6</v>
      </c>
      <c r="NI48" s="461">
        <f>IFERROR(MATCH(NJ$44,Sheep!$R$322:$R$329,1),0)</f>
        <v>6</v>
      </c>
      <c r="NJ48" s="461">
        <f>IFERROR(MATCH(NK$44,Sheep!$R$322:$R$329,1),0)</f>
        <v>6</v>
      </c>
      <c r="NK48" s="461">
        <f>IFERROR(MATCH(NL$44,Sheep!$R$322:$R$329,1),0)</f>
        <v>6</v>
      </c>
      <c r="NL48" s="461">
        <f>IFERROR(MATCH(NM$44,Sheep!$R$322:$R$329,1),0)</f>
        <v>6</v>
      </c>
      <c r="NM48" s="461">
        <f>IFERROR(MATCH(NN$44,Sheep!$R$322:$R$329,1),0)</f>
        <v>6</v>
      </c>
      <c r="NN48" s="461">
        <f>IFERROR(MATCH(NO$44,Sheep!$R$322:$R$329,1),0)</f>
        <v>7</v>
      </c>
      <c r="NO48" s="461">
        <f>IFERROR(MATCH(NP$44,Sheep!$R$322:$R$329,1),0)</f>
        <v>7</v>
      </c>
      <c r="NP48" s="461">
        <f>IFERROR(MATCH(NQ$44,Sheep!$R$322:$R$329,1),0)</f>
        <v>7</v>
      </c>
      <c r="NQ48" s="461">
        <f>IFERROR(MATCH(NR$44,Sheep!$R$322:$R$329,1),0)</f>
        <v>7</v>
      </c>
      <c r="NR48" s="461">
        <f>IFERROR(MATCH(NS$44,Sheep!$R$322:$R$329,1),0)</f>
        <v>7</v>
      </c>
      <c r="NS48" s="461">
        <f>IFERROR(MATCH(NT$44,Sheep!$R$322:$R$329,1),0)</f>
        <v>7</v>
      </c>
      <c r="NT48" s="461">
        <f>IFERROR(MATCH(NU$44,Sheep!$R$322:$R$329,1),0)</f>
        <v>7</v>
      </c>
      <c r="NU48" s="461">
        <f>IFERROR(MATCH(NV$44,Sheep!$R$322:$R$329,1),0)</f>
        <v>7</v>
      </c>
      <c r="NV48" s="461">
        <f>IFERROR(MATCH(NW$44,Sheep!$R$322:$R$329,1),0)</f>
        <v>7</v>
      </c>
      <c r="NW48" s="461">
        <f>IFERROR(MATCH(NX$44,Sheep!$R$322:$R$329,1),0)</f>
        <v>7</v>
      </c>
      <c r="NX48" s="461">
        <f>IFERROR(MATCH(NY$44,Sheep!$R$322:$R$329,1),0)</f>
        <v>7</v>
      </c>
      <c r="NY48" s="461">
        <f>IFERROR(MATCH(NZ$44,Sheep!$R$322:$R$329,1),0)</f>
        <v>7</v>
      </c>
      <c r="NZ48" s="461">
        <f>IFERROR(MATCH(OA$44,Sheep!$R$322:$R$329,1),0)</f>
        <v>7</v>
      </c>
      <c r="OA48" s="461">
        <f>IFERROR(MATCH(OB$44,Sheep!$R$322:$R$329,1),0)</f>
        <v>7</v>
      </c>
      <c r="OB48" s="461">
        <f>IFERROR(MATCH(OC$44,Sheep!$R$322:$R$329,1),0)</f>
        <v>7</v>
      </c>
      <c r="OC48" s="461">
        <f>IFERROR(MATCH(OD$44,Sheep!$R$322:$R$329,1),0)</f>
        <v>7</v>
      </c>
      <c r="OD48" s="461">
        <f>IFERROR(MATCH(OE$44,Sheep!$R$322:$R$329,1),0)</f>
        <v>7</v>
      </c>
      <c r="OE48" s="461">
        <f>IFERROR(MATCH(OF$44,Sheep!$R$322:$R$329,1),0)</f>
        <v>7</v>
      </c>
      <c r="OF48" s="461">
        <f>IFERROR(MATCH(OG$44,Sheep!$R$322:$R$329,1),0)</f>
        <v>7</v>
      </c>
      <c r="OG48" s="461">
        <f>IFERROR(MATCH(OH$44,Sheep!$R$322:$R$329,1),0)</f>
        <v>7</v>
      </c>
      <c r="OH48" s="461">
        <f>IFERROR(MATCH(OI$44,Sheep!$R$322:$R$329,1),0)</f>
        <v>7</v>
      </c>
      <c r="OI48" s="461">
        <f>IFERROR(MATCH(OJ$44,Sheep!$R$322:$R$329,1),0)</f>
        <v>7</v>
      </c>
      <c r="OJ48" s="461">
        <f>IFERROR(MATCH(OK$44,Sheep!$R$322:$R$329,1),0)</f>
        <v>7</v>
      </c>
      <c r="OK48" s="461">
        <f>IFERROR(MATCH(OL$44,Sheep!$R$322:$R$329,1),0)</f>
        <v>7</v>
      </c>
      <c r="OL48" s="461">
        <f>IFERROR(MATCH(OM$44,Sheep!$R$322:$R$329,1),0)</f>
        <v>7</v>
      </c>
      <c r="OM48" s="461">
        <f>IFERROR(MATCH(ON$44,Sheep!$R$322:$R$329,1),0)</f>
        <v>7</v>
      </c>
      <c r="ON48" s="461">
        <f>IFERROR(MATCH(OO$44,Sheep!$R$322:$R$329,1),0)</f>
        <v>7</v>
      </c>
      <c r="OO48" s="461">
        <f>IFERROR(MATCH(OP$44,Sheep!$R$322:$R$329,1),0)</f>
        <v>7</v>
      </c>
      <c r="OP48" s="461">
        <f>IFERROR(MATCH(OQ$44,Sheep!$R$322:$R$329,1),0)</f>
        <v>7</v>
      </c>
      <c r="OQ48" s="461">
        <f>IFERROR(MATCH(OR$44,Sheep!$R$322:$R$329,1),0)</f>
        <v>7</v>
      </c>
      <c r="OR48" s="461">
        <f>IFERROR(MATCH(OS$44,Sheep!$R$322:$R$329,1),0)</f>
        <v>7</v>
      </c>
      <c r="OS48" s="461">
        <f>IFERROR(MATCH(OT$44,Sheep!$R$322:$R$329,1),0)</f>
        <v>7</v>
      </c>
      <c r="OT48" s="461">
        <f>IFERROR(MATCH(OU$44,Sheep!$R$322:$R$329,1),0)</f>
        <v>7</v>
      </c>
      <c r="OU48" s="461">
        <f>IFERROR(MATCH(OV$44,Sheep!$R$322:$R$329,1),0)</f>
        <v>7</v>
      </c>
      <c r="OV48" s="461">
        <f>IFERROR(MATCH(OW$44,Sheep!$R$322:$R$329,1),0)</f>
        <v>7</v>
      </c>
      <c r="OW48" s="461">
        <f>IFERROR(MATCH(OX$44,Sheep!$R$322:$R$329,1),0)</f>
        <v>7</v>
      </c>
      <c r="OX48" s="461">
        <f>IFERROR(MATCH(OY$44,Sheep!$R$322:$R$329,1),0)</f>
        <v>7</v>
      </c>
      <c r="OY48" s="461">
        <f>IFERROR(MATCH(OZ$44,Sheep!$R$322:$R$329,1),0)</f>
        <v>7</v>
      </c>
      <c r="OZ48" s="461">
        <f>IFERROR(MATCH(PA$44,Sheep!$R$322:$R$329,1),0)</f>
        <v>7</v>
      </c>
      <c r="PA48" s="461">
        <f>IFERROR(MATCH(PB$44,Sheep!$R$322:$R$329,1),0)</f>
        <v>7</v>
      </c>
      <c r="PB48" s="461">
        <f>IFERROR(MATCH(PC$44,Sheep!$R$322:$R$329,1),0)</f>
        <v>7</v>
      </c>
      <c r="PC48" s="461">
        <f>IFERROR(MATCH(PD$44,Sheep!$R$322:$R$329,1),0)</f>
        <v>7</v>
      </c>
      <c r="PD48" s="461">
        <f>IFERROR(MATCH(PE$44,Sheep!$R$322:$R$329,1),0)</f>
        <v>7</v>
      </c>
      <c r="PE48" s="461">
        <f>IFERROR(MATCH(PF$44,Sheep!$R$322:$R$329,1),0)</f>
        <v>7</v>
      </c>
      <c r="PF48" s="461">
        <f>IFERROR(MATCH(PG$44,Sheep!$R$322:$R$329,1),0)</f>
        <v>7</v>
      </c>
      <c r="PG48" s="461">
        <f>IFERROR(MATCH(PH$44,Sheep!$R$322:$R$329,1),0)</f>
        <v>7</v>
      </c>
      <c r="PH48" s="461">
        <f>IFERROR(MATCH(PI$44,Sheep!$R$322:$R$329,1),0)</f>
        <v>7</v>
      </c>
      <c r="PI48" s="461">
        <f>IFERROR(MATCH(PJ$44,Sheep!$R$322:$R$329,1),0)</f>
        <v>7</v>
      </c>
      <c r="PJ48" s="461">
        <f>IFERROR(MATCH(PK$44,Sheep!$R$322:$R$329,1),0)</f>
        <v>7</v>
      </c>
      <c r="PK48" s="461">
        <f>IFERROR(MATCH(PL$44,Sheep!$R$322:$R$329,1),0)</f>
        <v>7</v>
      </c>
      <c r="PL48" s="461">
        <f>IFERROR(MATCH(PM$44,Sheep!$R$322:$R$329,1),0)</f>
        <v>7</v>
      </c>
      <c r="PM48" s="461">
        <f>IFERROR(MATCH(PN$44,Sheep!$R$322:$R$329,1),0)</f>
        <v>7</v>
      </c>
      <c r="PN48" s="461">
        <f>IFERROR(MATCH(PO$44,Sheep!$R$322:$R$329,1),0)</f>
        <v>8</v>
      </c>
      <c r="PO48" s="461">
        <f>IFERROR(MATCH(PP$44,Sheep!$R$322:$R$329,1),0)</f>
        <v>8</v>
      </c>
      <c r="PP48" s="461">
        <f>IFERROR(MATCH(PQ$44,Sheep!$R$322:$R$329,1),0)</f>
        <v>8</v>
      </c>
      <c r="PQ48" s="461">
        <f>IFERROR(MATCH(PR$44,Sheep!$R$322:$R$329,1),0)</f>
        <v>8</v>
      </c>
      <c r="PR48" s="461">
        <f>IFERROR(MATCH(PS$44,Sheep!$R$322:$R$329,1),0)</f>
        <v>8</v>
      </c>
      <c r="PS48" s="461">
        <f>IFERROR(MATCH(PT$44,Sheep!$R$322:$R$329,1),0)</f>
        <v>8</v>
      </c>
      <c r="PT48" s="461">
        <f>IFERROR(MATCH(PU$44,Sheep!$R$322:$R$329,1),0)</f>
        <v>8</v>
      </c>
      <c r="PU48" s="461">
        <f>IFERROR(MATCH(PV$44,Sheep!$R$322:$R$329,1),0)</f>
        <v>8</v>
      </c>
      <c r="PV48" s="461">
        <f>IFERROR(MATCH(PW$44,Sheep!$R$322:$R$329,1),0)</f>
        <v>8</v>
      </c>
      <c r="PW48" s="461">
        <f>IFERROR(MATCH(PX$44,Sheep!$R$322:$R$329,1),0)</f>
        <v>8</v>
      </c>
      <c r="PX48" s="461">
        <f>IFERROR(MATCH(PY$44,Sheep!$R$322:$R$329,1),0)</f>
        <v>8</v>
      </c>
      <c r="PY48" s="461">
        <f>IFERROR(MATCH(PZ$44,Sheep!$R$322:$R$329,1),0)</f>
        <v>8</v>
      </c>
      <c r="PZ48" s="461">
        <f>IFERROR(MATCH(QA$44,Sheep!$R$322:$R$329,1),0)</f>
        <v>8</v>
      </c>
      <c r="QA48" s="461">
        <f>IFERROR(MATCH(QB$44,Sheep!$R$322:$R$329,1),0)</f>
        <v>8</v>
      </c>
      <c r="QB48" s="461">
        <f>IFERROR(MATCH(QC$44,Sheep!$R$322:$R$329,1),0)</f>
        <v>8</v>
      </c>
      <c r="QC48" s="461">
        <f>IFERROR(MATCH(QD$44,Sheep!$R$322:$R$329,1),0)</f>
        <v>8</v>
      </c>
      <c r="QD48" s="461">
        <f>IFERROR(MATCH(QE$44,Sheep!$R$322:$R$329,1),0)</f>
        <v>8</v>
      </c>
      <c r="QE48" s="461">
        <f>IFERROR(MATCH(QF$44,Sheep!$R$322:$R$329,1),0)</f>
        <v>8</v>
      </c>
      <c r="QF48" s="461">
        <f>IFERROR(MATCH(QG$44,Sheep!$R$322:$R$329,1),0)</f>
        <v>8</v>
      </c>
      <c r="QG48" s="461">
        <f>IFERROR(MATCH(QH$44,Sheep!$R$322:$R$329,1),0)</f>
        <v>8</v>
      </c>
      <c r="QH48" s="461">
        <f>IFERROR(MATCH(QI$44,Sheep!$R$322:$R$329,1),0)</f>
        <v>8</v>
      </c>
      <c r="QI48" s="461">
        <f>IFERROR(MATCH(QJ$44,Sheep!$R$322:$R$329,1),0)</f>
        <v>8</v>
      </c>
      <c r="QJ48" s="461">
        <f>IFERROR(MATCH(QK$44,Sheep!$R$322:$R$329,1),0)</f>
        <v>8</v>
      </c>
      <c r="QK48" s="461">
        <f>IFERROR(MATCH(QL$44,Sheep!$R$322:$R$329,1),0)</f>
        <v>8</v>
      </c>
      <c r="QL48" s="461">
        <f>IFERROR(MATCH(QM$44,Sheep!$R$322:$R$329,1),0)</f>
        <v>8</v>
      </c>
      <c r="QM48" s="461">
        <f>IFERROR(MATCH(QN$44,Sheep!$R$322:$R$329,1),0)</f>
        <v>8</v>
      </c>
      <c r="QN48" s="461">
        <f>IFERROR(MATCH(QO$44,Sheep!$R$322:$R$329,1),0)</f>
        <v>8</v>
      </c>
      <c r="QO48" s="461">
        <f>IFERROR(MATCH(QP$44,Sheep!$R$322:$R$329,1),0)</f>
        <v>8</v>
      </c>
      <c r="QP48" s="461">
        <f>IFERROR(MATCH(QQ$44,Sheep!$R$322:$R$329,1),0)</f>
        <v>8</v>
      </c>
      <c r="QQ48" s="461">
        <f>IFERROR(MATCH(QR$44,Sheep!$R$322:$R$329,1),0)</f>
        <v>8</v>
      </c>
      <c r="QR48" s="461">
        <f>IFERROR(MATCH(QS$44,Sheep!$R$322:$R$329,1),0)</f>
        <v>8</v>
      </c>
      <c r="QS48" s="461">
        <f>IFERROR(MATCH(QT$44,Sheep!$R$322:$R$329,1),0)</f>
        <v>8</v>
      </c>
      <c r="QT48" s="461">
        <f>IFERROR(MATCH(QU$44,Sheep!$R$322:$R$329,1),0)</f>
        <v>8</v>
      </c>
      <c r="QU48" s="461">
        <f>IFERROR(MATCH(QV$44,Sheep!$R$322:$R$329,1),0)</f>
        <v>8</v>
      </c>
      <c r="QV48" s="461">
        <f>IFERROR(MATCH(QW$44,Sheep!$R$322:$R$329,1),0)</f>
        <v>8</v>
      </c>
      <c r="QW48" s="461">
        <f>IFERROR(MATCH(QX$44,Sheep!$R$322:$R$329,1),0)</f>
        <v>8</v>
      </c>
      <c r="QX48" s="461">
        <f>IFERROR(MATCH(QY$44,Sheep!$R$322:$R$329,1),0)</f>
        <v>8</v>
      </c>
      <c r="QY48" s="461">
        <f>IFERROR(MATCH(QZ$44,Sheep!$R$322:$R$329,1),0)</f>
        <v>8</v>
      </c>
      <c r="QZ48" s="461">
        <f>IFERROR(MATCH(RA$44,Sheep!$R$322:$R$329,1),0)</f>
        <v>8</v>
      </c>
      <c r="RA48" s="461">
        <f>IFERROR(MATCH(RB$44,Sheep!$R$322:$R$329,1),0)</f>
        <v>8</v>
      </c>
      <c r="RB48" s="461">
        <f>IFERROR(MATCH(RC$44,Sheep!$R$322:$R$329,1),0)</f>
        <v>8</v>
      </c>
      <c r="RC48" s="461">
        <f>IFERROR(MATCH(RD$44,Sheep!$R$322:$R$329,1),0)</f>
        <v>8</v>
      </c>
      <c r="RD48" s="461">
        <f>IFERROR(MATCH(RE$44,Sheep!$R$322:$R$329,1),0)</f>
        <v>8</v>
      </c>
      <c r="RE48" s="461">
        <f>IFERROR(MATCH(RF$44,Sheep!$R$322:$R$329,1),0)</f>
        <v>8</v>
      </c>
      <c r="RF48" s="461">
        <f>IFERROR(MATCH(RG$44,Sheep!$R$322:$R$329,1),0)</f>
        <v>8</v>
      </c>
      <c r="RG48" s="461">
        <f>IFERROR(MATCH(RH$44,Sheep!$R$322:$R$329,1),0)</f>
        <v>8</v>
      </c>
      <c r="RH48" s="461">
        <f>IFERROR(MATCH(RI$44,Sheep!$R$322:$R$329,1),0)</f>
        <v>8</v>
      </c>
      <c r="RI48" s="461">
        <f>IFERROR(MATCH(RJ$44,Sheep!$R$322:$R$329,1),0)</f>
        <v>8</v>
      </c>
      <c r="RJ48" s="461">
        <f>IFERROR(MATCH(RK$44,Sheep!$R$322:$R$329,1),0)</f>
        <v>8</v>
      </c>
      <c r="RK48" s="461">
        <f>IFERROR(MATCH(RL$44,Sheep!$R$322:$R$329,1),0)</f>
        <v>8</v>
      </c>
      <c r="RL48" s="461">
        <f>IFERROR(MATCH(RM$44,Sheep!$R$322:$R$329,1),0)</f>
        <v>8</v>
      </c>
      <c r="RM48" s="461">
        <f>IFERROR(MATCH(RN$44,Sheep!$R$322:$R$329,1),0)</f>
        <v>8</v>
      </c>
      <c r="RN48" s="461">
        <f>IFERROR(MATCH(RO$44,Sheep!$R$322:$R$329,1),0)</f>
        <v>8</v>
      </c>
      <c r="RO48" s="461">
        <f>IFERROR(MATCH(RP$44,Sheep!$R$322:$R$329,1),0)</f>
        <v>8</v>
      </c>
      <c r="RP48" s="461">
        <f>IFERROR(MATCH(RQ$44,Sheep!$R$322:$R$329,1),0)</f>
        <v>8</v>
      </c>
      <c r="RQ48" s="461">
        <f>IFERROR(MATCH(RR$44,Sheep!$R$322:$R$329,1),0)</f>
        <v>8</v>
      </c>
      <c r="RR48" s="461">
        <f>IFERROR(MATCH(RS$44,Sheep!$R$322:$R$329,1),0)</f>
        <v>8</v>
      </c>
      <c r="RS48" s="461">
        <f>IFERROR(MATCH(RT$44,Sheep!$R$322:$R$329,1),0)</f>
        <v>8</v>
      </c>
      <c r="RT48" s="461">
        <f>IFERROR(MATCH(RU$44,Sheep!$R$322:$R$329,1),0)</f>
        <v>8</v>
      </c>
      <c r="RU48" s="461">
        <f>IFERROR(MATCH(RV$44,Sheep!$R$322:$R$329,1),0)</f>
        <v>8</v>
      </c>
      <c r="RV48" s="461">
        <f>IFERROR(MATCH(RW$44,Sheep!$R$322:$R$329,1),0)</f>
        <v>8</v>
      </c>
      <c r="RW48" s="461">
        <f>IFERROR(MATCH(RX$44,Sheep!$R$322:$R$329,1),0)</f>
        <v>8</v>
      </c>
      <c r="RX48" s="461">
        <f>IFERROR(MATCH(RY$44,Sheep!$R$322:$R$329,1),0)</f>
        <v>8</v>
      </c>
      <c r="RY48" s="461">
        <f>IFERROR(MATCH(RZ$44,Sheep!$R$322:$R$329,1),0)</f>
        <v>8</v>
      </c>
      <c r="RZ48" s="461">
        <f>IFERROR(MATCH(SA$44,Sheep!$R$322:$R$329,1),0)</f>
        <v>8</v>
      </c>
      <c r="SA48" s="461">
        <f>IFERROR(MATCH(SB$44,Sheep!$R$322:$R$329,1),0)</f>
        <v>8</v>
      </c>
      <c r="SB48" s="461">
        <f>IFERROR(MATCH(SC$44,Sheep!$R$322:$R$329,1),0)</f>
        <v>8</v>
      </c>
      <c r="SC48" s="461">
        <f>IFERROR(MATCH(SD$44,Sheep!$R$322:$R$329,1),0)</f>
        <v>8</v>
      </c>
      <c r="SD48" s="461">
        <f>IFERROR(MATCH(SE$44,Sheep!$R$322:$R$329,1),0)</f>
        <v>8</v>
      </c>
      <c r="SE48" s="461">
        <f>IFERROR(MATCH(SF$44,Sheep!$R$322:$R$329,1),0)</f>
        <v>8</v>
      </c>
      <c r="SF48" s="461">
        <f>IFERROR(MATCH(SG$44,Sheep!$R$322:$R$329,1),0)</f>
        <v>8</v>
      </c>
      <c r="SG48" s="461">
        <f>IFERROR(MATCH(SH$44,Sheep!$R$322:$R$329,1),0)</f>
        <v>8</v>
      </c>
      <c r="SH48" s="461">
        <f>IFERROR(MATCH(SI$44,Sheep!$R$322:$R$329,1),0)</f>
        <v>8</v>
      </c>
      <c r="SI48" s="461">
        <f>IFERROR(MATCH(SJ$44,Sheep!$R$322:$R$329,1),0)</f>
        <v>0</v>
      </c>
      <c r="SJ48" s="260"/>
      <c r="SK48" s="262"/>
      <c r="SL48" s="250"/>
      <c r="SM48" s="250"/>
      <c r="SN48" s="250"/>
    </row>
    <row r="49" spans="1:508" outlineLevel="3" x14ac:dyDescent="0.35">
      <c r="A49" s="250"/>
      <c r="B49" s="259"/>
      <c r="C49" s="447">
        <f>INT($C$40)+3</f>
        <v>4</v>
      </c>
      <c r="D49" s="260"/>
      <c r="E49" s="332"/>
      <c r="F49" s="332"/>
      <c r="G49" s="260"/>
      <c r="H49" s="274"/>
      <c r="I49" s="274"/>
      <c r="J49" s="460" t="s">
        <v>711</v>
      </c>
      <c r="K49" s="505">
        <f>IFERROR(INDEX(Sheep!$R$322:$R$329,K48,1),0)</f>
        <v>0</v>
      </c>
      <c r="L49" s="505">
        <f>IFERROR(INDEX(Sheep!$R$322:$R$329,L48,1),0)</f>
        <v>0</v>
      </c>
      <c r="M49" s="505">
        <f>IFERROR(INDEX(Sheep!$R$322:$R$329,M48,1),0)</f>
        <v>0</v>
      </c>
      <c r="N49" s="505">
        <f>IFERROR(INDEX(Sheep!$R$322:$R$329,N48,1),0)</f>
        <v>0</v>
      </c>
      <c r="O49" s="505">
        <f>IFERROR(INDEX(Sheep!$R$322:$R$329,O48,1),0)</f>
        <v>0</v>
      </c>
      <c r="P49" s="505">
        <f>IFERROR(INDEX(Sheep!$R$322:$R$329,P48,1),0)</f>
        <v>0</v>
      </c>
      <c r="Q49" s="505">
        <f>IFERROR(INDEX(Sheep!$R$322:$R$329,Q48,1),0)</f>
        <v>0</v>
      </c>
      <c r="R49" s="505">
        <f>IFERROR(INDEX(Sheep!$R$322:$R$329,R48,1),0)</f>
        <v>0</v>
      </c>
      <c r="S49" s="505">
        <f>IFERROR(INDEX(Sheep!$R$322:$R$329,S48,1),0)</f>
        <v>0</v>
      </c>
      <c r="T49" s="505">
        <f>IFERROR(INDEX(Sheep!$R$322:$R$329,T48,1),0)</f>
        <v>0</v>
      </c>
      <c r="U49" s="505">
        <f>IFERROR(INDEX(Sheep!$R$322:$R$329,U48,1),0)</f>
        <v>0</v>
      </c>
      <c r="V49" s="505">
        <f>IFERROR(INDEX(Sheep!$R$322:$R$329,V48,1),0)</f>
        <v>0</v>
      </c>
      <c r="W49" s="505">
        <f>IFERROR(INDEX(Sheep!$R$322:$R$329,W48,1),0)</f>
        <v>0</v>
      </c>
      <c r="X49" s="505">
        <f>IFERROR(INDEX(Sheep!$R$322:$R$329,X48,1),0)</f>
        <v>0</v>
      </c>
      <c r="Y49" s="505">
        <f>IFERROR(INDEX(Sheep!$R$322:$R$329,Y48,1),0)</f>
        <v>0</v>
      </c>
      <c r="Z49" s="505">
        <f>IFERROR(INDEX(Sheep!$R$322:$R$329,Z48,1),0)</f>
        <v>0</v>
      </c>
      <c r="AA49" s="505">
        <f>IFERROR(INDEX(Sheep!$R$322:$R$329,AA48,1),0)</f>
        <v>0</v>
      </c>
      <c r="AB49" s="505">
        <f>IFERROR(INDEX(Sheep!$R$322:$R$329,AB48,1),0)</f>
        <v>0</v>
      </c>
      <c r="AC49" s="505">
        <f>IFERROR(INDEX(Sheep!$R$322:$R$329,AC48,1),0)</f>
        <v>0</v>
      </c>
      <c r="AD49" s="505">
        <f>IFERROR(INDEX(Sheep!$R$322:$R$329,AD48,1),0)</f>
        <v>0</v>
      </c>
      <c r="AE49" s="505">
        <f>IFERROR(INDEX(Sheep!$R$322:$R$329,AE48,1),0)</f>
        <v>0</v>
      </c>
      <c r="AF49" s="505">
        <f>IFERROR(INDEX(Sheep!$R$322:$R$329,AF48,1),0)</f>
        <v>0</v>
      </c>
      <c r="AG49" s="505">
        <f>IFERROR(INDEX(Sheep!$R$322:$R$329,AG48,1),0)</f>
        <v>0</v>
      </c>
      <c r="AH49" s="505">
        <f>IFERROR(INDEX(Sheep!$R$322:$R$329,AH48,1),0)</f>
        <v>0</v>
      </c>
      <c r="AI49" s="505">
        <f>IFERROR(INDEX(Sheep!$R$322:$R$329,AI48,1),0)</f>
        <v>0</v>
      </c>
      <c r="AJ49" s="505">
        <f>IFERROR(INDEX(Sheep!$R$322:$R$329,AJ48,1),0)</f>
        <v>0</v>
      </c>
      <c r="AK49" s="505">
        <f>IFERROR(INDEX(Sheep!$R$322:$R$329,AK48,1),0)</f>
        <v>0</v>
      </c>
      <c r="AL49" s="505">
        <f>IFERROR(INDEX(Sheep!$R$322:$R$329,AL48,1),0)</f>
        <v>0</v>
      </c>
      <c r="AM49" s="505">
        <f>IFERROR(INDEX(Sheep!$R$322:$R$329,AM48,1),0)</f>
        <v>0</v>
      </c>
      <c r="AN49" s="505">
        <f>IFERROR(INDEX(Sheep!$R$322:$R$329,AN48,1),0)</f>
        <v>0</v>
      </c>
      <c r="AO49" s="505">
        <f>IFERROR(INDEX(Sheep!$R$322:$R$329,AO48,1),0)</f>
        <v>0</v>
      </c>
      <c r="AP49" s="505">
        <f>IFERROR(INDEX(Sheep!$R$322:$R$329,AP48,1),0)</f>
        <v>0</v>
      </c>
      <c r="AQ49" s="505">
        <f>IFERROR(INDEX(Sheep!$R$322:$R$329,AQ48,1),0)</f>
        <v>0</v>
      </c>
      <c r="AR49" s="505">
        <f>IFERROR(INDEX(Sheep!$R$322:$R$329,AR48,1),0)</f>
        <v>0</v>
      </c>
      <c r="AS49" s="505">
        <f>IFERROR(INDEX(Sheep!$R$322:$R$329,AS48,1),0)</f>
        <v>0</v>
      </c>
      <c r="AT49" s="505">
        <f>IFERROR(INDEX(Sheep!$R$322:$R$329,AT48,1),0)</f>
        <v>0</v>
      </c>
      <c r="AU49" s="505">
        <f>IFERROR(INDEX(Sheep!$R$322:$R$329,AU48,1),0)</f>
        <v>0</v>
      </c>
      <c r="AV49" s="505">
        <f>IFERROR(INDEX(Sheep!$R$322:$R$329,AV48,1),0)</f>
        <v>0</v>
      </c>
      <c r="AW49" s="505">
        <f>IFERROR(INDEX(Sheep!$R$322:$R$329,AW48,1),0)</f>
        <v>0</v>
      </c>
      <c r="AX49" s="505">
        <f>IFERROR(INDEX(Sheep!$R$322:$R$329,AX48,1),0)</f>
        <v>0</v>
      </c>
      <c r="AY49" s="505">
        <f>IFERROR(INDEX(Sheep!$R$322:$R$329,AY48,1),0)</f>
        <v>0</v>
      </c>
      <c r="AZ49" s="505">
        <f>IFERROR(INDEX(Sheep!$R$322:$R$329,AZ48,1),0)</f>
        <v>0</v>
      </c>
      <c r="BA49" s="505">
        <f>IFERROR(INDEX(Sheep!$R$322:$R$329,BA48,1),0)</f>
        <v>0</v>
      </c>
      <c r="BB49" s="505">
        <f>IFERROR(INDEX(Sheep!$R$322:$R$329,BB48,1),0)</f>
        <v>0</v>
      </c>
      <c r="BC49" s="505">
        <f>IFERROR(INDEX(Sheep!$R$322:$R$329,BC48,1),0)</f>
        <v>0</v>
      </c>
      <c r="BD49" s="505">
        <f>IFERROR(INDEX(Sheep!$R$322:$R$329,BD48,1),0)</f>
        <v>0</v>
      </c>
      <c r="BE49" s="505">
        <f>IFERROR(INDEX(Sheep!$R$322:$R$329,BE48,1),0)</f>
        <v>0</v>
      </c>
      <c r="BF49" s="505">
        <f>IFERROR(INDEX(Sheep!$R$322:$R$329,BF48,1),0)</f>
        <v>0</v>
      </c>
      <c r="BG49" s="505">
        <f>IFERROR(INDEX(Sheep!$R$322:$R$329,BG48,1),0)</f>
        <v>0</v>
      </c>
      <c r="BH49" s="505">
        <f>IFERROR(INDEX(Sheep!$R$322:$R$329,BH48,1),0)</f>
        <v>0</v>
      </c>
      <c r="BI49" s="505">
        <f>IFERROR(INDEX(Sheep!$R$322:$R$329,BI48,1),0)</f>
        <v>0</v>
      </c>
      <c r="BJ49" s="505">
        <f>IFERROR(INDEX(Sheep!$R$322:$R$329,BJ48,1),0)</f>
        <v>0</v>
      </c>
      <c r="BK49" s="505">
        <f>IFERROR(INDEX(Sheep!$R$322:$R$329,BK48,1),0)</f>
        <v>0</v>
      </c>
      <c r="BL49" s="505">
        <f>IFERROR(INDEX(Sheep!$R$322:$R$329,BL48,1),0)</f>
        <v>0</v>
      </c>
      <c r="BM49" s="505">
        <f>IFERROR(INDEX(Sheep!$R$322:$R$329,BM48,1),0)</f>
        <v>0</v>
      </c>
      <c r="BN49" s="505">
        <f>IFERROR(INDEX(Sheep!$R$322:$R$329,BN48,1),0)</f>
        <v>43857</v>
      </c>
      <c r="BO49" s="505">
        <f>IFERROR(INDEX(Sheep!$R$322:$R$329,BO48,1),0)</f>
        <v>43857</v>
      </c>
      <c r="BP49" s="505">
        <f>IFERROR(INDEX(Sheep!$R$322:$R$329,BP48,1),0)</f>
        <v>43857</v>
      </c>
      <c r="BQ49" s="505">
        <f>IFERROR(INDEX(Sheep!$R$322:$R$329,BQ48,1),0)</f>
        <v>43857</v>
      </c>
      <c r="BR49" s="505">
        <f>IFERROR(INDEX(Sheep!$R$322:$R$329,BR48,1),0)</f>
        <v>43857</v>
      </c>
      <c r="BS49" s="505">
        <f>IFERROR(INDEX(Sheep!$R$322:$R$329,BS48,1),0)</f>
        <v>43857</v>
      </c>
      <c r="BT49" s="505">
        <f>IFERROR(INDEX(Sheep!$R$322:$R$329,BT48,1),0)</f>
        <v>43857</v>
      </c>
      <c r="BU49" s="505">
        <f>IFERROR(INDEX(Sheep!$R$322:$R$329,BU48,1),0)</f>
        <v>43857</v>
      </c>
      <c r="BV49" s="505">
        <f>IFERROR(INDEX(Sheep!$R$322:$R$329,BV48,1),0)</f>
        <v>43857</v>
      </c>
      <c r="BW49" s="505">
        <f>IFERROR(INDEX(Sheep!$R$322:$R$329,BW48,1),0)</f>
        <v>43857</v>
      </c>
      <c r="BX49" s="505">
        <f>IFERROR(INDEX(Sheep!$R$322:$R$329,BX48,1),0)</f>
        <v>43857</v>
      </c>
      <c r="BY49" s="505">
        <f>IFERROR(INDEX(Sheep!$R$322:$R$329,BY48,1),0)</f>
        <v>43857</v>
      </c>
      <c r="BZ49" s="505">
        <f>IFERROR(INDEX(Sheep!$R$322:$R$329,BZ48,1),0)</f>
        <v>43857</v>
      </c>
      <c r="CA49" s="505">
        <f>IFERROR(INDEX(Sheep!$R$322:$R$329,CA48,1),0)</f>
        <v>43857</v>
      </c>
      <c r="CB49" s="505">
        <f>IFERROR(INDEX(Sheep!$R$322:$R$329,CB48,1),0)</f>
        <v>43857</v>
      </c>
      <c r="CC49" s="505">
        <f>IFERROR(INDEX(Sheep!$R$322:$R$329,CC48,1),0)</f>
        <v>43857</v>
      </c>
      <c r="CD49" s="505">
        <f>IFERROR(INDEX(Sheep!$R$322:$R$329,CD48,1),0)</f>
        <v>43857</v>
      </c>
      <c r="CE49" s="505">
        <f>IFERROR(INDEX(Sheep!$R$322:$R$329,CE48,1),0)</f>
        <v>43857</v>
      </c>
      <c r="CF49" s="505">
        <f>IFERROR(INDEX(Sheep!$R$322:$R$329,CF48,1),0)</f>
        <v>43857</v>
      </c>
      <c r="CG49" s="505">
        <f>IFERROR(INDEX(Sheep!$R$322:$R$329,CG48,1),0)</f>
        <v>43857</v>
      </c>
      <c r="CH49" s="505">
        <f>IFERROR(INDEX(Sheep!$R$322:$R$329,CH48,1),0)</f>
        <v>43857</v>
      </c>
      <c r="CI49" s="505">
        <f>IFERROR(INDEX(Sheep!$R$322:$R$329,CI48,1),0)</f>
        <v>43857</v>
      </c>
      <c r="CJ49" s="505">
        <f>IFERROR(INDEX(Sheep!$R$322:$R$329,CJ48,1),0)</f>
        <v>43857</v>
      </c>
      <c r="CK49" s="505">
        <f>IFERROR(INDEX(Sheep!$R$322:$R$329,CK48,1),0)</f>
        <v>43857</v>
      </c>
      <c r="CL49" s="505">
        <f>IFERROR(INDEX(Sheep!$R$322:$R$329,CL48,1),0)</f>
        <v>43857</v>
      </c>
      <c r="CM49" s="505">
        <f>IFERROR(INDEX(Sheep!$R$322:$R$329,CM48,1),0)</f>
        <v>43857</v>
      </c>
      <c r="CN49" s="505">
        <f>IFERROR(INDEX(Sheep!$R$322:$R$329,CN48,1),0)</f>
        <v>43857</v>
      </c>
      <c r="CO49" s="505">
        <f>IFERROR(INDEX(Sheep!$R$322:$R$329,CO48,1),0)</f>
        <v>43857</v>
      </c>
      <c r="CP49" s="505">
        <f>IFERROR(INDEX(Sheep!$R$322:$R$329,CP48,1),0)</f>
        <v>43857</v>
      </c>
      <c r="CQ49" s="505">
        <f>IFERROR(INDEX(Sheep!$R$322:$R$329,CQ48,1),0)</f>
        <v>43857</v>
      </c>
      <c r="CR49" s="505">
        <f>IFERROR(INDEX(Sheep!$R$322:$R$329,CR48,1),0)</f>
        <v>43857</v>
      </c>
      <c r="CS49" s="505">
        <f>IFERROR(INDEX(Sheep!$R$322:$R$329,CS48,1),0)</f>
        <v>43857</v>
      </c>
      <c r="CT49" s="505">
        <f>IFERROR(INDEX(Sheep!$R$322:$R$329,CT48,1),0)</f>
        <v>43857</v>
      </c>
      <c r="CU49" s="505">
        <f>IFERROR(INDEX(Sheep!$R$322:$R$329,CU48,1),0)</f>
        <v>43857</v>
      </c>
      <c r="CV49" s="505">
        <f>IFERROR(INDEX(Sheep!$R$322:$R$329,CV48,1),0)</f>
        <v>43857</v>
      </c>
      <c r="CW49" s="505">
        <f>IFERROR(INDEX(Sheep!$R$322:$R$329,CW48,1),0)</f>
        <v>43857</v>
      </c>
      <c r="CX49" s="505">
        <f>IFERROR(INDEX(Sheep!$R$322:$R$329,CX48,1),0)</f>
        <v>43857</v>
      </c>
      <c r="CY49" s="505">
        <f>IFERROR(INDEX(Sheep!$R$322:$R$329,CY48,1),0)</f>
        <v>43857</v>
      </c>
      <c r="CZ49" s="505">
        <f>IFERROR(INDEX(Sheep!$R$322:$R$329,CZ48,1),0)</f>
        <v>43857</v>
      </c>
      <c r="DA49" s="505">
        <f>IFERROR(INDEX(Sheep!$R$322:$R$329,DA48,1),0)</f>
        <v>43857</v>
      </c>
      <c r="DB49" s="505">
        <f>IFERROR(INDEX(Sheep!$R$322:$R$329,DB48,1),0)</f>
        <v>43857</v>
      </c>
      <c r="DC49" s="505">
        <f>IFERROR(INDEX(Sheep!$R$322:$R$329,DC48,1),0)</f>
        <v>43857</v>
      </c>
      <c r="DD49" s="505">
        <f>IFERROR(INDEX(Sheep!$R$322:$R$329,DD48,1),0)</f>
        <v>43857</v>
      </c>
      <c r="DE49" s="505">
        <f>IFERROR(INDEX(Sheep!$R$322:$R$329,DE48,1),0)</f>
        <v>43857</v>
      </c>
      <c r="DF49" s="505">
        <f>IFERROR(INDEX(Sheep!$R$322:$R$329,DF48,1),0)</f>
        <v>43857</v>
      </c>
      <c r="DG49" s="505">
        <f>IFERROR(INDEX(Sheep!$R$322:$R$329,DG48,1),0)</f>
        <v>43857</v>
      </c>
      <c r="DH49" s="505">
        <f>IFERROR(INDEX(Sheep!$R$322:$R$329,DH48,1),0)</f>
        <v>43857</v>
      </c>
      <c r="DI49" s="505">
        <f>IFERROR(INDEX(Sheep!$R$322:$R$329,DI48,1),0)</f>
        <v>43857</v>
      </c>
      <c r="DJ49" s="505">
        <f>IFERROR(INDEX(Sheep!$R$322:$R$329,DJ48,1),0)</f>
        <v>43857</v>
      </c>
      <c r="DK49" s="505">
        <f>IFERROR(INDEX(Sheep!$R$322:$R$329,DK48,1),0)</f>
        <v>43857</v>
      </c>
      <c r="DL49" s="505">
        <f>IFERROR(INDEX(Sheep!$R$322:$R$329,DL48,1),0)</f>
        <v>43857</v>
      </c>
      <c r="DM49" s="505">
        <f>IFERROR(INDEX(Sheep!$R$322:$R$329,DM48,1),0)</f>
        <v>43857</v>
      </c>
      <c r="DN49" s="505">
        <f>IFERROR(INDEX(Sheep!$R$322:$R$329,DN48,1),0)</f>
        <v>44222</v>
      </c>
      <c r="DO49" s="505">
        <f>IFERROR(INDEX(Sheep!$R$322:$R$329,DO48,1),0)</f>
        <v>44222</v>
      </c>
      <c r="DP49" s="505">
        <f>IFERROR(INDEX(Sheep!$R$322:$R$329,DP48,1),0)</f>
        <v>44222</v>
      </c>
      <c r="DQ49" s="505">
        <f>IFERROR(INDEX(Sheep!$R$322:$R$329,DQ48,1),0)</f>
        <v>44222</v>
      </c>
      <c r="DR49" s="505">
        <f>IFERROR(INDEX(Sheep!$R$322:$R$329,DR48,1),0)</f>
        <v>44222</v>
      </c>
      <c r="DS49" s="505">
        <f>IFERROR(INDEX(Sheep!$R$322:$R$329,DS48,1),0)</f>
        <v>44222</v>
      </c>
      <c r="DT49" s="505">
        <f>IFERROR(INDEX(Sheep!$R$322:$R$329,DT48,1),0)</f>
        <v>44222</v>
      </c>
      <c r="DU49" s="505">
        <f>IFERROR(INDEX(Sheep!$R$322:$R$329,DU48,1),0)</f>
        <v>44222</v>
      </c>
      <c r="DV49" s="505">
        <f>IFERROR(INDEX(Sheep!$R$322:$R$329,DV48,1),0)</f>
        <v>44222</v>
      </c>
      <c r="DW49" s="505">
        <f>IFERROR(INDEX(Sheep!$R$322:$R$329,DW48,1),0)</f>
        <v>44222</v>
      </c>
      <c r="DX49" s="505">
        <f>IFERROR(INDEX(Sheep!$R$322:$R$329,DX48,1),0)</f>
        <v>44222</v>
      </c>
      <c r="DY49" s="505">
        <f>IFERROR(INDEX(Sheep!$R$322:$R$329,DY48,1),0)</f>
        <v>44222</v>
      </c>
      <c r="DZ49" s="505">
        <f>IFERROR(INDEX(Sheep!$R$322:$R$329,DZ48,1),0)</f>
        <v>44222</v>
      </c>
      <c r="EA49" s="505">
        <f>IFERROR(INDEX(Sheep!$R$322:$R$329,EA48,1),0)</f>
        <v>44222</v>
      </c>
      <c r="EB49" s="505">
        <f>IFERROR(INDEX(Sheep!$R$322:$R$329,EB48,1),0)</f>
        <v>44222</v>
      </c>
      <c r="EC49" s="505">
        <f>IFERROR(INDEX(Sheep!$R$322:$R$329,EC48,1),0)</f>
        <v>44222</v>
      </c>
      <c r="ED49" s="505">
        <f>IFERROR(INDEX(Sheep!$R$322:$R$329,ED48,1),0)</f>
        <v>44222</v>
      </c>
      <c r="EE49" s="505">
        <f>IFERROR(INDEX(Sheep!$R$322:$R$329,EE48,1),0)</f>
        <v>44222</v>
      </c>
      <c r="EF49" s="505">
        <f>IFERROR(INDEX(Sheep!$R$322:$R$329,EF48,1),0)</f>
        <v>44222</v>
      </c>
      <c r="EG49" s="505">
        <f>IFERROR(INDEX(Sheep!$R$322:$R$329,EG48,1),0)</f>
        <v>44222</v>
      </c>
      <c r="EH49" s="505">
        <f>IFERROR(INDEX(Sheep!$R$322:$R$329,EH48,1),0)</f>
        <v>44222</v>
      </c>
      <c r="EI49" s="505">
        <f>IFERROR(INDEX(Sheep!$R$322:$R$329,EI48,1),0)</f>
        <v>44222</v>
      </c>
      <c r="EJ49" s="505">
        <f>IFERROR(INDEX(Sheep!$R$322:$R$329,EJ48,1),0)</f>
        <v>44222</v>
      </c>
      <c r="EK49" s="505">
        <f>IFERROR(INDEX(Sheep!$R$322:$R$329,EK48,1),0)</f>
        <v>44222</v>
      </c>
      <c r="EL49" s="505">
        <f>IFERROR(INDEX(Sheep!$R$322:$R$329,EL48,1),0)</f>
        <v>44222</v>
      </c>
      <c r="EM49" s="505">
        <f>IFERROR(INDEX(Sheep!$R$322:$R$329,EM48,1),0)</f>
        <v>44222</v>
      </c>
      <c r="EN49" s="505">
        <f>IFERROR(INDEX(Sheep!$R$322:$R$329,EN48,1),0)</f>
        <v>44222</v>
      </c>
      <c r="EO49" s="505">
        <f>IFERROR(INDEX(Sheep!$R$322:$R$329,EO48,1),0)</f>
        <v>44222</v>
      </c>
      <c r="EP49" s="505">
        <f>IFERROR(INDEX(Sheep!$R$322:$R$329,EP48,1),0)</f>
        <v>44222</v>
      </c>
      <c r="EQ49" s="505">
        <f>IFERROR(INDEX(Sheep!$R$322:$R$329,EQ48,1),0)</f>
        <v>44222</v>
      </c>
      <c r="ER49" s="505">
        <f>IFERROR(INDEX(Sheep!$R$322:$R$329,ER48,1),0)</f>
        <v>44222</v>
      </c>
      <c r="ES49" s="505">
        <f>IFERROR(INDEX(Sheep!$R$322:$R$329,ES48,1),0)</f>
        <v>44222</v>
      </c>
      <c r="ET49" s="505">
        <f>IFERROR(INDEX(Sheep!$R$322:$R$329,ET48,1),0)</f>
        <v>44222</v>
      </c>
      <c r="EU49" s="505">
        <f>IFERROR(INDEX(Sheep!$R$322:$R$329,EU48,1),0)</f>
        <v>44222</v>
      </c>
      <c r="EV49" s="505">
        <f>IFERROR(INDEX(Sheep!$R$322:$R$329,EV48,1),0)</f>
        <v>44222</v>
      </c>
      <c r="EW49" s="505">
        <f>IFERROR(INDEX(Sheep!$R$322:$R$329,EW48,1),0)</f>
        <v>44222</v>
      </c>
      <c r="EX49" s="505">
        <f>IFERROR(INDEX(Sheep!$R$322:$R$329,EX48,1),0)</f>
        <v>44222</v>
      </c>
      <c r="EY49" s="505">
        <f>IFERROR(INDEX(Sheep!$R$322:$R$329,EY48,1),0)</f>
        <v>44222</v>
      </c>
      <c r="EZ49" s="505">
        <f>IFERROR(INDEX(Sheep!$R$322:$R$329,EZ48,1),0)</f>
        <v>44222</v>
      </c>
      <c r="FA49" s="505">
        <f>IFERROR(INDEX(Sheep!$R$322:$R$329,FA48,1),0)</f>
        <v>44222</v>
      </c>
      <c r="FB49" s="505">
        <f>IFERROR(INDEX(Sheep!$R$322:$R$329,FB48,1),0)</f>
        <v>44222</v>
      </c>
      <c r="FC49" s="505">
        <f>IFERROR(INDEX(Sheep!$R$322:$R$329,FC48,1),0)</f>
        <v>44222</v>
      </c>
      <c r="FD49" s="505">
        <f>IFERROR(INDEX(Sheep!$R$322:$R$329,FD48,1),0)</f>
        <v>44222</v>
      </c>
      <c r="FE49" s="505">
        <f>IFERROR(INDEX(Sheep!$R$322:$R$329,FE48,1),0)</f>
        <v>44222</v>
      </c>
      <c r="FF49" s="505">
        <f>IFERROR(INDEX(Sheep!$R$322:$R$329,FF48,1),0)</f>
        <v>44222</v>
      </c>
      <c r="FG49" s="505">
        <f>IFERROR(INDEX(Sheep!$R$322:$R$329,FG48,1),0)</f>
        <v>44222</v>
      </c>
      <c r="FH49" s="505">
        <f>IFERROR(INDEX(Sheep!$R$322:$R$329,FH48,1),0)</f>
        <v>44222</v>
      </c>
      <c r="FI49" s="505">
        <f>IFERROR(INDEX(Sheep!$R$322:$R$329,FI48,1),0)</f>
        <v>44222</v>
      </c>
      <c r="FJ49" s="505">
        <f>IFERROR(INDEX(Sheep!$R$322:$R$329,FJ48,1),0)</f>
        <v>44222</v>
      </c>
      <c r="FK49" s="505">
        <f>IFERROR(INDEX(Sheep!$R$322:$R$329,FK48,1),0)</f>
        <v>44222</v>
      </c>
      <c r="FL49" s="505">
        <f>IFERROR(INDEX(Sheep!$R$322:$R$329,FL48,1),0)</f>
        <v>44222</v>
      </c>
      <c r="FM49" s="505">
        <f>IFERROR(INDEX(Sheep!$R$322:$R$329,FM48,1),0)</f>
        <v>44222</v>
      </c>
      <c r="FN49" s="505">
        <f>IFERROR(INDEX(Sheep!$R$322:$R$329,FN48,1),0)</f>
        <v>44587</v>
      </c>
      <c r="FO49" s="505">
        <f>IFERROR(INDEX(Sheep!$R$322:$R$329,FO48,1),0)</f>
        <v>44587</v>
      </c>
      <c r="FP49" s="505">
        <f>IFERROR(INDEX(Sheep!$R$322:$R$329,FP48,1),0)</f>
        <v>44587</v>
      </c>
      <c r="FQ49" s="505">
        <f>IFERROR(INDEX(Sheep!$R$322:$R$329,FQ48,1),0)</f>
        <v>44587</v>
      </c>
      <c r="FR49" s="505">
        <f>IFERROR(INDEX(Sheep!$R$322:$R$329,FR48,1),0)</f>
        <v>44587</v>
      </c>
      <c r="FS49" s="505">
        <f>IFERROR(INDEX(Sheep!$R$322:$R$329,FS48,1),0)</f>
        <v>44587</v>
      </c>
      <c r="FT49" s="505">
        <f>IFERROR(INDEX(Sheep!$R$322:$R$329,FT48,1),0)</f>
        <v>44587</v>
      </c>
      <c r="FU49" s="505">
        <f>IFERROR(INDEX(Sheep!$R$322:$R$329,FU48,1),0)</f>
        <v>44587</v>
      </c>
      <c r="FV49" s="505">
        <f>IFERROR(INDEX(Sheep!$R$322:$R$329,FV48,1),0)</f>
        <v>44587</v>
      </c>
      <c r="FW49" s="505">
        <f>IFERROR(INDEX(Sheep!$R$322:$R$329,FW48,1),0)</f>
        <v>44587</v>
      </c>
      <c r="FX49" s="505">
        <f>IFERROR(INDEX(Sheep!$R$322:$R$329,FX48,1),0)</f>
        <v>44587</v>
      </c>
      <c r="FY49" s="505">
        <f>IFERROR(INDEX(Sheep!$R$322:$R$329,FY48,1),0)</f>
        <v>44587</v>
      </c>
      <c r="FZ49" s="505">
        <f>IFERROR(INDEX(Sheep!$R$322:$R$329,FZ48,1),0)</f>
        <v>44587</v>
      </c>
      <c r="GA49" s="505">
        <f>IFERROR(INDEX(Sheep!$R$322:$R$329,GA48,1),0)</f>
        <v>44587</v>
      </c>
      <c r="GB49" s="505">
        <f>IFERROR(INDEX(Sheep!$R$322:$R$329,GB48,1),0)</f>
        <v>44587</v>
      </c>
      <c r="GC49" s="505">
        <f>IFERROR(INDEX(Sheep!$R$322:$R$329,GC48,1),0)</f>
        <v>44587</v>
      </c>
      <c r="GD49" s="505">
        <f>IFERROR(INDEX(Sheep!$R$322:$R$329,GD48,1),0)</f>
        <v>44587</v>
      </c>
      <c r="GE49" s="505">
        <f>IFERROR(INDEX(Sheep!$R$322:$R$329,GE48,1),0)</f>
        <v>44587</v>
      </c>
      <c r="GF49" s="505">
        <f>IFERROR(INDEX(Sheep!$R$322:$R$329,GF48,1),0)</f>
        <v>44587</v>
      </c>
      <c r="GG49" s="505">
        <f>IFERROR(INDEX(Sheep!$R$322:$R$329,GG48,1),0)</f>
        <v>44587</v>
      </c>
      <c r="GH49" s="505">
        <f>IFERROR(INDEX(Sheep!$R$322:$R$329,GH48,1),0)</f>
        <v>44587</v>
      </c>
      <c r="GI49" s="505">
        <f>IFERROR(INDEX(Sheep!$R$322:$R$329,GI48,1),0)</f>
        <v>44587</v>
      </c>
      <c r="GJ49" s="505">
        <f>IFERROR(INDEX(Sheep!$R$322:$R$329,GJ48,1),0)</f>
        <v>44587</v>
      </c>
      <c r="GK49" s="505">
        <f>IFERROR(INDEX(Sheep!$R$322:$R$329,GK48,1),0)</f>
        <v>44587</v>
      </c>
      <c r="GL49" s="505">
        <f>IFERROR(INDEX(Sheep!$R$322:$R$329,GL48,1),0)</f>
        <v>44587</v>
      </c>
      <c r="GM49" s="505">
        <f>IFERROR(INDEX(Sheep!$R$322:$R$329,GM48,1),0)</f>
        <v>44587</v>
      </c>
      <c r="GN49" s="505">
        <f>IFERROR(INDEX(Sheep!$R$322:$R$329,GN48,1),0)</f>
        <v>44587</v>
      </c>
      <c r="GO49" s="505">
        <f>IFERROR(INDEX(Sheep!$R$322:$R$329,GO48,1),0)</f>
        <v>44587</v>
      </c>
      <c r="GP49" s="505">
        <f>IFERROR(INDEX(Sheep!$R$322:$R$329,GP48,1),0)</f>
        <v>44587</v>
      </c>
      <c r="GQ49" s="505">
        <f>IFERROR(INDEX(Sheep!$R$322:$R$329,GQ48,1),0)</f>
        <v>44587</v>
      </c>
      <c r="GR49" s="505">
        <f>IFERROR(INDEX(Sheep!$R$322:$R$329,GR48,1),0)</f>
        <v>44587</v>
      </c>
      <c r="GS49" s="505">
        <f>IFERROR(INDEX(Sheep!$R$322:$R$329,GS48,1),0)</f>
        <v>44587</v>
      </c>
      <c r="GT49" s="505">
        <f>IFERROR(INDEX(Sheep!$R$322:$R$329,GT48,1),0)</f>
        <v>44587</v>
      </c>
      <c r="GU49" s="505">
        <f>IFERROR(INDEX(Sheep!$R$322:$R$329,GU48,1),0)</f>
        <v>44587</v>
      </c>
      <c r="GV49" s="505">
        <f>IFERROR(INDEX(Sheep!$R$322:$R$329,GV48,1),0)</f>
        <v>44587</v>
      </c>
      <c r="GW49" s="505">
        <f>IFERROR(INDEX(Sheep!$R$322:$R$329,GW48,1),0)</f>
        <v>44587</v>
      </c>
      <c r="GX49" s="505">
        <f>IFERROR(INDEX(Sheep!$R$322:$R$329,GX48,1),0)</f>
        <v>44587</v>
      </c>
      <c r="GY49" s="505">
        <f>IFERROR(INDEX(Sheep!$R$322:$R$329,GY48,1),0)</f>
        <v>44587</v>
      </c>
      <c r="GZ49" s="505">
        <f>IFERROR(INDEX(Sheep!$R$322:$R$329,GZ48,1),0)</f>
        <v>44587</v>
      </c>
      <c r="HA49" s="505">
        <f>IFERROR(INDEX(Sheep!$R$322:$R$329,HA48,1),0)</f>
        <v>44587</v>
      </c>
      <c r="HB49" s="505">
        <f>IFERROR(INDEX(Sheep!$R$322:$R$329,HB48,1),0)</f>
        <v>44587</v>
      </c>
      <c r="HC49" s="505">
        <f>IFERROR(INDEX(Sheep!$R$322:$R$329,HC48,1),0)</f>
        <v>44587</v>
      </c>
      <c r="HD49" s="505">
        <f>IFERROR(INDEX(Sheep!$R$322:$R$329,HD48,1),0)</f>
        <v>44587</v>
      </c>
      <c r="HE49" s="505">
        <f>IFERROR(INDEX(Sheep!$R$322:$R$329,HE48,1),0)</f>
        <v>44587</v>
      </c>
      <c r="HF49" s="505">
        <f>IFERROR(INDEX(Sheep!$R$322:$R$329,HF48,1),0)</f>
        <v>44587</v>
      </c>
      <c r="HG49" s="505">
        <f>IFERROR(INDEX(Sheep!$R$322:$R$329,HG48,1),0)</f>
        <v>44587</v>
      </c>
      <c r="HH49" s="505">
        <f>IFERROR(INDEX(Sheep!$R$322:$R$329,HH48,1),0)</f>
        <v>44587</v>
      </c>
      <c r="HI49" s="505">
        <f>IFERROR(INDEX(Sheep!$R$322:$R$329,HI48,1),0)</f>
        <v>44587</v>
      </c>
      <c r="HJ49" s="505">
        <f>IFERROR(INDEX(Sheep!$R$322:$R$329,HJ48,1),0)</f>
        <v>44587</v>
      </c>
      <c r="HK49" s="505">
        <f>IFERROR(INDEX(Sheep!$R$322:$R$329,HK48,1),0)</f>
        <v>44587</v>
      </c>
      <c r="HL49" s="505">
        <f>IFERROR(INDEX(Sheep!$R$322:$R$329,HL48,1),0)</f>
        <v>44587</v>
      </c>
      <c r="HM49" s="505">
        <f>IFERROR(INDEX(Sheep!$R$322:$R$329,HM48,1),0)</f>
        <v>44587</v>
      </c>
      <c r="HN49" s="505">
        <f>IFERROR(INDEX(Sheep!$R$322:$R$329,HN48,1),0)</f>
        <v>44952</v>
      </c>
      <c r="HO49" s="505">
        <f>IFERROR(INDEX(Sheep!$R$322:$R$329,HO48,1),0)</f>
        <v>44952</v>
      </c>
      <c r="HP49" s="505">
        <f>IFERROR(INDEX(Sheep!$R$322:$R$329,HP48,1),0)</f>
        <v>44952</v>
      </c>
      <c r="HQ49" s="505">
        <f>IFERROR(INDEX(Sheep!$R$322:$R$329,HQ48,1),0)</f>
        <v>44952</v>
      </c>
      <c r="HR49" s="505">
        <f>IFERROR(INDEX(Sheep!$R$322:$R$329,HR48,1),0)</f>
        <v>44952</v>
      </c>
      <c r="HS49" s="505">
        <f>IFERROR(INDEX(Sheep!$R$322:$R$329,HS48,1),0)</f>
        <v>44952</v>
      </c>
      <c r="HT49" s="505">
        <f>IFERROR(INDEX(Sheep!$R$322:$R$329,HT48,1),0)</f>
        <v>44952</v>
      </c>
      <c r="HU49" s="505">
        <f>IFERROR(INDEX(Sheep!$R$322:$R$329,HU48,1),0)</f>
        <v>44952</v>
      </c>
      <c r="HV49" s="505">
        <f>IFERROR(INDEX(Sheep!$R$322:$R$329,HV48,1),0)</f>
        <v>44952</v>
      </c>
      <c r="HW49" s="505">
        <f>IFERROR(INDEX(Sheep!$R$322:$R$329,HW48,1),0)</f>
        <v>44952</v>
      </c>
      <c r="HX49" s="505">
        <f>IFERROR(INDEX(Sheep!$R$322:$R$329,HX48,1),0)</f>
        <v>44952</v>
      </c>
      <c r="HY49" s="505">
        <f>IFERROR(INDEX(Sheep!$R$322:$R$329,HY48,1),0)</f>
        <v>44952</v>
      </c>
      <c r="HZ49" s="505">
        <f>IFERROR(INDEX(Sheep!$R$322:$R$329,HZ48,1),0)</f>
        <v>44952</v>
      </c>
      <c r="IA49" s="505">
        <f>IFERROR(INDEX(Sheep!$R$322:$R$329,IA48,1),0)</f>
        <v>44952</v>
      </c>
      <c r="IB49" s="505">
        <f>IFERROR(INDEX(Sheep!$R$322:$R$329,IB48,1),0)</f>
        <v>44952</v>
      </c>
      <c r="IC49" s="505">
        <f>IFERROR(INDEX(Sheep!$R$322:$R$329,IC48,1),0)</f>
        <v>44952</v>
      </c>
      <c r="ID49" s="505">
        <f>IFERROR(INDEX(Sheep!$R$322:$R$329,ID48,1),0)</f>
        <v>44952</v>
      </c>
      <c r="IE49" s="505">
        <f>IFERROR(INDEX(Sheep!$R$322:$R$329,IE48,1),0)</f>
        <v>44952</v>
      </c>
      <c r="IF49" s="505">
        <f>IFERROR(INDEX(Sheep!$R$322:$R$329,IF48,1),0)</f>
        <v>44952</v>
      </c>
      <c r="IG49" s="505">
        <f>IFERROR(INDEX(Sheep!$R$322:$R$329,IG48,1),0)</f>
        <v>44952</v>
      </c>
      <c r="IH49" s="505">
        <f>IFERROR(INDEX(Sheep!$R$322:$R$329,IH48,1),0)</f>
        <v>44952</v>
      </c>
      <c r="II49" s="505">
        <f>IFERROR(INDEX(Sheep!$R$322:$R$329,II48,1),0)</f>
        <v>44952</v>
      </c>
      <c r="IJ49" s="505">
        <f>IFERROR(INDEX(Sheep!$R$322:$R$329,IJ48,1),0)</f>
        <v>44952</v>
      </c>
      <c r="IK49" s="505">
        <f>IFERROR(INDEX(Sheep!$R$322:$R$329,IK48,1),0)</f>
        <v>44952</v>
      </c>
      <c r="IL49" s="505">
        <f>IFERROR(INDEX(Sheep!$R$322:$R$329,IL48,1),0)</f>
        <v>44952</v>
      </c>
      <c r="IM49" s="505">
        <f>IFERROR(INDEX(Sheep!$R$322:$R$329,IM48,1),0)</f>
        <v>44952</v>
      </c>
      <c r="IN49" s="505">
        <f>IFERROR(INDEX(Sheep!$R$322:$R$329,IN48,1),0)</f>
        <v>44952</v>
      </c>
      <c r="IO49" s="505">
        <f>IFERROR(INDEX(Sheep!$R$322:$R$329,IO48,1),0)</f>
        <v>44952</v>
      </c>
      <c r="IP49" s="505">
        <f>IFERROR(INDEX(Sheep!$R$322:$R$329,IP48,1),0)</f>
        <v>44952</v>
      </c>
      <c r="IQ49" s="505">
        <f>IFERROR(INDEX(Sheep!$R$322:$R$329,IQ48,1),0)</f>
        <v>44952</v>
      </c>
      <c r="IR49" s="505">
        <f>IFERROR(INDEX(Sheep!$R$322:$R$329,IR48,1),0)</f>
        <v>44952</v>
      </c>
      <c r="IS49" s="505">
        <f>IFERROR(INDEX(Sheep!$R$322:$R$329,IS48,1),0)</f>
        <v>44952</v>
      </c>
      <c r="IT49" s="505">
        <f>IFERROR(INDEX(Sheep!$R$322:$R$329,IT48,1),0)</f>
        <v>44952</v>
      </c>
      <c r="IU49" s="505">
        <f>IFERROR(INDEX(Sheep!$R$322:$R$329,IU48,1),0)</f>
        <v>44952</v>
      </c>
      <c r="IV49" s="505">
        <f>IFERROR(INDEX(Sheep!$R$322:$R$329,IV48,1),0)</f>
        <v>44952</v>
      </c>
      <c r="IW49" s="505">
        <f>IFERROR(INDEX(Sheep!$R$322:$R$329,IW48,1),0)</f>
        <v>44952</v>
      </c>
      <c r="IX49" s="505">
        <f>IFERROR(INDEX(Sheep!$R$322:$R$329,IX48,1),0)</f>
        <v>44952</v>
      </c>
      <c r="IY49" s="505">
        <f>IFERROR(INDEX(Sheep!$R$322:$R$329,IY48,1),0)</f>
        <v>44952</v>
      </c>
      <c r="IZ49" s="505">
        <f>IFERROR(INDEX(Sheep!$R$322:$R$329,IZ48,1),0)</f>
        <v>44952</v>
      </c>
      <c r="JA49" s="505">
        <f>IFERROR(INDEX(Sheep!$R$322:$R$329,JA48,1),0)</f>
        <v>44952</v>
      </c>
      <c r="JB49" s="505">
        <f>IFERROR(INDEX(Sheep!$R$322:$R$329,JB48,1),0)</f>
        <v>44952</v>
      </c>
      <c r="JC49" s="505">
        <f>IFERROR(INDEX(Sheep!$R$322:$R$329,JC48,1),0)</f>
        <v>44952</v>
      </c>
      <c r="JD49" s="505">
        <f>IFERROR(INDEX(Sheep!$R$322:$R$329,JD48,1),0)</f>
        <v>44952</v>
      </c>
      <c r="JE49" s="505">
        <f>IFERROR(INDEX(Sheep!$R$322:$R$329,JE48,1),0)</f>
        <v>44952</v>
      </c>
      <c r="JF49" s="505">
        <f>IFERROR(INDEX(Sheep!$R$322:$R$329,JF48,1),0)</f>
        <v>44952</v>
      </c>
      <c r="JG49" s="505">
        <f>IFERROR(INDEX(Sheep!$R$322:$R$329,JG48,1),0)</f>
        <v>44952</v>
      </c>
      <c r="JH49" s="505">
        <f>IFERROR(INDEX(Sheep!$R$322:$R$329,JH48,1),0)</f>
        <v>44952</v>
      </c>
      <c r="JI49" s="505">
        <f>IFERROR(INDEX(Sheep!$R$322:$R$329,JI48,1),0)</f>
        <v>44952</v>
      </c>
      <c r="JJ49" s="505">
        <f>IFERROR(INDEX(Sheep!$R$322:$R$329,JJ48,1),0)</f>
        <v>44952</v>
      </c>
      <c r="JK49" s="505">
        <f>IFERROR(INDEX(Sheep!$R$322:$R$329,JK48,1),0)</f>
        <v>44952</v>
      </c>
      <c r="JL49" s="505">
        <f>IFERROR(INDEX(Sheep!$R$322:$R$329,JL48,1),0)</f>
        <v>44952</v>
      </c>
      <c r="JM49" s="505">
        <f>IFERROR(INDEX(Sheep!$R$322:$R$329,JM48,1),0)</f>
        <v>44952</v>
      </c>
      <c r="JN49" s="505">
        <f>IFERROR(INDEX(Sheep!$R$322:$R$329,JN48,1),0)</f>
        <v>45318</v>
      </c>
      <c r="JO49" s="505">
        <f>IFERROR(INDEX(Sheep!$R$322:$R$329,JO48,1),0)</f>
        <v>45318</v>
      </c>
      <c r="JP49" s="505">
        <f>IFERROR(INDEX(Sheep!$R$322:$R$329,JP48,1),0)</f>
        <v>45318</v>
      </c>
      <c r="JQ49" s="505">
        <f>IFERROR(INDEX(Sheep!$R$322:$R$329,JQ48,1),0)</f>
        <v>45318</v>
      </c>
      <c r="JR49" s="505">
        <f>IFERROR(INDEX(Sheep!$R$322:$R$329,JR48,1),0)</f>
        <v>45318</v>
      </c>
      <c r="JS49" s="505">
        <f>IFERROR(INDEX(Sheep!$R$322:$R$329,JS48,1),0)</f>
        <v>45318</v>
      </c>
      <c r="JT49" s="505">
        <f>IFERROR(INDEX(Sheep!$R$322:$R$329,JT48,1),0)</f>
        <v>45318</v>
      </c>
      <c r="JU49" s="505">
        <f>IFERROR(INDEX(Sheep!$R$322:$R$329,JU48,1),0)</f>
        <v>45318</v>
      </c>
      <c r="JV49" s="505">
        <f>IFERROR(INDEX(Sheep!$R$322:$R$329,JV48,1),0)</f>
        <v>45318</v>
      </c>
      <c r="JW49" s="505">
        <f>IFERROR(INDEX(Sheep!$R$322:$R$329,JW48,1),0)</f>
        <v>45318</v>
      </c>
      <c r="JX49" s="505">
        <f>IFERROR(INDEX(Sheep!$R$322:$R$329,JX48,1),0)</f>
        <v>45318</v>
      </c>
      <c r="JY49" s="505">
        <f>IFERROR(INDEX(Sheep!$R$322:$R$329,JY48,1),0)</f>
        <v>45318</v>
      </c>
      <c r="JZ49" s="505">
        <f>IFERROR(INDEX(Sheep!$R$322:$R$329,JZ48,1),0)</f>
        <v>45318</v>
      </c>
      <c r="KA49" s="505">
        <f>IFERROR(INDEX(Sheep!$R$322:$R$329,KA48,1),0)</f>
        <v>45318</v>
      </c>
      <c r="KB49" s="505">
        <f>IFERROR(INDEX(Sheep!$R$322:$R$329,KB48,1),0)</f>
        <v>45318</v>
      </c>
      <c r="KC49" s="505">
        <f>IFERROR(INDEX(Sheep!$R$322:$R$329,KC48,1),0)</f>
        <v>45318</v>
      </c>
      <c r="KD49" s="505">
        <f>IFERROR(INDEX(Sheep!$R$322:$R$329,KD48,1),0)</f>
        <v>45318</v>
      </c>
      <c r="KE49" s="505">
        <f>IFERROR(INDEX(Sheep!$R$322:$R$329,KE48,1),0)</f>
        <v>45318</v>
      </c>
      <c r="KF49" s="505">
        <f>IFERROR(INDEX(Sheep!$R$322:$R$329,KF48,1),0)</f>
        <v>45318</v>
      </c>
      <c r="KG49" s="505">
        <f>IFERROR(INDEX(Sheep!$R$322:$R$329,KG48,1),0)</f>
        <v>45318</v>
      </c>
      <c r="KH49" s="505">
        <f>IFERROR(INDEX(Sheep!$R$322:$R$329,KH48,1),0)</f>
        <v>45318</v>
      </c>
      <c r="KI49" s="505">
        <f>IFERROR(INDEX(Sheep!$R$322:$R$329,KI48,1),0)</f>
        <v>45318</v>
      </c>
      <c r="KJ49" s="505">
        <f>IFERROR(INDEX(Sheep!$R$322:$R$329,KJ48,1),0)</f>
        <v>45318</v>
      </c>
      <c r="KK49" s="505">
        <f>IFERROR(INDEX(Sheep!$R$322:$R$329,KK48,1),0)</f>
        <v>45318</v>
      </c>
      <c r="KL49" s="505">
        <f>IFERROR(INDEX(Sheep!$R$322:$R$329,KL48,1),0)</f>
        <v>45318</v>
      </c>
      <c r="KM49" s="505">
        <f>IFERROR(INDEX(Sheep!$R$322:$R$329,KM48,1),0)</f>
        <v>45318</v>
      </c>
      <c r="KN49" s="505">
        <f>IFERROR(INDEX(Sheep!$R$322:$R$329,KN48,1),0)</f>
        <v>45318</v>
      </c>
      <c r="KO49" s="505">
        <f>IFERROR(INDEX(Sheep!$R$322:$R$329,KO48,1),0)</f>
        <v>45318</v>
      </c>
      <c r="KP49" s="505">
        <f>IFERROR(INDEX(Sheep!$R$322:$R$329,KP48,1),0)</f>
        <v>45318</v>
      </c>
      <c r="KQ49" s="505">
        <f>IFERROR(INDEX(Sheep!$R$322:$R$329,KQ48,1),0)</f>
        <v>45318</v>
      </c>
      <c r="KR49" s="505">
        <f>IFERROR(INDEX(Sheep!$R$322:$R$329,KR48,1),0)</f>
        <v>45318</v>
      </c>
      <c r="KS49" s="505">
        <f>IFERROR(INDEX(Sheep!$R$322:$R$329,KS48,1),0)</f>
        <v>45318</v>
      </c>
      <c r="KT49" s="505">
        <f>IFERROR(INDEX(Sheep!$R$322:$R$329,KT48,1),0)</f>
        <v>45318</v>
      </c>
      <c r="KU49" s="505">
        <f>IFERROR(INDEX(Sheep!$R$322:$R$329,KU48,1),0)</f>
        <v>45318</v>
      </c>
      <c r="KV49" s="505">
        <f>IFERROR(INDEX(Sheep!$R$322:$R$329,KV48,1),0)</f>
        <v>45318</v>
      </c>
      <c r="KW49" s="505">
        <f>IFERROR(INDEX(Sheep!$R$322:$R$329,KW48,1),0)</f>
        <v>45318</v>
      </c>
      <c r="KX49" s="505">
        <f>IFERROR(INDEX(Sheep!$R$322:$R$329,KX48,1),0)</f>
        <v>45318</v>
      </c>
      <c r="KY49" s="505">
        <f>IFERROR(INDEX(Sheep!$R$322:$R$329,KY48,1),0)</f>
        <v>45318</v>
      </c>
      <c r="KZ49" s="505">
        <f>IFERROR(INDEX(Sheep!$R$322:$R$329,KZ48,1),0)</f>
        <v>45318</v>
      </c>
      <c r="LA49" s="505">
        <f>IFERROR(INDEX(Sheep!$R$322:$R$329,LA48,1),0)</f>
        <v>45318</v>
      </c>
      <c r="LB49" s="505">
        <f>IFERROR(INDEX(Sheep!$R$322:$R$329,LB48,1),0)</f>
        <v>45318</v>
      </c>
      <c r="LC49" s="505">
        <f>IFERROR(INDEX(Sheep!$R$322:$R$329,LC48,1),0)</f>
        <v>45318</v>
      </c>
      <c r="LD49" s="505">
        <f>IFERROR(INDEX(Sheep!$R$322:$R$329,LD48,1),0)</f>
        <v>45318</v>
      </c>
      <c r="LE49" s="505">
        <f>IFERROR(INDEX(Sheep!$R$322:$R$329,LE48,1),0)</f>
        <v>45318</v>
      </c>
      <c r="LF49" s="505">
        <f>IFERROR(INDEX(Sheep!$R$322:$R$329,LF48,1),0)</f>
        <v>45318</v>
      </c>
      <c r="LG49" s="505">
        <f>IFERROR(INDEX(Sheep!$R$322:$R$329,LG48,1),0)</f>
        <v>45318</v>
      </c>
      <c r="LH49" s="505">
        <f>IFERROR(INDEX(Sheep!$R$322:$R$329,LH48,1),0)</f>
        <v>45318</v>
      </c>
      <c r="LI49" s="505">
        <f>IFERROR(INDEX(Sheep!$R$322:$R$329,LI48,1),0)</f>
        <v>45318</v>
      </c>
      <c r="LJ49" s="505">
        <f>IFERROR(INDEX(Sheep!$R$322:$R$329,LJ48,1),0)</f>
        <v>45318</v>
      </c>
      <c r="LK49" s="505">
        <f>IFERROR(INDEX(Sheep!$R$322:$R$329,LK48,1),0)</f>
        <v>45318</v>
      </c>
      <c r="LL49" s="505">
        <f>IFERROR(INDEX(Sheep!$R$322:$R$329,LL48,1),0)</f>
        <v>45318</v>
      </c>
      <c r="LM49" s="505">
        <f>IFERROR(INDEX(Sheep!$R$322:$R$329,LM48,1),0)</f>
        <v>45318</v>
      </c>
      <c r="LN49" s="505">
        <f>IFERROR(INDEX(Sheep!$R$322:$R$329,LN48,1),0)</f>
        <v>45683</v>
      </c>
      <c r="LO49" s="505">
        <f>IFERROR(INDEX(Sheep!$R$322:$R$329,LO48,1),0)</f>
        <v>45683</v>
      </c>
      <c r="LP49" s="505">
        <f>IFERROR(INDEX(Sheep!$R$322:$R$329,LP48,1),0)</f>
        <v>45683</v>
      </c>
      <c r="LQ49" s="505">
        <f>IFERROR(INDEX(Sheep!$R$322:$R$329,LQ48,1),0)</f>
        <v>45683</v>
      </c>
      <c r="LR49" s="505">
        <f>IFERROR(INDEX(Sheep!$R$322:$R$329,LR48,1),0)</f>
        <v>45683</v>
      </c>
      <c r="LS49" s="505">
        <f>IFERROR(INDEX(Sheep!$R$322:$R$329,LS48,1),0)</f>
        <v>45683</v>
      </c>
      <c r="LT49" s="505">
        <f>IFERROR(INDEX(Sheep!$R$322:$R$329,LT48,1),0)</f>
        <v>45683</v>
      </c>
      <c r="LU49" s="505">
        <f>IFERROR(INDEX(Sheep!$R$322:$R$329,LU48,1),0)</f>
        <v>45683</v>
      </c>
      <c r="LV49" s="505">
        <f>IFERROR(INDEX(Sheep!$R$322:$R$329,LV48,1),0)</f>
        <v>45683</v>
      </c>
      <c r="LW49" s="505">
        <f>IFERROR(INDEX(Sheep!$R$322:$R$329,LW48,1),0)</f>
        <v>45683</v>
      </c>
      <c r="LX49" s="505">
        <f>IFERROR(INDEX(Sheep!$R$322:$R$329,LX48,1),0)</f>
        <v>45683</v>
      </c>
      <c r="LY49" s="505">
        <f>IFERROR(INDEX(Sheep!$R$322:$R$329,LY48,1),0)</f>
        <v>45683</v>
      </c>
      <c r="LZ49" s="505">
        <f>IFERROR(INDEX(Sheep!$R$322:$R$329,LZ48,1),0)</f>
        <v>45683</v>
      </c>
      <c r="MA49" s="505">
        <f>IFERROR(INDEX(Sheep!$R$322:$R$329,MA48,1),0)</f>
        <v>45683</v>
      </c>
      <c r="MB49" s="505">
        <f>IFERROR(INDEX(Sheep!$R$322:$R$329,MB48,1),0)</f>
        <v>45683</v>
      </c>
      <c r="MC49" s="505">
        <f>IFERROR(INDEX(Sheep!$R$322:$R$329,MC48,1),0)</f>
        <v>45683</v>
      </c>
      <c r="MD49" s="505">
        <f>IFERROR(INDEX(Sheep!$R$322:$R$329,MD48,1),0)</f>
        <v>45683</v>
      </c>
      <c r="ME49" s="505">
        <f>IFERROR(INDEX(Sheep!$R$322:$R$329,ME48,1),0)</f>
        <v>45683</v>
      </c>
      <c r="MF49" s="505">
        <f>IFERROR(INDEX(Sheep!$R$322:$R$329,MF48,1),0)</f>
        <v>45683</v>
      </c>
      <c r="MG49" s="505">
        <f>IFERROR(INDEX(Sheep!$R$322:$R$329,MG48,1),0)</f>
        <v>45683</v>
      </c>
      <c r="MH49" s="505">
        <f>IFERROR(INDEX(Sheep!$R$322:$R$329,MH48,1),0)</f>
        <v>45683</v>
      </c>
      <c r="MI49" s="505">
        <f>IFERROR(INDEX(Sheep!$R$322:$R$329,MI48,1),0)</f>
        <v>45683</v>
      </c>
      <c r="MJ49" s="505">
        <f>IFERROR(INDEX(Sheep!$R$322:$R$329,MJ48,1),0)</f>
        <v>45683</v>
      </c>
      <c r="MK49" s="505">
        <f>IFERROR(INDEX(Sheep!$R$322:$R$329,MK48,1),0)</f>
        <v>45683</v>
      </c>
      <c r="ML49" s="505">
        <f>IFERROR(INDEX(Sheep!$R$322:$R$329,ML48,1),0)</f>
        <v>45683</v>
      </c>
      <c r="MM49" s="505">
        <f>IFERROR(INDEX(Sheep!$R$322:$R$329,MM48,1),0)</f>
        <v>45683</v>
      </c>
      <c r="MN49" s="505">
        <f>IFERROR(INDEX(Sheep!$R$322:$R$329,MN48,1),0)</f>
        <v>45683</v>
      </c>
      <c r="MO49" s="505">
        <f>IFERROR(INDEX(Sheep!$R$322:$R$329,MO48,1),0)</f>
        <v>45683</v>
      </c>
      <c r="MP49" s="505">
        <f>IFERROR(INDEX(Sheep!$R$322:$R$329,MP48,1),0)</f>
        <v>45683</v>
      </c>
      <c r="MQ49" s="505">
        <f>IFERROR(INDEX(Sheep!$R$322:$R$329,MQ48,1),0)</f>
        <v>45683</v>
      </c>
      <c r="MR49" s="505">
        <f>IFERROR(INDEX(Sheep!$R$322:$R$329,MR48,1),0)</f>
        <v>45683</v>
      </c>
      <c r="MS49" s="505">
        <f>IFERROR(INDEX(Sheep!$R$322:$R$329,MS48,1),0)</f>
        <v>45683</v>
      </c>
      <c r="MT49" s="505">
        <f>IFERROR(INDEX(Sheep!$R$322:$R$329,MT48,1),0)</f>
        <v>45683</v>
      </c>
      <c r="MU49" s="505">
        <f>IFERROR(INDEX(Sheep!$R$322:$R$329,MU48,1),0)</f>
        <v>45683</v>
      </c>
      <c r="MV49" s="505">
        <f>IFERROR(INDEX(Sheep!$R$322:$R$329,MV48,1),0)</f>
        <v>45683</v>
      </c>
      <c r="MW49" s="505">
        <f>IFERROR(INDEX(Sheep!$R$322:$R$329,MW48,1),0)</f>
        <v>45683</v>
      </c>
      <c r="MX49" s="505">
        <f>IFERROR(INDEX(Sheep!$R$322:$R$329,MX48,1),0)</f>
        <v>45683</v>
      </c>
      <c r="MY49" s="505">
        <f>IFERROR(INDEX(Sheep!$R$322:$R$329,MY48,1),0)</f>
        <v>45683</v>
      </c>
      <c r="MZ49" s="505">
        <f>IFERROR(INDEX(Sheep!$R$322:$R$329,MZ48,1),0)</f>
        <v>45683</v>
      </c>
      <c r="NA49" s="505">
        <f>IFERROR(INDEX(Sheep!$R$322:$R$329,NA48,1),0)</f>
        <v>45683</v>
      </c>
      <c r="NB49" s="505">
        <f>IFERROR(INDEX(Sheep!$R$322:$R$329,NB48,1),0)</f>
        <v>45683</v>
      </c>
      <c r="NC49" s="505">
        <f>IFERROR(INDEX(Sheep!$R$322:$R$329,NC48,1),0)</f>
        <v>45683</v>
      </c>
      <c r="ND49" s="505">
        <f>IFERROR(INDEX(Sheep!$R$322:$R$329,ND48,1),0)</f>
        <v>45683</v>
      </c>
      <c r="NE49" s="505">
        <f>IFERROR(INDEX(Sheep!$R$322:$R$329,NE48,1),0)</f>
        <v>45683</v>
      </c>
      <c r="NF49" s="505">
        <f>IFERROR(INDEX(Sheep!$R$322:$R$329,NF48,1),0)</f>
        <v>45683</v>
      </c>
      <c r="NG49" s="505">
        <f>IFERROR(INDEX(Sheep!$R$322:$R$329,NG48,1),0)</f>
        <v>45683</v>
      </c>
      <c r="NH49" s="505">
        <f>IFERROR(INDEX(Sheep!$R$322:$R$329,NH48,1),0)</f>
        <v>45683</v>
      </c>
      <c r="NI49" s="505">
        <f>IFERROR(INDEX(Sheep!$R$322:$R$329,NI48,1),0)</f>
        <v>45683</v>
      </c>
      <c r="NJ49" s="505">
        <f>IFERROR(INDEX(Sheep!$R$322:$R$329,NJ48,1),0)</f>
        <v>45683</v>
      </c>
      <c r="NK49" s="505">
        <f>IFERROR(INDEX(Sheep!$R$322:$R$329,NK48,1),0)</f>
        <v>45683</v>
      </c>
      <c r="NL49" s="505">
        <f>IFERROR(INDEX(Sheep!$R$322:$R$329,NL48,1),0)</f>
        <v>45683</v>
      </c>
      <c r="NM49" s="505">
        <f>IFERROR(INDEX(Sheep!$R$322:$R$329,NM48,1),0)</f>
        <v>45683</v>
      </c>
      <c r="NN49" s="505">
        <f>IFERROR(INDEX(Sheep!$R$322:$R$329,NN48,1),0)</f>
        <v>46048</v>
      </c>
      <c r="NO49" s="505">
        <f>IFERROR(INDEX(Sheep!$R$322:$R$329,NO48,1),0)</f>
        <v>46048</v>
      </c>
      <c r="NP49" s="505">
        <f>IFERROR(INDEX(Sheep!$R$322:$R$329,NP48,1),0)</f>
        <v>46048</v>
      </c>
      <c r="NQ49" s="505">
        <f>IFERROR(INDEX(Sheep!$R$322:$R$329,NQ48,1),0)</f>
        <v>46048</v>
      </c>
      <c r="NR49" s="505">
        <f>IFERROR(INDEX(Sheep!$R$322:$R$329,NR48,1),0)</f>
        <v>46048</v>
      </c>
      <c r="NS49" s="505">
        <f>IFERROR(INDEX(Sheep!$R$322:$R$329,NS48,1),0)</f>
        <v>46048</v>
      </c>
      <c r="NT49" s="505">
        <f>IFERROR(INDEX(Sheep!$R$322:$R$329,NT48,1),0)</f>
        <v>46048</v>
      </c>
      <c r="NU49" s="505">
        <f>IFERROR(INDEX(Sheep!$R$322:$R$329,NU48,1),0)</f>
        <v>46048</v>
      </c>
      <c r="NV49" s="505">
        <f>IFERROR(INDEX(Sheep!$R$322:$R$329,NV48,1),0)</f>
        <v>46048</v>
      </c>
      <c r="NW49" s="505">
        <f>IFERROR(INDEX(Sheep!$R$322:$R$329,NW48,1),0)</f>
        <v>46048</v>
      </c>
      <c r="NX49" s="505">
        <f>IFERROR(INDEX(Sheep!$R$322:$R$329,NX48,1),0)</f>
        <v>46048</v>
      </c>
      <c r="NY49" s="505">
        <f>IFERROR(INDEX(Sheep!$R$322:$R$329,NY48,1),0)</f>
        <v>46048</v>
      </c>
      <c r="NZ49" s="505">
        <f>IFERROR(INDEX(Sheep!$R$322:$R$329,NZ48,1),0)</f>
        <v>46048</v>
      </c>
      <c r="OA49" s="505">
        <f>IFERROR(INDEX(Sheep!$R$322:$R$329,OA48,1),0)</f>
        <v>46048</v>
      </c>
      <c r="OB49" s="505">
        <f>IFERROR(INDEX(Sheep!$R$322:$R$329,OB48,1),0)</f>
        <v>46048</v>
      </c>
      <c r="OC49" s="505">
        <f>IFERROR(INDEX(Sheep!$R$322:$R$329,OC48,1),0)</f>
        <v>46048</v>
      </c>
      <c r="OD49" s="505">
        <f>IFERROR(INDEX(Sheep!$R$322:$R$329,OD48,1),0)</f>
        <v>46048</v>
      </c>
      <c r="OE49" s="505">
        <f>IFERROR(INDEX(Sheep!$R$322:$R$329,OE48,1),0)</f>
        <v>46048</v>
      </c>
      <c r="OF49" s="505">
        <f>IFERROR(INDEX(Sheep!$R$322:$R$329,OF48,1),0)</f>
        <v>46048</v>
      </c>
      <c r="OG49" s="505">
        <f>IFERROR(INDEX(Sheep!$R$322:$R$329,OG48,1),0)</f>
        <v>46048</v>
      </c>
      <c r="OH49" s="505">
        <f>IFERROR(INDEX(Sheep!$R$322:$R$329,OH48,1),0)</f>
        <v>46048</v>
      </c>
      <c r="OI49" s="505">
        <f>IFERROR(INDEX(Sheep!$R$322:$R$329,OI48,1),0)</f>
        <v>46048</v>
      </c>
      <c r="OJ49" s="505">
        <f>IFERROR(INDEX(Sheep!$R$322:$R$329,OJ48,1),0)</f>
        <v>46048</v>
      </c>
      <c r="OK49" s="505">
        <f>IFERROR(INDEX(Sheep!$R$322:$R$329,OK48,1),0)</f>
        <v>46048</v>
      </c>
      <c r="OL49" s="505">
        <f>IFERROR(INDEX(Sheep!$R$322:$R$329,OL48,1),0)</f>
        <v>46048</v>
      </c>
      <c r="OM49" s="505">
        <f>IFERROR(INDEX(Sheep!$R$322:$R$329,OM48,1),0)</f>
        <v>46048</v>
      </c>
      <c r="ON49" s="505">
        <f>IFERROR(INDEX(Sheep!$R$322:$R$329,ON48,1),0)</f>
        <v>46048</v>
      </c>
      <c r="OO49" s="505">
        <f>IFERROR(INDEX(Sheep!$R$322:$R$329,OO48,1),0)</f>
        <v>46048</v>
      </c>
      <c r="OP49" s="505">
        <f>IFERROR(INDEX(Sheep!$R$322:$R$329,OP48,1),0)</f>
        <v>46048</v>
      </c>
      <c r="OQ49" s="505">
        <f>IFERROR(INDEX(Sheep!$R$322:$R$329,OQ48,1),0)</f>
        <v>46048</v>
      </c>
      <c r="OR49" s="505">
        <f>IFERROR(INDEX(Sheep!$R$322:$R$329,OR48,1),0)</f>
        <v>46048</v>
      </c>
      <c r="OS49" s="505">
        <f>IFERROR(INDEX(Sheep!$R$322:$R$329,OS48,1),0)</f>
        <v>46048</v>
      </c>
      <c r="OT49" s="505">
        <f>IFERROR(INDEX(Sheep!$R$322:$R$329,OT48,1),0)</f>
        <v>46048</v>
      </c>
      <c r="OU49" s="505">
        <f>IFERROR(INDEX(Sheep!$R$322:$R$329,OU48,1),0)</f>
        <v>46048</v>
      </c>
      <c r="OV49" s="505">
        <f>IFERROR(INDEX(Sheep!$R$322:$R$329,OV48,1),0)</f>
        <v>46048</v>
      </c>
      <c r="OW49" s="505">
        <f>IFERROR(INDEX(Sheep!$R$322:$R$329,OW48,1),0)</f>
        <v>46048</v>
      </c>
      <c r="OX49" s="505">
        <f>IFERROR(INDEX(Sheep!$R$322:$R$329,OX48,1),0)</f>
        <v>46048</v>
      </c>
      <c r="OY49" s="505">
        <f>IFERROR(INDEX(Sheep!$R$322:$R$329,OY48,1),0)</f>
        <v>46048</v>
      </c>
      <c r="OZ49" s="505">
        <f>IFERROR(INDEX(Sheep!$R$322:$R$329,OZ48,1),0)</f>
        <v>46048</v>
      </c>
      <c r="PA49" s="505">
        <f>IFERROR(INDEX(Sheep!$R$322:$R$329,PA48,1),0)</f>
        <v>46048</v>
      </c>
      <c r="PB49" s="505">
        <f>IFERROR(INDEX(Sheep!$R$322:$R$329,PB48,1),0)</f>
        <v>46048</v>
      </c>
      <c r="PC49" s="505">
        <f>IFERROR(INDEX(Sheep!$R$322:$R$329,PC48,1),0)</f>
        <v>46048</v>
      </c>
      <c r="PD49" s="505">
        <f>IFERROR(INDEX(Sheep!$R$322:$R$329,PD48,1),0)</f>
        <v>46048</v>
      </c>
      <c r="PE49" s="505">
        <f>IFERROR(INDEX(Sheep!$R$322:$R$329,PE48,1),0)</f>
        <v>46048</v>
      </c>
      <c r="PF49" s="505">
        <f>IFERROR(INDEX(Sheep!$R$322:$R$329,PF48,1),0)</f>
        <v>46048</v>
      </c>
      <c r="PG49" s="505">
        <f>IFERROR(INDEX(Sheep!$R$322:$R$329,PG48,1),0)</f>
        <v>46048</v>
      </c>
      <c r="PH49" s="505">
        <f>IFERROR(INDEX(Sheep!$R$322:$R$329,PH48,1),0)</f>
        <v>46048</v>
      </c>
      <c r="PI49" s="505">
        <f>IFERROR(INDEX(Sheep!$R$322:$R$329,PI48,1),0)</f>
        <v>46048</v>
      </c>
      <c r="PJ49" s="505">
        <f>IFERROR(INDEX(Sheep!$R$322:$R$329,PJ48,1),0)</f>
        <v>46048</v>
      </c>
      <c r="PK49" s="505">
        <f>IFERROR(INDEX(Sheep!$R$322:$R$329,PK48,1),0)</f>
        <v>46048</v>
      </c>
      <c r="PL49" s="505">
        <f>IFERROR(INDEX(Sheep!$R$322:$R$329,PL48,1),0)</f>
        <v>46048</v>
      </c>
      <c r="PM49" s="505">
        <f>IFERROR(INDEX(Sheep!$R$322:$R$329,PM48,1),0)</f>
        <v>46048</v>
      </c>
      <c r="PN49" s="505">
        <f>IFERROR(INDEX(Sheep!$R$322:$R$329,PN48,1),0)</f>
        <v>46413</v>
      </c>
      <c r="PO49" s="505">
        <f>IFERROR(INDEX(Sheep!$R$322:$R$329,PO48,1),0)</f>
        <v>46413</v>
      </c>
      <c r="PP49" s="505">
        <f>IFERROR(INDEX(Sheep!$R$322:$R$329,PP48,1),0)</f>
        <v>46413</v>
      </c>
      <c r="PQ49" s="505">
        <f>IFERROR(INDEX(Sheep!$R$322:$R$329,PQ48,1),0)</f>
        <v>46413</v>
      </c>
      <c r="PR49" s="505">
        <f>IFERROR(INDEX(Sheep!$R$322:$R$329,PR48,1),0)</f>
        <v>46413</v>
      </c>
      <c r="PS49" s="505">
        <f>IFERROR(INDEX(Sheep!$R$322:$R$329,PS48,1),0)</f>
        <v>46413</v>
      </c>
      <c r="PT49" s="505">
        <f>IFERROR(INDEX(Sheep!$R$322:$R$329,PT48,1),0)</f>
        <v>46413</v>
      </c>
      <c r="PU49" s="505">
        <f>IFERROR(INDEX(Sheep!$R$322:$R$329,PU48,1),0)</f>
        <v>46413</v>
      </c>
      <c r="PV49" s="505">
        <f>IFERROR(INDEX(Sheep!$R$322:$R$329,PV48,1),0)</f>
        <v>46413</v>
      </c>
      <c r="PW49" s="505">
        <f>IFERROR(INDEX(Sheep!$R$322:$R$329,PW48,1),0)</f>
        <v>46413</v>
      </c>
      <c r="PX49" s="505">
        <f>IFERROR(INDEX(Sheep!$R$322:$R$329,PX48,1),0)</f>
        <v>46413</v>
      </c>
      <c r="PY49" s="505">
        <f>IFERROR(INDEX(Sheep!$R$322:$R$329,PY48,1),0)</f>
        <v>46413</v>
      </c>
      <c r="PZ49" s="505">
        <f>IFERROR(INDEX(Sheep!$R$322:$R$329,PZ48,1),0)</f>
        <v>46413</v>
      </c>
      <c r="QA49" s="505">
        <f>IFERROR(INDEX(Sheep!$R$322:$R$329,QA48,1),0)</f>
        <v>46413</v>
      </c>
      <c r="QB49" s="505">
        <f>IFERROR(INDEX(Sheep!$R$322:$R$329,QB48,1),0)</f>
        <v>46413</v>
      </c>
      <c r="QC49" s="505">
        <f>IFERROR(INDEX(Sheep!$R$322:$R$329,QC48,1),0)</f>
        <v>46413</v>
      </c>
      <c r="QD49" s="505">
        <f>IFERROR(INDEX(Sheep!$R$322:$R$329,QD48,1),0)</f>
        <v>46413</v>
      </c>
      <c r="QE49" s="505">
        <f>IFERROR(INDEX(Sheep!$R$322:$R$329,QE48,1),0)</f>
        <v>46413</v>
      </c>
      <c r="QF49" s="505">
        <f>IFERROR(INDEX(Sheep!$R$322:$R$329,QF48,1),0)</f>
        <v>46413</v>
      </c>
      <c r="QG49" s="505">
        <f>IFERROR(INDEX(Sheep!$R$322:$R$329,QG48,1),0)</f>
        <v>46413</v>
      </c>
      <c r="QH49" s="505">
        <f>IFERROR(INDEX(Sheep!$R$322:$R$329,QH48,1),0)</f>
        <v>46413</v>
      </c>
      <c r="QI49" s="505">
        <f>IFERROR(INDEX(Sheep!$R$322:$R$329,QI48,1),0)</f>
        <v>46413</v>
      </c>
      <c r="QJ49" s="505">
        <f>IFERROR(INDEX(Sheep!$R$322:$R$329,QJ48,1),0)</f>
        <v>46413</v>
      </c>
      <c r="QK49" s="505">
        <f>IFERROR(INDEX(Sheep!$R$322:$R$329,QK48,1),0)</f>
        <v>46413</v>
      </c>
      <c r="QL49" s="505">
        <f>IFERROR(INDEX(Sheep!$R$322:$R$329,QL48,1),0)</f>
        <v>46413</v>
      </c>
      <c r="QM49" s="505">
        <f>IFERROR(INDEX(Sheep!$R$322:$R$329,QM48,1),0)</f>
        <v>46413</v>
      </c>
      <c r="QN49" s="505">
        <f>IFERROR(INDEX(Sheep!$R$322:$R$329,QN48,1),0)</f>
        <v>46413</v>
      </c>
      <c r="QO49" s="505">
        <f>IFERROR(INDEX(Sheep!$R$322:$R$329,QO48,1),0)</f>
        <v>46413</v>
      </c>
      <c r="QP49" s="505">
        <f>IFERROR(INDEX(Sheep!$R$322:$R$329,QP48,1),0)</f>
        <v>46413</v>
      </c>
      <c r="QQ49" s="505">
        <f>IFERROR(INDEX(Sheep!$R$322:$R$329,QQ48,1),0)</f>
        <v>46413</v>
      </c>
      <c r="QR49" s="505">
        <f>IFERROR(INDEX(Sheep!$R$322:$R$329,QR48,1),0)</f>
        <v>46413</v>
      </c>
      <c r="QS49" s="505">
        <f>IFERROR(INDEX(Sheep!$R$322:$R$329,QS48,1),0)</f>
        <v>46413</v>
      </c>
      <c r="QT49" s="505">
        <f>IFERROR(INDEX(Sheep!$R$322:$R$329,QT48,1),0)</f>
        <v>46413</v>
      </c>
      <c r="QU49" s="505">
        <f>IFERROR(INDEX(Sheep!$R$322:$R$329,QU48,1),0)</f>
        <v>46413</v>
      </c>
      <c r="QV49" s="505">
        <f>IFERROR(INDEX(Sheep!$R$322:$R$329,QV48,1),0)</f>
        <v>46413</v>
      </c>
      <c r="QW49" s="505">
        <f>IFERROR(INDEX(Sheep!$R$322:$R$329,QW48,1),0)</f>
        <v>46413</v>
      </c>
      <c r="QX49" s="505">
        <f>IFERROR(INDEX(Sheep!$R$322:$R$329,QX48,1),0)</f>
        <v>46413</v>
      </c>
      <c r="QY49" s="505">
        <f>IFERROR(INDEX(Sheep!$R$322:$R$329,QY48,1),0)</f>
        <v>46413</v>
      </c>
      <c r="QZ49" s="505">
        <f>IFERROR(INDEX(Sheep!$R$322:$R$329,QZ48,1),0)</f>
        <v>46413</v>
      </c>
      <c r="RA49" s="505">
        <f>IFERROR(INDEX(Sheep!$R$322:$R$329,RA48,1),0)</f>
        <v>46413</v>
      </c>
      <c r="RB49" s="505">
        <f>IFERROR(INDEX(Sheep!$R$322:$R$329,RB48,1),0)</f>
        <v>46413</v>
      </c>
      <c r="RC49" s="505">
        <f>IFERROR(INDEX(Sheep!$R$322:$R$329,RC48,1),0)</f>
        <v>46413</v>
      </c>
      <c r="RD49" s="505">
        <f>IFERROR(INDEX(Sheep!$R$322:$R$329,RD48,1),0)</f>
        <v>46413</v>
      </c>
      <c r="RE49" s="505">
        <f>IFERROR(INDEX(Sheep!$R$322:$R$329,RE48,1),0)</f>
        <v>46413</v>
      </c>
      <c r="RF49" s="505">
        <f>IFERROR(INDEX(Sheep!$R$322:$R$329,RF48,1),0)</f>
        <v>46413</v>
      </c>
      <c r="RG49" s="505">
        <f>IFERROR(INDEX(Sheep!$R$322:$R$329,RG48,1),0)</f>
        <v>46413</v>
      </c>
      <c r="RH49" s="505">
        <f>IFERROR(INDEX(Sheep!$R$322:$R$329,RH48,1),0)</f>
        <v>46413</v>
      </c>
      <c r="RI49" s="505">
        <f>IFERROR(INDEX(Sheep!$R$322:$R$329,RI48,1),0)</f>
        <v>46413</v>
      </c>
      <c r="RJ49" s="505">
        <f>IFERROR(INDEX(Sheep!$R$322:$R$329,RJ48,1),0)</f>
        <v>46413</v>
      </c>
      <c r="RK49" s="505">
        <f>IFERROR(INDEX(Sheep!$R$322:$R$329,RK48,1),0)</f>
        <v>46413</v>
      </c>
      <c r="RL49" s="505">
        <f>IFERROR(INDEX(Sheep!$R$322:$R$329,RL48,1),0)</f>
        <v>46413</v>
      </c>
      <c r="RM49" s="505">
        <f>IFERROR(INDEX(Sheep!$R$322:$R$329,RM48,1),0)</f>
        <v>46413</v>
      </c>
      <c r="RN49" s="505">
        <f>IFERROR(INDEX(Sheep!$R$322:$R$329,RN48,1),0)</f>
        <v>46413</v>
      </c>
      <c r="RO49" s="505">
        <f>IFERROR(INDEX(Sheep!$R$322:$R$329,RO48,1),0)</f>
        <v>46413</v>
      </c>
      <c r="RP49" s="505">
        <f>IFERROR(INDEX(Sheep!$R$322:$R$329,RP48,1),0)</f>
        <v>46413</v>
      </c>
      <c r="RQ49" s="505">
        <f>IFERROR(INDEX(Sheep!$R$322:$R$329,RQ48,1),0)</f>
        <v>46413</v>
      </c>
      <c r="RR49" s="505">
        <f>IFERROR(INDEX(Sheep!$R$322:$R$329,RR48,1),0)</f>
        <v>46413</v>
      </c>
      <c r="RS49" s="505">
        <f>IFERROR(INDEX(Sheep!$R$322:$R$329,RS48,1),0)</f>
        <v>46413</v>
      </c>
      <c r="RT49" s="505">
        <f>IFERROR(INDEX(Sheep!$R$322:$R$329,RT48,1),0)</f>
        <v>46413</v>
      </c>
      <c r="RU49" s="505">
        <f>IFERROR(INDEX(Sheep!$R$322:$R$329,RU48,1),0)</f>
        <v>46413</v>
      </c>
      <c r="RV49" s="505">
        <f>IFERROR(INDEX(Sheep!$R$322:$R$329,RV48,1),0)</f>
        <v>46413</v>
      </c>
      <c r="RW49" s="505">
        <f>IFERROR(INDEX(Sheep!$R$322:$R$329,RW48,1),0)</f>
        <v>46413</v>
      </c>
      <c r="RX49" s="505">
        <f>IFERROR(INDEX(Sheep!$R$322:$R$329,RX48,1),0)</f>
        <v>46413</v>
      </c>
      <c r="RY49" s="505">
        <f>IFERROR(INDEX(Sheep!$R$322:$R$329,RY48,1),0)</f>
        <v>46413</v>
      </c>
      <c r="RZ49" s="505">
        <f>IFERROR(INDEX(Sheep!$R$322:$R$329,RZ48,1),0)</f>
        <v>46413</v>
      </c>
      <c r="SA49" s="505">
        <f>IFERROR(INDEX(Sheep!$R$322:$R$329,SA48,1),0)</f>
        <v>46413</v>
      </c>
      <c r="SB49" s="505">
        <f>IFERROR(INDEX(Sheep!$R$322:$R$329,SB48,1),0)</f>
        <v>46413</v>
      </c>
      <c r="SC49" s="505">
        <f>IFERROR(INDEX(Sheep!$R$322:$R$329,SC48,1),0)</f>
        <v>46413</v>
      </c>
      <c r="SD49" s="505">
        <f>IFERROR(INDEX(Sheep!$R$322:$R$329,SD48,1),0)</f>
        <v>46413</v>
      </c>
      <c r="SE49" s="505">
        <f>IFERROR(INDEX(Sheep!$R$322:$R$329,SE48,1),0)</f>
        <v>46413</v>
      </c>
      <c r="SF49" s="505">
        <f>IFERROR(INDEX(Sheep!$R$322:$R$329,SF48,1),0)</f>
        <v>46413</v>
      </c>
      <c r="SG49" s="505">
        <f>IFERROR(INDEX(Sheep!$R$322:$R$329,SG48,1),0)</f>
        <v>46413</v>
      </c>
      <c r="SH49" s="505">
        <f>IFERROR(INDEX(Sheep!$R$322:$R$329,SH48,1),0)</f>
        <v>46413</v>
      </c>
      <c r="SI49" s="505">
        <f>IFERROR(INDEX(Sheep!$R$322:$R$329,SI48,1),0)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Sheep!$H252</f>
        <v>Win</v>
      </c>
      <c r="K50" s="274"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4"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4"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4"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4"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4"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4"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4"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4"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4"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4"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4"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4"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4"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4"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4"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4"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4"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4"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4"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4"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4"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4"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
      </c>
      <c r="AH50" s="274"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4"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4"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Born</v>
      </c>
      <c r="AK50" s="274"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4"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4"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4"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4"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4"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4"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4"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4"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4"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
      </c>
      <c r="AU50" s="274"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4"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4"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WeanStd</v>
      </c>
      <c r="AX50" s="274"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
      </c>
      <c r="AY50" s="274"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4"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4"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WeanAlt1</v>
      </c>
      <c r="BB50" s="274"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
      </c>
      <c r="BC50" s="274"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4"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4"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WeanAlt2</v>
      </c>
      <c r="BF50" s="274"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4"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4"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4"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4"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4"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
      </c>
      <c r="BL50" s="274"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4"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4"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Join-1</v>
      </c>
      <c r="BO50" s="274"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4"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4"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4"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4"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4"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4"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
      </c>
      <c r="BV50" s="274"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4"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4"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Scan-1</v>
      </c>
      <c r="BY50" s="274"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4"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4"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4"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4"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4"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4"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4"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4"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
      </c>
      <c r="CH50" s="274"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4"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4"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Birth-1</v>
      </c>
      <c r="CK50" s="274"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4"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4"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4"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4"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4"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4"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4"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4"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4"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
      </c>
      <c r="CU50" s="274"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4"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4"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Wean-1</v>
      </c>
      <c r="CX50" s="274"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
      </c>
      <c r="CY50" s="274"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4"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4"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Alt1-1</v>
      </c>
      <c r="DB50" s="274"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
      </c>
      <c r="DC50" s="274"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4"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4"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Alt2-1</v>
      </c>
      <c r="DF50" s="274"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4"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4"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4"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4"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4"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
      </c>
      <c r="DL50" s="274"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4"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4"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Join-2</v>
      </c>
      <c r="DO50" s="274"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4"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4"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4"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4"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4"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4"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
      </c>
      <c r="DV50" s="274"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4"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4"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Scan-2</v>
      </c>
      <c r="DY50" s="274"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4"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4"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4"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4"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4"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4"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4"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4"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
      </c>
      <c r="EH50" s="274"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4"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4"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Birth-2</v>
      </c>
      <c r="EK50" s="274"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4"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4"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4"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4"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4"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4"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4"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4"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4"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
      </c>
      <c r="EU50" s="274"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4"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4"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Wean-2</v>
      </c>
      <c r="EX50" s="274"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
      </c>
      <c r="EY50" s="274"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4"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4"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Alt1-2</v>
      </c>
      <c r="FB50" s="274"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
      </c>
      <c r="FC50" s="274"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4"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4"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Alt2-2</v>
      </c>
      <c r="FF50" s="274"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4"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4"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4"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4"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4"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
      </c>
      <c r="FL50" s="274"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4"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4"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Join-3</v>
      </c>
      <c r="FO50" s="274"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4"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4"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4"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4"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4"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4"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
      </c>
      <c r="FV50" s="274"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4"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4"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Scan-3</v>
      </c>
      <c r="FY50" s="274"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4"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4"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4"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4"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4"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4"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4"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4"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
      </c>
      <c r="GH50" s="274"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4"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4"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Birth-3</v>
      </c>
      <c r="GK50" s="274"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4"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4"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4"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4"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4"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4"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4"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4"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4"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
      </c>
      <c r="GU50" s="274"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4"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4"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Wean-3</v>
      </c>
      <c r="GX50" s="274"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
      </c>
      <c r="GY50" s="274"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4"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4"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Alt1-3</v>
      </c>
      <c r="HB50" s="274"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
      </c>
      <c r="HC50" s="274"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4"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4"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Alt2-3</v>
      </c>
      <c r="HF50" s="274"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4"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4"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4"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4"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4"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
      </c>
      <c r="HL50" s="274"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4"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4"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Join-4</v>
      </c>
      <c r="HO50" s="274"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4"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4"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4"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4"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4"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4"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
      </c>
      <c r="HV50" s="274"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4"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4"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Scan-4</v>
      </c>
      <c r="HY50" s="274"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4"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4"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4"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4"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4"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4"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4"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4"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
      </c>
      <c r="IH50" s="274"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4"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4"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Birth-4</v>
      </c>
      <c r="IK50" s="274"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4"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4"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4"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4"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4"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4"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4"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4"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4"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
      </c>
      <c r="IU50" s="274"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4"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4"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Wean-4</v>
      </c>
      <c r="IX50" s="274"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
      </c>
      <c r="IY50" s="274"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4"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4"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Alt1-4</v>
      </c>
      <c r="JB50" s="274"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
      </c>
      <c r="JC50" s="274"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4"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4"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Alt2-4</v>
      </c>
      <c r="JF50" s="274"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4"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4"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4"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4"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4"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
      </c>
      <c r="JL50" s="274"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4"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4"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Join-5</v>
      </c>
      <c r="JO50" s="274"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4"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4"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4"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4"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4"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4"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
      </c>
      <c r="JV50" s="274"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4"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4"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Scan-5</v>
      </c>
      <c r="JY50" s="274"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4"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4"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4"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4"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4"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4"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4"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4"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
      </c>
      <c r="KH50" s="274"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4"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4"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Birth-5</v>
      </c>
      <c r="KK50" s="274"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4"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4"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4"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4"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4"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4"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4"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4"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4"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
      </c>
      <c r="KU50" s="274"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4"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4"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Wean-5</v>
      </c>
      <c r="KX50" s="274"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
      </c>
      <c r="KY50" s="274"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4"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4"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Alt1-5</v>
      </c>
      <c r="LB50" s="274"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
      </c>
      <c r="LC50" s="274"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4"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4"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Alt2-5</v>
      </c>
      <c r="LF50" s="274"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4"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4"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4"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4"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4"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
      </c>
      <c r="LL50" s="274"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4"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4"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Join-6</v>
      </c>
      <c r="LO50" s="274"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4"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4"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4"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4"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4"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4"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
      </c>
      <c r="LV50" s="274"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4"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4"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Scan-6</v>
      </c>
      <c r="LY50" s="274"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4"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4"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4"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4"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4"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4"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4"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4"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
      </c>
      <c r="MH50" s="274"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4"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4"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Birth-6</v>
      </c>
      <c r="MK50" s="274"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4"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4"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4"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4"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4"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4"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4"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4"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4"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
      </c>
      <c r="MU50" s="274"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4"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4"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Wean-6</v>
      </c>
      <c r="MX50" s="274"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
      </c>
      <c r="MY50" s="274"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4"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4"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Alt1-6</v>
      </c>
      <c r="NB50" s="274"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
      </c>
      <c r="NC50" s="274"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4"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4"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Alt2-6</v>
      </c>
      <c r="NF50" s="274"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4"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4"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4"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4"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4"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
      </c>
      <c r="NL50" s="274"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4"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4"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Join-7</v>
      </c>
      <c r="NO50" s="274"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4"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4"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4"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4"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4"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4"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
      </c>
      <c r="NV50" s="274"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4"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4"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Scan-7</v>
      </c>
      <c r="NY50" s="274"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4"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4"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4"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4"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4"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4"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4"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4"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
      </c>
      <c r="OH50" s="274"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4"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4"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Birth-7</v>
      </c>
      <c r="OK50" s="274"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4"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4"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4"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4"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4"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4"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4"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4"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4"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
      </c>
      <c r="OU50" s="274"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4"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4"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Wean-7</v>
      </c>
      <c r="OX50" s="274"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
      </c>
      <c r="OY50" s="274"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4"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4"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Alt1-7</v>
      </c>
      <c r="PB50" s="274"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
      </c>
      <c r="PC50" s="274"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4"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4"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Alt2-7</v>
      </c>
      <c r="PF50" s="274"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4"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4"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4"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4"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4"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
      </c>
      <c r="PL50" s="274"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4"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4"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Join-8</v>
      </c>
      <c r="PO50" s="274"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4"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4"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4"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4"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4"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4"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
      </c>
      <c r="PV50" s="274"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4"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4"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Scan-8</v>
      </c>
      <c r="PY50" s="274"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4"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4"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4"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4"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4"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4"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4"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4"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
      </c>
      <c r="QH50" s="274"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4"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4"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Birth-8</v>
      </c>
      <c r="QK50" s="274"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4"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4"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4"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4"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4"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4"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4"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4"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4"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
      </c>
      <c r="QU50" s="274"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4"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4"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Wean-8</v>
      </c>
      <c r="QX50" s="274"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
      </c>
      <c r="QY50" s="274"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4"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4"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Alt1-8</v>
      </c>
      <c r="RB50" s="274"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
      </c>
      <c r="RC50" s="274"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4"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4"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Alt2-8</v>
      </c>
      <c r="RF50" s="274"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4"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4"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4"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4"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4"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4"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4"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4"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4"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4"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4"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4"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4"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4"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4"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4"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4"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4"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4"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4"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4"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4"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4"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4"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4"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4"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4"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4"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4"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710</v>
      </c>
      <c r="K51" s="461">
        <f>IFERROR(MATCH(L$44,Sheep!$R$330:$R$337,1),0)</f>
        <v>0</v>
      </c>
      <c r="L51" s="461">
        <f>IFERROR(MATCH(M$44,Sheep!$R$330:$R$337,1),0)</f>
        <v>0</v>
      </c>
      <c r="M51" s="461">
        <f>IFERROR(MATCH(N$44,Sheep!$R$330:$R$337,1),0)</f>
        <v>0</v>
      </c>
      <c r="N51" s="461">
        <f>IFERROR(MATCH(O$44,Sheep!$R$330:$R$337,1),0)</f>
        <v>0</v>
      </c>
      <c r="O51" s="461">
        <f>IFERROR(MATCH(P$44,Sheep!$R$330:$R$337,1),0)</f>
        <v>0</v>
      </c>
      <c r="P51" s="461">
        <f>IFERROR(MATCH(Q$44,Sheep!$R$330:$R$337,1),0)</f>
        <v>0</v>
      </c>
      <c r="Q51" s="461">
        <f>IFERROR(MATCH(R$44,Sheep!$R$330:$R$337,1),0)</f>
        <v>0</v>
      </c>
      <c r="R51" s="461">
        <f>IFERROR(MATCH(S$44,Sheep!$R$330:$R$337,1),0)</f>
        <v>0</v>
      </c>
      <c r="S51" s="461">
        <f>IFERROR(MATCH(T$44,Sheep!$R$330:$R$337,1),0)</f>
        <v>0</v>
      </c>
      <c r="T51" s="461">
        <f>IFERROR(MATCH(U$44,Sheep!$R$330:$R$337,1),0)</f>
        <v>0</v>
      </c>
      <c r="U51" s="461">
        <f>IFERROR(MATCH(V$44,Sheep!$R$330:$R$337,1),0)</f>
        <v>0</v>
      </c>
      <c r="V51" s="461">
        <f>IFERROR(MATCH(W$44,Sheep!$R$330:$R$337,1),0)</f>
        <v>0</v>
      </c>
      <c r="W51" s="461">
        <f>IFERROR(MATCH(X$44,Sheep!$R$330:$R$337,1),0)</f>
        <v>0</v>
      </c>
      <c r="X51" s="461">
        <f>IFERROR(MATCH(Y$44,Sheep!$R$330:$R$337,1),0)</f>
        <v>0</v>
      </c>
      <c r="Y51" s="461">
        <f>IFERROR(MATCH(Z$44,Sheep!$R$330:$R$337,1),0)</f>
        <v>0</v>
      </c>
      <c r="Z51" s="461">
        <f>IFERROR(MATCH(AA$44,Sheep!$R$330:$R$337,1),0)</f>
        <v>0</v>
      </c>
      <c r="AA51" s="461">
        <f>IFERROR(MATCH(AB$44,Sheep!$R$330:$R$337,1),0)</f>
        <v>0</v>
      </c>
      <c r="AB51" s="461">
        <f>IFERROR(MATCH(AC$44,Sheep!$R$330:$R$337,1),0)</f>
        <v>0</v>
      </c>
      <c r="AC51" s="461">
        <f>IFERROR(MATCH(AD$44,Sheep!$R$330:$R$337,1),0)</f>
        <v>0</v>
      </c>
      <c r="AD51" s="461">
        <f>IFERROR(MATCH(AE$44,Sheep!$R$330:$R$337,1),0)</f>
        <v>0</v>
      </c>
      <c r="AE51" s="461">
        <f>IFERROR(MATCH(AF$44,Sheep!$R$330:$R$337,1),0)</f>
        <v>0</v>
      </c>
      <c r="AF51" s="461">
        <f>IFERROR(MATCH(AG$44,Sheep!$R$330:$R$337,1),0)</f>
        <v>0</v>
      </c>
      <c r="AG51" s="461">
        <f>IFERROR(MATCH(AH$44,Sheep!$R$330:$R$337,1),0)</f>
        <v>0</v>
      </c>
      <c r="AH51" s="461">
        <f>IFERROR(MATCH(AI$44,Sheep!$R$330:$R$337,1),0)</f>
        <v>0</v>
      </c>
      <c r="AI51" s="461">
        <f>IFERROR(MATCH(AJ$44,Sheep!$R$330:$R$337,1),0)</f>
        <v>0</v>
      </c>
      <c r="AJ51" s="461">
        <f>IFERROR(MATCH(AK$44,Sheep!$R$330:$R$337,1),0)</f>
        <v>0</v>
      </c>
      <c r="AK51" s="461">
        <f>IFERROR(MATCH(AL$44,Sheep!$R$330:$R$337,1),0)</f>
        <v>0</v>
      </c>
      <c r="AL51" s="461">
        <f>IFERROR(MATCH(AM$44,Sheep!$R$330:$R$337,1),0)</f>
        <v>0</v>
      </c>
      <c r="AM51" s="461">
        <f>IFERROR(MATCH(AN$44,Sheep!$R$330:$R$337,1),0)</f>
        <v>0</v>
      </c>
      <c r="AN51" s="461">
        <f>IFERROR(MATCH(AO$44,Sheep!$R$330:$R$337,1),0)</f>
        <v>0</v>
      </c>
      <c r="AO51" s="461">
        <f>IFERROR(MATCH(AP$44,Sheep!$R$330:$R$337,1),0)</f>
        <v>0</v>
      </c>
      <c r="AP51" s="461">
        <f>IFERROR(MATCH(AQ$44,Sheep!$R$330:$R$337,1),0)</f>
        <v>0</v>
      </c>
      <c r="AQ51" s="461">
        <f>IFERROR(MATCH(AR$44,Sheep!$R$330:$R$337,1),0)</f>
        <v>0</v>
      </c>
      <c r="AR51" s="461">
        <f>IFERROR(MATCH(AS$44,Sheep!$R$330:$R$337,1),0)</f>
        <v>0</v>
      </c>
      <c r="AS51" s="461">
        <f>IFERROR(MATCH(AT$44,Sheep!$R$330:$R$337,1),0)</f>
        <v>0</v>
      </c>
      <c r="AT51" s="461">
        <f>IFERROR(MATCH(AU$44,Sheep!$R$330:$R$337,1),0)</f>
        <v>0</v>
      </c>
      <c r="AU51" s="461">
        <f>IFERROR(MATCH(AV$44,Sheep!$R$330:$R$337,1),0)</f>
        <v>0</v>
      </c>
      <c r="AV51" s="461">
        <f>IFERROR(MATCH(AW$44,Sheep!$R$330:$R$337,1),0)</f>
        <v>0</v>
      </c>
      <c r="AW51" s="461">
        <f>IFERROR(MATCH(AX$44,Sheep!$R$330:$R$337,1),0)</f>
        <v>0</v>
      </c>
      <c r="AX51" s="461">
        <f>IFERROR(MATCH(AY$44,Sheep!$R$330:$R$337,1),0)</f>
        <v>0</v>
      </c>
      <c r="AY51" s="461">
        <f>IFERROR(MATCH(AZ$44,Sheep!$R$330:$R$337,1),0)</f>
        <v>0</v>
      </c>
      <c r="AZ51" s="461">
        <f>IFERROR(MATCH(BA$44,Sheep!$R$330:$R$337,1),0)</f>
        <v>0</v>
      </c>
      <c r="BA51" s="461">
        <f>IFERROR(MATCH(BB$44,Sheep!$R$330:$R$337,1),0)</f>
        <v>0</v>
      </c>
      <c r="BB51" s="461">
        <f>IFERROR(MATCH(BC$44,Sheep!$R$330:$R$337,1),0)</f>
        <v>0</v>
      </c>
      <c r="BC51" s="461">
        <f>IFERROR(MATCH(BD$44,Sheep!$R$330:$R$337,1),0)</f>
        <v>0</v>
      </c>
      <c r="BD51" s="461">
        <f>IFERROR(MATCH(BE$44,Sheep!$R$330:$R$337,1),0)</f>
        <v>0</v>
      </c>
      <c r="BE51" s="461">
        <f>IFERROR(MATCH(BF$44,Sheep!$R$330:$R$337,1),0)</f>
        <v>0</v>
      </c>
      <c r="BF51" s="461">
        <f>IFERROR(MATCH(BG$44,Sheep!$R$330:$R$337,1),0)</f>
        <v>0</v>
      </c>
      <c r="BG51" s="461">
        <f>IFERROR(MATCH(BH$44,Sheep!$R$330:$R$337,1),0)</f>
        <v>0</v>
      </c>
      <c r="BH51" s="461">
        <f>IFERROR(MATCH(BI$44,Sheep!$R$330:$R$337,1),0)</f>
        <v>0</v>
      </c>
      <c r="BI51" s="461">
        <f>IFERROR(MATCH(BJ$44,Sheep!$R$330:$R$337,1),0)</f>
        <v>0</v>
      </c>
      <c r="BJ51" s="461">
        <f>IFERROR(MATCH(BK$44,Sheep!$R$330:$R$337,1),0)</f>
        <v>0</v>
      </c>
      <c r="BK51" s="461">
        <f>IFERROR(MATCH(BL$44,Sheep!$R$330:$R$337,1),0)</f>
        <v>0</v>
      </c>
      <c r="BL51" s="461">
        <f>IFERROR(MATCH(BM$44,Sheep!$R$330:$R$337,1),0)</f>
        <v>0</v>
      </c>
      <c r="BM51" s="461">
        <f>IFERROR(MATCH(BN$44,Sheep!$R$330:$R$337,1),0)</f>
        <v>0</v>
      </c>
      <c r="BN51" s="461">
        <f>IFERROR(MATCH(BO$44,Sheep!$R$330:$R$337,1),0)</f>
        <v>0</v>
      </c>
      <c r="BO51" s="461">
        <f>IFERROR(MATCH(BP$44,Sheep!$R$330:$R$337,1),0)</f>
        <v>0</v>
      </c>
      <c r="BP51" s="461">
        <f>IFERROR(MATCH(BQ$44,Sheep!$R$330:$R$337,1),0)</f>
        <v>0</v>
      </c>
      <c r="BQ51" s="461">
        <f>IFERROR(MATCH(BR$44,Sheep!$R$330:$R$337,1),0)</f>
        <v>0</v>
      </c>
      <c r="BR51" s="461">
        <f>IFERROR(MATCH(BS$44,Sheep!$R$330:$R$337,1),0)</f>
        <v>0</v>
      </c>
      <c r="BS51" s="461">
        <f>IFERROR(MATCH(BT$44,Sheep!$R$330:$R$337,1),0)</f>
        <v>0</v>
      </c>
      <c r="BT51" s="461">
        <f>IFERROR(MATCH(BU$44,Sheep!$R$330:$R$337,1),0)</f>
        <v>1</v>
      </c>
      <c r="BU51" s="461">
        <f>IFERROR(MATCH(BV$44,Sheep!$R$330:$R$337,1),0)</f>
        <v>1</v>
      </c>
      <c r="BV51" s="461">
        <f>IFERROR(MATCH(BW$44,Sheep!$R$330:$R$337,1),0)</f>
        <v>1</v>
      </c>
      <c r="BW51" s="461">
        <f>IFERROR(MATCH(BX$44,Sheep!$R$330:$R$337,1),0)</f>
        <v>1</v>
      </c>
      <c r="BX51" s="461">
        <f>IFERROR(MATCH(BY$44,Sheep!$R$330:$R$337,1),0)</f>
        <v>1</v>
      </c>
      <c r="BY51" s="461">
        <f>IFERROR(MATCH(BZ$44,Sheep!$R$330:$R$337,1),0)</f>
        <v>1</v>
      </c>
      <c r="BZ51" s="461">
        <f>IFERROR(MATCH(CA$44,Sheep!$R$330:$R$337,1),0)</f>
        <v>1</v>
      </c>
      <c r="CA51" s="461">
        <f>IFERROR(MATCH(CB$44,Sheep!$R$330:$R$337,1),0)</f>
        <v>1</v>
      </c>
      <c r="CB51" s="461">
        <f>IFERROR(MATCH(CC$44,Sheep!$R$330:$R$337,1),0)</f>
        <v>1</v>
      </c>
      <c r="CC51" s="461">
        <f>IFERROR(MATCH(CD$44,Sheep!$R$330:$R$337,1),0)</f>
        <v>1</v>
      </c>
      <c r="CD51" s="461">
        <f>IFERROR(MATCH(CE$44,Sheep!$R$330:$R$337,1),0)</f>
        <v>1</v>
      </c>
      <c r="CE51" s="461">
        <f>IFERROR(MATCH(CF$44,Sheep!$R$330:$R$337,1),0)</f>
        <v>1</v>
      </c>
      <c r="CF51" s="461">
        <f>IFERROR(MATCH(CG$44,Sheep!$R$330:$R$337,1),0)</f>
        <v>1</v>
      </c>
      <c r="CG51" s="461">
        <f>IFERROR(MATCH(CH$44,Sheep!$R$330:$R$337,1),0)</f>
        <v>1</v>
      </c>
      <c r="CH51" s="461">
        <f>IFERROR(MATCH(CI$44,Sheep!$R$330:$R$337,1),0)</f>
        <v>1</v>
      </c>
      <c r="CI51" s="461">
        <f>IFERROR(MATCH(CJ$44,Sheep!$R$330:$R$337,1),0)</f>
        <v>1</v>
      </c>
      <c r="CJ51" s="461">
        <f>IFERROR(MATCH(CK$44,Sheep!$R$330:$R$337,1),0)</f>
        <v>1</v>
      </c>
      <c r="CK51" s="461">
        <f>IFERROR(MATCH(CL$44,Sheep!$R$330:$R$337,1),0)</f>
        <v>1</v>
      </c>
      <c r="CL51" s="461">
        <f>IFERROR(MATCH(CM$44,Sheep!$R$330:$R$337,1),0)</f>
        <v>1</v>
      </c>
      <c r="CM51" s="461">
        <f>IFERROR(MATCH(CN$44,Sheep!$R$330:$R$337,1),0)</f>
        <v>1</v>
      </c>
      <c r="CN51" s="461">
        <f>IFERROR(MATCH(CO$44,Sheep!$R$330:$R$337,1),0)</f>
        <v>1</v>
      </c>
      <c r="CO51" s="461">
        <f>IFERROR(MATCH(CP$44,Sheep!$R$330:$R$337,1),0)</f>
        <v>1</v>
      </c>
      <c r="CP51" s="461">
        <f>IFERROR(MATCH(CQ$44,Sheep!$R$330:$R$337,1),0)</f>
        <v>1</v>
      </c>
      <c r="CQ51" s="461">
        <f>IFERROR(MATCH(CR$44,Sheep!$R$330:$R$337,1),0)</f>
        <v>1</v>
      </c>
      <c r="CR51" s="461">
        <f>IFERROR(MATCH(CS$44,Sheep!$R$330:$R$337,1),0)</f>
        <v>1</v>
      </c>
      <c r="CS51" s="461">
        <f>IFERROR(MATCH(CT$44,Sheep!$R$330:$R$337,1),0)</f>
        <v>1</v>
      </c>
      <c r="CT51" s="461">
        <f>IFERROR(MATCH(CU$44,Sheep!$R$330:$R$337,1),0)</f>
        <v>1</v>
      </c>
      <c r="CU51" s="461">
        <f>IFERROR(MATCH(CV$44,Sheep!$R$330:$R$337,1),0)</f>
        <v>1</v>
      </c>
      <c r="CV51" s="461">
        <f>IFERROR(MATCH(CW$44,Sheep!$R$330:$R$337,1),0)</f>
        <v>1</v>
      </c>
      <c r="CW51" s="461">
        <f>IFERROR(MATCH(CX$44,Sheep!$R$330:$R$337,1),0)</f>
        <v>1</v>
      </c>
      <c r="CX51" s="461">
        <f>IFERROR(MATCH(CY$44,Sheep!$R$330:$R$337,1),0)</f>
        <v>1</v>
      </c>
      <c r="CY51" s="461">
        <f>IFERROR(MATCH(CZ$44,Sheep!$R$330:$R$337,1),0)</f>
        <v>1</v>
      </c>
      <c r="CZ51" s="461">
        <f>IFERROR(MATCH(DA$44,Sheep!$R$330:$R$337,1),0)</f>
        <v>1</v>
      </c>
      <c r="DA51" s="461">
        <f>IFERROR(MATCH(DB$44,Sheep!$R$330:$R$337,1),0)</f>
        <v>1</v>
      </c>
      <c r="DB51" s="461">
        <f>IFERROR(MATCH(DC$44,Sheep!$R$330:$R$337,1),0)</f>
        <v>1</v>
      </c>
      <c r="DC51" s="461">
        <f>IFERROR(MATCH(DD$44,Sheep!$R$330:$R$337,1),0)</f>
        <v>1</v>
      </c>
      <c r="DD51" s="461">
        <f>IFERROR(MATCH(DE$44,Sheep!$R$330:$R$337,1),0)</f>
        <v>1</v>
      </c>
      <c r="DE51" s="461">
        <f>IFERROR(MATCH(DF$44,Sheep!$R$330:$R$337,1),0)</f>
        <v>1</v>
      </c>
      <c r="DF51" s="461">
        <f>IFERROR(MATCH(DG$44,Sheep!$R$330:$R$337,1),0)</f>
        <v>1</v>
      </c>
      <c r="DG51" s="461">
        <f>IFERROR(MATCH(DH$44,Sheep!$R$330:$R$337,1),0)</f>
        <v>1</v>
      </c>
      <c r="DH51" s="461">
        <f>IFERROR(MATCH(DI$44,Sheep!$R$330:$R$337,1),0)</f>
        <v>1</v>
      </c>
      <c r="DI51" s="461">
        <f>IFERROR(MATCH(DJ$44,Sheep!$R$330:$R$337,1),0)</f>
        <v>1</v>
      </c>
      <c r="DJ51" s="461">
        <f>IFERROR(MATCH(DK$44,Sheep!$R$330:$R$337,1),0)</f>
        <v>1</v>
      </c>
      <c r="DK51" s="461">
        <f>IFERROR(MATCH(DL$44,Sheep!$R$330:$R$337,1),0)</f>
        <v>1</v>
      </c>
      <c r="DL51" s="461">
        <f>IFERROR(MATCH(DM$44,Sheep!$R$330:$R$337,1),0)</f>
        <v>1</v>
      </c>
      <c r="DM51" s="461">
        <f>IFERROR(MATCH(DN$44,Sheep!$R$330:$R$337,1),0)</f>
        <v>1</v>
      </c>
      <c r="DN51" s="461">
        <f>IFERROR(MATCH(DO$44,Sheep!$R$330:$R$337,1),0)</f>
        <v>1</v>
      </c>
      <c r="DO51" s="461">
        <f>IFERROR(MATCH(DP$44,Sheep!$R$330:$R$337,1),0)</f>
        <v>1</v>
      </c>
      <c r="DP51" s="461">
        <f>IFERROR(MATCH(DQ$44,Sheep!$R$330:$R$337,1),0)</f>
        <v>1</v>
      </c>
      <c r="DQ51" s="461">
        <f>IFERROR(MATCH(DR$44,Sheep!$R$330:$R$337,1),0)</f>
        <v>1</v>
      </c>
      <c r="DR51" s="461">
        <f>IFERROR(MATCH(DS$44,Sheep!$R$330:$R$337,1),0)</f>
        <v>1</v>
      </c>
      <c r="DS51" s="461">
        <f>IFERROR(MATCH(DT$44,Sheep!$R$330:$R$337,1),0)</f>
        <v>1</v>
      </c>
      <c r="DT51" s="461">
        <f>IFERROR(MATCH(DU$44,Sheep!$R$330:$R$337,1),0)</f>
        <v>2</v>
      </c>
      <c r="DU51" s="461">
        <f>IFERROR(MATCH(DV$44,Sheep!$R$330:$R$337,1),0)</f>
        <v>2</v>
      </c>
      <c r="DV51" s="461">
        <f>IFERROR(MATCH(DW$44,Sheep!$R$330:$R$337,1),0)</f>
        <v>2</v>
      </c>
      <c r="DW51" s="461">
        <f>IFERROR(MATCH(DX$44,Sheep!$R$330:$R$337,1),0)</f>
        <v>2</v>
      </c>
      <c r="DX51" s="461">
        <f>IFERROR(MATCH(DY$44,Sheep!$R$330:$R$337,1),0)</f>
        <v>2</v>
      </c>
      <c r="DY51" s="461">
        <f>IFERROR(MATCH(DZ$44,Sheep!$R$330:$R$337,1),0)</f>
        <v>2</v>
      </c>
      <c r="DZ51" s="461">
        <f>IFERROR(MATCH(EA$44,Sheep!$R$330:$R$337,1),0)</f>
        <v>2</v>
      </c>
      <c r="EA51" s="461">
        <f>IFERROR(MATCH(EB$44,Sheep!$R$330:$R$337,1),0)</f>
        <v>2</v>
      </c>
      <c r="EB51" s="461">
        <f>IFERROR(MATCH(EC$44,Sheep!$R$330:$R$337,1),0)</f>
        <v>2</v>
      </c>
      <c r="EC51" s="461">
        <f>IFERROR(MATCH(ED$44,Sheep!$R$330:$R$337,1),0)</f>
        <v>2</v>
      </c>
      <c r="ED51" s="461">
        <f>IFERROR(MATCH(EE$44,Sheep!$R$330:$R$337,1),0)</f>
        <v>2</v>
      </c>
      <c r="EE51" s="461">
        <f>IFERROR(MATCH(EF$44,Sheep!$R$330:$R$337,1),0)</f>
        <v>2</v>
      </c>
      <c r="EF51" s="461">
        <f>IFERROR(MATCH(EG$44,Sheep!$R$330:$R$337,1),0)</f>
        <v>2</v>
      </c>
      <c r="EG51" s="461">
        <f>IFERROR(MATCH(EH$44,Sheep!$R$330:$R$337,1),0)</f>
        <v>2</v>
      </c>
      <c r="EH51" s="461">
        <f>IFERROR(MATCH(EI$44,Sheep!$R$330:$R$337,1),0)</f>
        <v>2</v>
      </c>
      <c r="EI51" s="461">
        <f>IFERROR(MATCH(EJ$44,Sheep!$R$330:$R$337,1),0)</f>
        <v>2</v>
      </c>
      <c r="EJ51" s="461">
        <f>IFERROR(MATCH(EK$44,Sheep!$R$330:$R$337,1),0)</f>
        <v>2</v>
      </c>
      <c r="EK51" s="461">
        <f>IFERROR(MATCH(EL$44,Sheep!$R$330:$R$337,1),0)</f>
        <v>2</v>
      </c>
      <c r="EL51" s="461">
        <f>IFERROR(MATCH(EM$44,Sheep!$R$330:$R$337,1),0)</f>
        <v>2</v>
      </c>
      <c r="EM51" s="461">
        <f>IFERROR(MATCH(EN$44,Sheep!$R$330:$R$337,1),0)</f>
        <v>2</v>
      </c>
      <c r="EN51" s="461">
        <f>IFERROR(MATCH(EO$44,Sheep!$R$330:$R$337,1),0)</f>
        <v>2</v>
      </c>
      <c r="EO51" s="461">
        <f>IFERROR(MATCH(EP$44,Sheep!$R$330:$R$337,1),0)</f>
        <v>2</v>
      </c>
      <c r="EP51" s="461">
        <f>IFERROR(MATCH(EQ$44,Sheep!$R$330:$R$337,1),0)</f>
        <v>2</v>
      </c>
      <c r="EQ51" s="461">
        <f>IFERROR(MATCH(ER$44,Sheep!$R$330:$R$337,1),0)</f>
        <v>2</v>
      </c>
      <c r="ER51" s="461">
        <f>IFERROR(MATCH(ES$44,Sheep!$R$330:$R$337,1),0)</f>
        <v>2</v>
      </c>
      <c r="ES51" s="461">
        <f>IFERROR(MATCH(ET$44,Sheep!$R$330:$R$337,1),0)</f>
        <v>2</v>
      </c>
      <c r="ET51" s="461">
        <f>IFERROR(MATCH(EU$44,Sheep!$R$330:$R$337,1),0)</f>
        <v>2</v>
      </c>
      <c r="EU51" s="461">
        <f>IFERROR(MATCH(EV$44,Sheep!$R$330:$R$337,1),0)</f>
        <v>2</v>
      </c>
      <c r="EV51" s="461">
        <f>IFERROR(MATCH(EW$44,Sheep!$R$330:$R$337,1),0)</f>
        <v>2</v>
      </c>
      <c r="EW51" s="461">
        <f>IFERROR(MATCH(EX$44,Sheep!$R$330:$R$337,1),0)</f>
        <v>2</v>
      </c>
      <c r="EX51" s="461">
        <f>IFERROR(MATCH(EY$44,Sheep!$R$330:$R$337,1),0)</f>
        <v>2</v>
      </c>
      <c r="EY51" s="461">
        <f>IFERROR(MATCH(EZ$44,Sheep!$R$330:$R$337,1),0)</f>
        <v>2</v>
      </c>
      <c r="EZ51" s="461">
        <f>IFERROR(MATCH(FA$44,Sheep!$R$330:$R$337,1),0)</f>
        <v>2</v>
      </c>
      <c r="FA51" s="461">
        <f>IFERROR(MATCH(FB$44,Sheep!$R$330:$R$337,1),0)</f>
        <v>2</v>
      </c>
      <c r="FB51" s="461">
        <f>IFERROR(MATCH(FC$44,Sheep!$R$330:$R$337,1),0)</f>
        <v>2</v>
      </c>
      <c r="FC51" s="461">
        <f>IFERROR(MATCH(FD$44,Sheep!$R$330:$R$337,1),0)</f>
        <v>2</v>
      </c>
      <c r="FD51" s="461">
        <f>IFERROR(MATCH(FE$44,Sheep!$R$330:$R$337,1),0)</f>
        <v>2</v>
      </c>
      <c r="FE51" s="461">
        <f>IFERROR(MATCH(FF$44,Sheep!$R$330:$R$337,1),0)</f>
        <v>2</v>
      </c>
      <c r="FF51" s="461">
        <f>IFERROR(MATCH(FG$44,Sheep!$R$330:$R$337,1),0)</f>
        <v>2</v>
      </c>
      <c r="FG51" s="461">
        <f>IFERROR(MATCH(FH$44,Sheep!$R$330:$R$337,1),0)</f>
        <v>2</v>
      </c>
      <c r="FH51" s="461">
        <f>IFERROR(MATCH(FI$44,Sheep!$R$330:$R$337,1),0)</f>
        <v>2</v>
      </c>
      <c r="FI51" s="461">
        <f>IFERROR(MATCH(FJ$44,Sheep!$R$330:$R$337,1),0)</f>
        <v>2</v>
      </c>
      <c r="FJ51" s="461">
        <f>IFERROR(MATCH(FK$44,Sheep!$R$330:$R$337,1),0)</f>
        <v>2</v>
      </c>
      <c r="FK51" s="461">
        <f>IFERROR(MATCH(FL$44,Sheep!$R$330:$R$337,1),0)</f>
        <v>2</v>
      </c>
      <c r="FL51" s="461">
        <f>IFERROR(MATCH(FM$44,Sheep!$R$330:$R$337,1),0)</f>
        <v>2</v>
      </c>
      <c r="FM51" s="461">
        <f>IFERROR(MATCH(FN$44,Sheep!$R$330:$R$337,1),0)</f>
        <v>2</v>
      </c>
      <c r="FN51" s="461">
        <f>IFERROR(MATCH(FO$44,Sheep!$R$330:$R$337,1),0)</f>
        <v>2</v>
      </c>
      <c r="FO51" s="461">
        <f>IFERROR(MATCH(FP$44,Sheep!$R$330:$R$337,1),0)</f>
        <v>2</v>
      </c>
      <c r="FP51" s="461">
        <f>IFERROR(MATCH(FQ$44,Sheep!$R$330:$R$337,1),0)</f>
        <v>2</v>
      </c>
      <c r="FQ51" s="461">
        <f>IFERROR(MATCH(FR$44,Sheep!$R$330:$R$337,1),0)</f>
        <v>2</v>
      </c>
      <c r="FR51" s="461">
        <f>IFERROR(MATCH(FS$44,Sheep!$R$330:$R$337,1),0)</f>
        <v>2</v>
      </c>
      <c r="FS51" s="461">
        <f>IFERROR(MATCH(FT$44,Sheep!$R$330:$R$337,1),0)</f>
        <v>2</v>
      </c>
      <c r="FT51" s="461">
        <f>IFERROR(MATCH(FU$44,Sheep!$R$330:$R$337,1),0)</f>
        <v>3</v>
      </c>
      <c r="FU51" s="461">
        <f>IFERROR(MATCH(FV$44,Sheep!$R$330:$R$337,1),0)</f>
        <v>3</v>
      </c>
      <c r="FV51" s="461">
        <f>IFERROR(MATCH(FW$44,Sheep!$R$330:$R$337,1),0)</f>
        <v>3</v>
      </c>
      <c r="FW51" s="461">
        <f>IFERROR(MATCH(FX$44,Sheep!$R$330:$R$337,1),0)</f>
        <v>3</v>
      </c>
      <c r="FX51" s="461">
        <f>IFERROR(MATCH(FY$44,Sheep!$R$330:$R$337,1),0)</f>
        <v>3</v>
      </c>
      <c r="FY51" s="461">
        <f>IFERROR(MATCH(FZ$44,Sheep!$R$330:$R$337,1),0)</f>
        <v>3</v>
      </c>
      <c r="FZ51" s="461">
        <f>IFERROR(MATCH(GA$44,Sheep!$R$330:$R$337,1),0)</f>
        <v>3</v>
      </c>
      <c r="GA51" s="461">
        <f>IFERROR(MATCH(GB$44,Sheep!$R$330:$R$337,1),0)</f>
        <v>3</v>
      </c>
      <c r="GB51" s="461">
        <f>IFERROR(MATCH(GC$44,Sheep!$R$330:$R$337,1),0)</f>
        <v>3</v>
      </c>
      <c r="GC51" s="461">
        <f>IFERROR(MATCH(GD$44,Sheep!$R$330:$R$337,1),0)</f>
        <v>3</v>
      </c>
      <c r="GD51" s="461">
        <f>IFERROR(MATCH(GE$44,Sheep!$R$330:$R$337,1),0)</f>
        <v>3</v>
      </c>
      <c r="GE51" s="461">
        <f>IFERROR(MATCH(GF$44,Sheep!$R$330:$R$337,1),0)</f>
        <v>3</v>
      </c>
      <c r="GF51" s="461">
        <f>IFERROR(MATCH(GG$44,Sheep!$R$330:$R$337,1),0)</f>
        <v>3</v>
      </c>
      <c r="GG51" s="461">
        <f>IFERROR(MATCH(GH$44,Sheep!$R$330:$R$337,1),0)</f>
        <v>3</v>
      </c>
      <c r="GH51" s="461">
        <f>IFERROR(MATCH(GI$44,Sheep!$R$330:$R$337,1),0)</f>
        <v>3</v>
      </c>
      <c r="GI51" s="461">
        <f>IFERROR(MATCH(GJ$44,Sheep!$R$330:$R$337,1),0)</f>
        <v>3</v>
      </c>
      <c r="GJ51" s="461">
        <f>IFERROR(MATCH(GK$44,Sheep!$R$330:$R$337,1),0)</f>
        <v>3</v>
      </c>
      <c r="GK51" s="461">
        <f>IFERROR(MATCH(GL$44,Sheep!$R$330:$R$337,1),0)</f>
        <v>3</v>
      </c>
      <c r="GL51" s="461">
        <f>IFERROR(MATCH(GM$44,Sheep!$R$330:$R$337,1),0)</f>
        <v>3</v>
      </c>
      <c r="GM51" s="461">
        <f>IFERROR(MATCH(GN$44,Sheep!$R$330:$R$337,1),0)</f>
        <v>3</v>
      </c>
      <c r="GN51" s="461">
        <f>IFERROR(MATCH(GO$44,Sheep!$R$330:$R$337,1),0)</f>
        <v>3</v>
      </c>
      <c r="GO51" s="461">
        <f>IFERROR(MATCH(GP$44,Sheep!$R$330:$R$337,1),0)</f>
        <v>3</v>
      </c>
      <c r="GP51" s="461">
        <f>IFERROR(MATCH(GQ$44,Sheep!$R$330:$R$337,1),0)</f>
        <v>3</v>
      </c>
      <c r="GQ51" s="461">
        <f>IFERROR(MATCH(GR$44,Sheep!$R$330:$R$337,1),0)</f>
        <v>3</v>
      </c>
      <c r="GR51" s="461">
        <f>IFERROR(MATCH(GS$44,Sheep!$R$330:$R$337,1),0)</f>
        <v>3</v>
      </c>
      <c r="GS51" s="461">
        <f>IFERROR(MATCH(GT$44,Sheep!$R$330:$R$337,1),0)</f>
        <v>3</v>
      </c>
      <c r="GT51" s="461">
        <f>IFERROR(MATCH(GU$44,Sheep!$R$330:$R$337,1),0)</f>
        <v>3</v>
      </c>
      <c r="GU51" s="461">
        <f>IFERROR(MATCH(GV$44,Sheep!$R$330:$R$337,1),0)</f>
        <v>3</v>
      </c>
      <c r="GV51" s="461">
        <f>IFERROR(MATCH(GW$44,Sheep!$R$330:$R$337,1),0)</f>
        <v>3</v>
      </c>
      <c r="GW51" s="461">
        <f>IFERROR(MATCH(GX$44,Sheep!$R$330:$R$337,1),0)</f>
        <v>3</v>
      </c>
      <c r="GX51" s="461">
        <f>IFERROR(MATCH(GY$44,Sheep!$R$330:$R$337,1),0)</f>
        <v>3</v>
      </c>
      <c r="GY51" s="461">
        <f>IFERROR(MATCH(GZ$44,Sheep!$R$330:$R$337,1),0)</f>
        <v>3</v>
      </c>
      <c r="GZ51" s="461">
        <f>IFERROR(MATCH(HA$44,Sheep!$R$330:$R$337,1),0)</f>
        <v>3</v>
      </c>
      <c r="HA51" s="461">
        <f>IFERROR(MATCH(HB$44,Sheep!$R$330:$R$337,1),0)</f>
        <v>3</v>
      </c>
      <c r="HB51" s="461">
        <f>IFERROR(MATCH(HC$44,Sheep!$R$330:$R$337,1),0)</f>
        <v>3</v>
      </c>
      <c r="HC51" s="461">
        <f>IFERROR(MATCH(HD$44,Sheep!$R$330:$R$337,1),0)</f>
        <v>3</v>
      </c>
      <c r="HD51" s="461">
        <f>IFERROR(MATCH(HE$44,Sheep!$R$330:$R$337,1),0)</f>
        <v>3</v>
      </c>
      <c r="HE51" s="461">
        <f>IFERROR(MATCH(HF$44,Sheep!$R$330:$R$337,1),0)</f>
        <v>3</v>
      </c>
      <c r="HF51" s="461">
        <f>IFERROR(MATCH(HG$44,Sheep!$R$330:$R$337,1),0)</f>
        <v>3</v>
      </c>
      <c r="HG51" s="461">
        <f>IFERROR(MATCH(HH$44,Sheep!$R$330:$R$337,1),0)</f>
        <v>3</v>
      </c>
      <c r="HH51" s="461">
        <f>IFERROR(MATCH(HI$44,Sheep!$R$330:$R$337,1),0)</f>
        <v>3</v>
      </c>
      <c r="HI51" s="461">
        <f>IFERROR(MATCH(HJ$44,Sheep!$R$330:$R$337,1),0)</f>
        <v>3</v>
      </c>
      <c r="HJ51" s="461">
        <f>IFERROR(MATCH(HK$44,Sheep!$R$330:$R$337,1),0)</f>
        <v>3</v>
      </c>
      <c r="HK51" s="461">
        <f>IFERROR(MATCH(HL$44,Sheep!$R$330:$R$337,1),0)</f>
        <v>3</v>
      </c>
      <c r="HL51" s="461">
        <f>IFERROR(MATCH(HM$44,Sheep!$R$330:$R$337,1),0)</f>
        <v>3</v>
      </c>
      <c r="HM51" s="461">
        <f>IFERROR(MATCH(HN$44,Sheep!$R$330:$R$337,1),0)</f>
        <v>3</v>
      </c>
      <c r="HN51" s="461">
        <f>IFERROR(MATCH(HO$44,Sheep!$R$330:$R$337,1),0)</f>
        <v>3</v>
      </c>
      <c r="HO51" s="461">
        <f>IFERROR(MATCH(HP$44,Sheep!$R$330:$R$337,1),0)</f>
        <v>3</v>
      </c>
      <c r="HP51" s="461">
        <f>IFERROR(MATCH(HQ$44,Sheep!$R$330:$R$337,1),0)</f>
        <v>3</v>
      </c>
      <c r="HQ51" s="461">
        <f>IFERROR(MATCH(HR$44,Sheep!$R$330:$R$337,1),0)</f>
        <v>3</v>
      </c>
      <c r="HR51" s="461">
        <f>IFERROR(MATCH(HS$44,Sheep!$R$330:$R$337,1),0)</f>
        <v>3</v>
      </c>
      <c r="HS51" s="461">
        <f>IFERROR(MATCH(HT$44,Sheep!$R$330:$R$337,1),0)</f>
        <v>3</v>
      </c>
      <c r="HT51" s="461">
        <f>IFERROR(MATCH(HU$44,Sheep!$R$330:$R$337,1),0)</f>
        <v>4</v>
      </c>
      <c r="HU51" s="461">
        <f>IFERROR(MATCH(HV$44,Sheep!$R$330:$R$337,1),0)</f>
        <v>4</v>
      </c>
      <c r="HV51" s="461">
        <f>IFERROR(MATCH(HW$44,Sheep!$R$330:$R$337,1),0)</f>
        <v>4</v>
      </c>
      <c r="HW51" s="461">
        <f>IFERROR(MATCH(HX$44,Sheep!$R$330:$R$337,1),0)</f>
        <v>4</v>
      </c>
      <c r="HX51" s="461">
        <f>IFERROR(MATCH(HY$44,Sheep!$R$330:$R$337,1),0)</f>
        <v>4</v>
      </c>
      <c r="HY51" s="461">
        <f>IFERROR(MATCH(HZ$44,Sheep!$R$330:$R$337,1),0)</f>
        <v>4</v>
      </c>
      <c r="HZ51" s="461">
        <f>IFERROR(MATCH(IA$44,Sheep!$R$330:$R$337,1),0)</f>
        <v>4</v>
      </c>
      <c r="IA51" s="461">
        <f>IFERROR(MATCH(IB$44,Sheep!$R$330:$R$337,1),0)</f>
        <v>4</v>
      </c>
      <c r="IB51" s="461">
        <f>IFERROR(MATCH(IC$44,Sheep!$R$330:$R$337,1),0)</f>
        <v>4</v>
      </c>
      <c r="IC51" s="461">
        <f>IFERROR(MATCH(ID$44,Sheep!$R$330:$R$337,1),0)</f>
        <v>4</v>
      </c>
      <c r="ID51" s="461">
        <f>IFERROR(MATCH(IE$44,Sheep!$R$330:$R$337,1),0)</f>
        <v>4</v>
      </c>
      <c r="IE51" s="461">
        <f>IFERROR(MATCH(IF$44,Sheep!$R$330:$R$337,1),0)</f>
        <v>4</v>
      </c>
      <c r="IF51" s="461">
        <f>IFERROR(MATCH(IG$44,Sheep!$R$330:$R$337,1),0)</f>
        <v>4</v>
      </c>
      <c r="IG51" s="461">
        <f>IFERROR(MATCH(IH$44,Sheep!$R$330:$R$337,1),0)</f>
        <v>4</v>
      </c>
      <c r="IH51" s="461">
        <f>IFERROR(MATCH(II$44,Sheep!$R$330:$R$337,1),0)</f>
        <v>4</v>
      </c>
      <c r="II51" s="461">
        <f>IFERROR(MATCH(IJ$44,Sheep!$R$330:$R$337,1),0)</f>
        <v>4</v>
      </c>
      <c r="IJ51" s="461">
        <f>IFERROR(MATCH(IK$44,Sheep!$R$330:$R$337,1),0)</f>
        <v>4</v>
      </c>
      <c r="IK51" s="461">
        <f>IFERROR(MATCH(IL$44,Sheep!$R$330:$R$337,1),0)</f>
        <v>4</v>
      </c>
      <c r="IL51" s="461">
        <f>IFERROR(MATCH(IM$44,Sheep!$R$330:$R$337,1),0)</f>
        <v>4</v>
      </c>
      <c r="IM51" s="461">
        <f>IFERROR(MATCH(IN$44,Sheep!$R$330:$R$337,1),0)</f>
        <v>4</v>
      </c>
      <c r="IN51" s="461">
        <f>IFERROR(MATCH(IO$44,Sheep!$R$330:$R$337,1),0)</f>
        <v>4</v>
      </c>
      <c r="IO51" s="461">
        <f>IFERROR(MATCH(IP$44,Sheep!$R$330:$R$337,1),0)</f>
        <v>4</v>
      </c>
      <c r="IP51" s="461">
        <f>IFERROR(MATCH(IQ$44,Sheep!$R$330:$R$337,1),0)</f>
        <v>4</v>
      </c>
      <c r="IQ51" s="461">
        <f>IFERROR(MATCH(IR$44,Sheep!$R$330:$R$337,1),0)</f>
        <v>4</v>
      </c>
      <c r="IR51" s="461">
        <f>IFERROR(MATCH(IS$44,Sheep!$R$330:$R$337,1),0)</f>
        <v>4</v>
      </c>
      <c r="IS51" s="461">
        <f>IFERROR(MATCH(IT$44,Sheep!$R$330:$R$337,1),0)</f>
        <v>4</v>
      </c>
      <c r="IT51" s="461">
        <f>IFERROR(MATCH(IU$44,Sheep!$R$330:$R$337,1),0)</f>
        <v>4</v>
      </c>
      <c r="IU51" s="461">
        <f>IFERROR(MATCH(IV$44,Sheep!$R$330:$R$337,1),0)</f>
        <v>4</v>
      </c>
      <c r="IV51" s="461">
        <f>IFERROR(MATCH(IW$44,Sheep!$R$330:$R$337,1),0)</f>
        <v>4</v>
      </c>
      <c r="IW51" s="461">
        <f>IFERROR(MATCH(IX$44,Sheep!$R$330:$R$337,1),0)</f>
        <v>4</v>
      </c>
      <c r="IX51" s="461">
        <f>IFERROR(MATCH(IY$44,Sheep!$R$330:$R$337,1),0)</f>
        <v>4</v>
      </c>
      <c r="IY51" s="461">
        <f>IFERROR(MATCH(IZ$44,Sheep!$R$330:$R$337,1),0)</f>
        <v>4</v>
      </c>
      <c r="IZ51" s="461">
        <f>IFERROR(MATCH(JA$44,Sheep!$R$330:$R$337,1),0)</f>
        <v>4</v>
      </c>
      <c r="JA51" s="461">
        <f>IFERROR(MATCH(JB$44,Sheep!$R$330:$R$337,1),0)</f>
        <v>4</v>
      </c>
      <c r="JB51" s="461">
        <f>IFERROR(MATCH(JC$44,Sheep!$R$330:$R$337,1),0)</f>
        <v>4</v>
      </c>
      <c r="JC51" s="461">
        <f>IFERROR(MATCH(JD$44,Sheep!$R$330:$R$337,1),0)</f>
        <v>4</v>
      </c>
      <c r="JD51" s="461">
        <f>IFERROR(MATCH(JE$44,Sheep!$R$330:$R$337,1),0)</f>
        <v>4</v>
      </c>
      <c r="JE51" s="461">
        <f>IFERROR(MATCH(JF$44,Sheep!$R$330:$R$337,1),0)</f>
        <v>4</v>
      </c>
      <c r="JF51" s="461">
        <f>IFERROR(MATCH(JG$44,Sheep!$R$330:$R$337,1),0)</f>
        <v>4</v>
      </c>
      <c r="JG51" s="461">
        <f>IFERROR(MATCH(JH$44,Sheep!$R$330:$R$337,1),0)</f>
        <v>4</v>
      </c>
      <c r="JH51" s="461">
        <f>IFERROR(MATCH(JI$44,Sheep!$R$330:$R$337,1),0)</f>
        <v>4</v>
      </c>
      <c r="JI51" s="461">
        <f>IFERROR(MATCH(JJ$44,Sheep!$R$330:$R$337,1),0)</f>
        <v>4</v>
      </c>
      <c r="JJ51" s="461">
        <f>IFERROR(MATCH(JK$44,Sheep!$R$330:$R$337,1),0)</f>
        <v>4</v>
      </c>
      <c r="JK51" s="461">
        <f>IFERROR(MATCH(JL$44,Sheep!$R$330:$R$337,1),0)</f>
        <v>4</v>
      </c>
      <c r="JL51" s="461">
        <f>IFERROR(MATCH(JM$44,Sheep!$R$330:$R$337,1),0)</f>
        <v>4</v>
      </c>
      <c r="JM51" s="461">
        <f>IFERROR(MATCH(JN$44,Sheep!$R$330:$R$337,1),0)</f>
        <v>4</v>
      </c>
      <c r="JN51" s="461">
        <f>IFERROR(MATCH(JO$44,Sheep!$R$330:$R$337,1),0)</f>
        <v>4</v>
      </c>
      <c r="JO51" s="461">
        <f>IFERROR(MATCH(JP$44,Sheep!$R$330:$R$337,1),0)</f>
        <v>4</v>
      </c>
      <c r="JP51" s="461">
        <f>IFERROR(MATCH(JQ$44,Sheep!$R$330:$R$337,1),0)</f>
        <v>4</v>
      </c>
      <c r="JQ51" s="461">
        <f>IFERROR(MATCH(JR$44,Sheep!$R$330:$R$337,1),0)</f>
        <v>4</v>
      </c>
      <c r="JR51" s="461">
        <f>IFERROR(MATCH(JS$44,Sheep!$R$330:$R$337,1),0)</f>
        <v>4</v>
      </c>
      <c r="JS51" s="461">
        <f>IFERROR(MATCH(JT$44,Sheep!$R$330:$R$337,1),0)</f>
        <v>4</v>
      </c>
      <c r="JT51" s="461">
        <f>IFERROR(MATCH(JU$44,Sheep!$R$330:$R$337,1),0)</f>
        <v>5</v>
      </c>
      <c r="JU51" s="461">
        <f>IFERROR(MATCH(JV$44,Sheep!$R$330:$R$337,1),0)</f>
        <v>5</v>
      </c>
      <c r="JV51" s="461">
        <f>IFERROR(MATCH(JW$44,Sheep!$R$330:$R$337,1),0)</f>
        <v>5</v>
      </c>
      <c r="JW51" s="461">
        <f>IFERROR(MATCH(JX$44,Sheep!$R$330:$R$337,1),0)</f>
        <v>5</v>
      </c>
      <c r="JX51" s="461">
        <f>IFERROR(MATCH(JY$44,Sheep!$R$330:$R$337,1),0)</f>
        <v>5</v>
      </c>
      <c r="JY51" s="461">
        <f>IFERROR(MATCH(JZ$44,Sheep!$R$330:$R$337,1),0)</f>
        <v>5</v>
      </c>
      <c r="JZ51" s="461">
        <f>IFERROR(MATCH(KA$44,Sheep!$R$330:$R$337,1),0)</f>
        <v>5</v>
      </c>
      <c r="KA51" s="461">
        <f>IFERROR(MATCH(KB$44,Sheep!$R$330:$R$337,1),0)</f>
        <v>5</v>
      </c>
      <c r="KB51" s="461">
        <f>IFERROR(MATCH(KC$44,Sheep!$R$330:$R$337,1),0)</f>
        <v>5</v>
      </c>
      <c r="KC51" s="461">
        <f>IFERROR(MATCH(KD$44,Sheep!$R$330:$R$337,1),0)</f>
        <v>5</v>
      </c>
      <c r="KD51" s="461">
        <f>IFERROR(MATCH(KE$44,Sheep!$R$330:$R$337,1),0)</f>
        <v>5</v>
      </c>
      <c r="KE51" s="461">
        <f>IFERROR(MATCH(KF$44,Sheep!$R$330:$R$337,1),0)</f>
        <v>5</v>
      </c>
      <c r="KF51" s="461">
        <f>IFERROR(MATCH(KG$44,Sheep!$R$330:$R$337,1),0)</f>
        <v>5</v>
      </c>
      <c r="KG51" s="461">
        <f>IFERROR(MATCH(KH$44,Sheep!$R$330:$R$337,1),0)</f>
        <v>5</v>
      </c>
      <c r="KH51" s="461">
        <f>IFERROR(MATCH(KI$44,Sheep!$R$330:$R$337,1),0)</f>
        <v>5</v>
      </c>
      <c r="KI51" s="461">
        <f>IFERROR(MATCH(KJ$44,Sheep!$R$330:$R$337,1),0)</f>
        <v>5</v>
      </c>
      <c r="KJ51" s="461">
        <f>IFERROR(MATCH(KK$44,Sheep!$R$330:$R$337,1),0)</f>
        <v>5</v>
      </c>
      <c r="KK51" s="461">
        <f>IFERROR(MATCH(KL$44,Sheep!$R$330:$R$337,1),0)</f>
        <v>5</v>
      </c>
      <c r="KL51" s="461">
        <f>IFERROR(MATCH(KM$44,Sheep!$R$330:$R$337,1),0)</f>
        <v>5</v>
      </c>
      <c r="KM51" s="461">
        <f>IFERROR(MATCH(KN$44,Sheep!$R$330:$R$337,1),0)</f>
        <v>5</v>
      </c>
      <c r="KN51" s="461">
        <f>IFERROR(MATCH(KO$44,Sheep!$R$330:$R$337,1),0)</f>
        <v>5</v>
      </c>
      <c r="KO51" s="461">
        <f>IFERROR(MATCH(KP$44,Sheep!$R$330:$R$337,1),0)</f>
        <v>5</v>
      </c>
      <c r="KP51" s="461">
        <f>IFERROR(MATCH(KQ$44,Sheep!$R$330:$R$337,1),0)</f>
        <v>5</v>
      </c>
      <c r="KQ51" s="461">
        <f>IFERROR(MATCH(KR$44,Sheep!$R$330:$R$337,1),0)</f>
        <v>5</v>
      </c>
      <c r="KR51" s="461">
        <f>IFERROR(MATCH(KS$44,Sheep!$R$330:$R$337,1),0)</f>
        <v>5</v>
      </c>
      <c r="KS51" s="461">
        <f>IFERROR(MATCH(KT$44,Sheep!$R$330:$R$337,1),0)</f>
        <v>5</v>
      </c>
      <c r="KT51" s="461">
        <f>IFERROR(MATCH(KU$44,Sheep!$R$330:$R$337,1),0)</f>
        <v>5</v>
      </c>
      <c r="KU51" s="461">
        <f>IFERROR(MATCH(KV$44,Sheep!$R$330:$R$337,1),0)</f>
        <v>5</v>
      </c>
      <c r="KV51" s="461">
        <f>IFERROR(MATCH(KW$44,Sheep!$R$330:$R$337,1),0)</f>
        <v>5</v>
      </c>
      <c r="KW51" s="461">
        <f>IFERROR(MATCH(KX$44,Sheep!$R$330:$R$337,1),0)</f>
        <v>5</v>
      </c>
      <c r="KX51" s="461">
        <f>IFERROR(MATCH(KY$44,Sheep!$R$330:$R$337,1),0)</f>
        <v>5</v>
      </c>
      <c r="KY51" s="461">
        <f>IFERROR(MATCH(KZ$44,Sheep!$R$330:$R$337,1),0)</f>
        <v>5</v>
      </c>
      <c r="KZ51" s="461">
        <f>IFERROR(MATCH(LA$44,Sheep!$R$330:$R$337,1),0)</f>
        <v>5</v>
      </c>
      <c r="LA51" s="461">
        <f>IFERROR(MATCH(LB$44,Sheep!$R$330:$R$337,1),0)</f>
        <v>5</v>
      </c>
      <c r="LB51" s="461">
        <f>IFERROR(MATCH(LC$44,Sheep!$R$330:$R$337,1),0)</f>
        <v>5</v>
      </c>
      <c r="LC51" s="461">
        <f>IFERROR(MATCH(LD$44,Sheep!$R$330:$R$337,1),0)</f>
        <v>5</v>
      </c>
      <c r="LD51" s="461">
        <f>IFERROR(MATCH(LE$44,Sheep!$R$330:$R$337,1),0)</f>
        <v>5</v>
      </c>
      <c r="LE51" s="461">
        <f>IFERROR(MATCH(LF$44,Sheep!$R$330:$R$337,1),0)</f>
        <v>5</v>
      </c>
      <c r="LF51" s="461">
        <f>IFERROR(MATCH(LG$44,Sheep!$R$330:$R$337,1),0)</f>
        <v>5</v>
      </c>
      <c r="LG51" s="461">
        <f>IFERROR(MATCH(LH$44,Sheep!$R$330:$R$337,1),0)</f>
        <v>5</v>
      </c>
      <c r="LH51" s="461">
        <f>IFERROR(MATCH(LI$44,Sheep!$R$330:$R$337,1),0)</f>
        <v>5</v>
      </c>
      <c r="LI51" s="461">
        <f>IFERROR(MATCH(LJ$44,Sheep!$R$330:$R$337,1),0)</f>
        <v>5</v>
      </c>
      <c r="LJ51" s="461">
        <f>IFERROR(MATCH(LK$44,Sheep!$R$330:$R$337,1),0)</f>
        <v>5</v>
      </c>
      <c r="LK51" s="461">
        <f>IFERROR(MATCH(LL$44,Sheep!$R$330:$R$337,1),0)</f>
        <v>5</v>
      </c>
      <c r="LL51" s="461">
        <f>IFERROR(MATCH(LM$44,Sheep!$R$330:$R$337,1),0)</f>
        <v>5</v>
      </c>
      <c r="LM51" s="461">
        <f>IFERROR(MATCH(LN$44,Sheep!$R$330:$R$337,1),0)</f>
        <v>5</v>
      </c>
      <c r="LN51" s="461">
        <f>IFERROR(MATCH(LO$44,Sheep!$R$330:$R$337,1),0)</f>
        <v>5</v>
      </c>
      <c r="LO51" s="461">
        <f>IFERROR(MATCH(LP$44,Sheep!$R$330:$R$337,1),0)</f>
        <v>5</v>
      </c>
      <c r="LP51" s="461">
        <f>IFERROR(MATCH(LQ$44,Sheep!$R$330:$R$337,1),0)</f>
        <v>5</v>
      </c>
      <c r="LQ51" s="461">
        <f>IFERROR(MATCH(LR$44,Sheep!$R$330:$R$337,1),0)</f>
        <v>5</v>
      </c>
      <c r="LR51" s="461">
        <f>IFERROR(MATCH(LS$44,Sheep!$R$330:$R$337,1),0)</f>
        <v>5</v>
      </c>
      <c r="LS51" s="461">
        <f>IFERROR(MATCH(LT$44,Sheep!$R$330:$R$337,1),0)</f>
        <v>5</v>
      </c>
      <c r="LT51" s="461">
        <f>IFERROR(MATCH(LU$44,Sheep!$R$330:$R$337,1),0)</f>
        <v>6</v>
      </c>
      <c r="LU51" s="461">
        <f>IFERROR(MATCH(LV$44,Sheep!$R$330:$R$337,1),0)</f>
        <v>6</v>
      </c>
      <c r="LV51" s="461">
        <f>IFERROR(MATCH(LW$44,Sheep!$R$330:$R$337,1),0)</f>
        <v>6</v>
      </c>
      <c r="LW51" s="461">
        <f>IFERROR(MATCH(LX$44,Sheep!$R$330:$R$337,1),0)</f>
        <v>6</v>
      </c>
      <c r="LX51" s="461">
        <f>IFERROR(MATCH(LY$44,Sheep!$R$330:$R$337,1),0)</f>
        <v>6</v>
      </c>
      <c r="LY51" s="461">
        <f>IFERROR(MATCH(LZ$44,Sheep!$R$330:$R$337,1),0)</f>
        <v>6</v>
      </c>
      <c r="LZ51" s="461">
        <f>IFERROR(MATCH(MA$44,Sheep!$R$330:$R$337,1),0)</f>
        <v>6</v>
      </c>
      <c r="MA51" s="461">
        <f>IFERROR(MATCH(MB$44,Sheep!$R$330:$R$337,1),0)</f>
        <v>6</v>
      </c>
      <c r="MB51" s="461">
        <f>IFERROR(MATCH(MC$44,Sheep!$R$330:$R$337,1),0)</f>
        <v>6</v>
      </c>
      <c r="MC51" s="461">
        <f>IFERROR(MATCH(MD$44,Sheep!$R$330:$R$337,1),0)</f>
        <v>6</v>
      </c>
      <c r="MD51" s="461">
        <f>IFERROR(MATCH(ME$44,Sheep!$R$330:$R$337,1),0)</f>
        <v>6</v>
      </c>
      <c r="ME51" s="461">
        <f>IFERROR(MATCH(MF$44,Sheep!$R$330:$R$337,1),0)</f>
        <v>6</v>
      </c>
      <c r="MF51" s="461">
        <f>IFERROR(MATCH(MG$44,Sheep!$R$330:$R$337,1),0)</f>
        <v>6</v>
      </c>
      <c r="MG51" s="461">
        <f>IFERROR(MATCH(MH$44,Sheep!$R$330:$R$337,1),0)</f>
        <v>6</v>
      </c>
      <c r="MH51" s="461">
        <f>IFERROR(MATCH(MI$44,Sheep!$R$330:$R$337,1),0)</f>
        <v>6</v>
      </c>
      <c r="MI51" s="461">
        <f>IFERROR(MATCH(MJ$44,Sheep!$R$330:$R$337,1),0)</f>
        <v>6</v>
      </c>
      <c r="MJ51" s="461">
        <f>IFERROR(MATCH(MK$44,Sheep!$R$330:$R$337,1),0)</f>
        <v>6</v>
      </c>
      <c r="MK51" s="461">
        <f>IFERROR(MATCH(ML$44,Sheep!$R$330:$R$337,1),0)</f>
        <v>6</v>
      </c>
      <c r="ML51" s="461">
        <f>IFERROR(MATCH(MM$44,Sheep!$R$330:$R$337,1),0)</f>
        <v>6</v>
      </c>
      <c r="MM51" s="461">
        <f>IFERROR(MATCH(MN$44,Sheep!$R$330:$R$337,1),0)</f>
        <v>6</v>
      </c>
      <c r="MN51" s="461">
        <f>IFERROR(MATCH(MO$44,Sheep!$R$330:$R$337,1),0)</f>
        <v>6</v>
      </c>
      <c r="MO51" s="461">
        <f>IFERROR(MATCH(MP$44,Sheep!$R$330:$R$337,1),0)</f>
        <v>6</v>
      </c>
      <c r="MP51" s="461">
        <f>IFERROR(MATCH(MQ$44,Sheep!$R$330:$R$337,1),0)</f>
        <v>6</v>
      </c>
      <c r="MQ51" s="461">
        <f>IFERROR(MATCH(MR$44,Sheep!$R$330:$R$337,1),0)</f>
        <v>6</v>
      </c>
      <c r="MR51" s="461">
        <f>IFERROR(MATCH(MS$44,Sheep!$R$330:$R$337,1),0)</f>
        <v>6</v>
      </c>
      <c r="MS51" s="461">
        <f>IFERROR(MATCH(MT$44,Sheep!$R$330:$R$337,1),0)</f>
        <v>6</v>
      </c>
      <c r="MT51" s="461">
        <f>IFERROR(MATCH(MU$44,Sheep!$R$330:$R$337,1),0)</f>
        <v>6</v>
      </c>
      <c r="MU51" s="461">
        <f>IFERROR(MATCH(MV$44,Sheep!$R$330:$R$337,1),0)</f>
        <v>6</v>
      </c>
      <c r="MV51" s="461">
        <f>IFERROR(MATCH(MW$44,Sheep!$R$330:$R$337,1),0)</f>
        <v>6</v>
      </c>
      <c r="MW51" s="461">
        <f>IFERROR(MATCH(MX$44,Sheep!$R$330:$R$337,1),0)</f>
        <v>6</v>
      </c>
      <c r="MX51" s="461">
        <f>IFERROR(MATCH(MY$44,Sheep!$R$330:$R$337,1),0)</f>
        <v>6</v>
      </c>
      <c r="MY51" s="461">
        <f>IFERROR(MATCH(MZ$44,Sheep!$R$330:$R$337,1),0)</f>
        <v>6</v>
      </c>
      <c r="MZ51" s="461">
        <f>IFERROR(MATCH(NA$44,Sheep!$R$330:$R$337,1),0)</f>
        <v>6</v>
      </c>
      <c r="NA51" s="461">
        <f>IFERROR(MATCH(NB$44,Sheep!$R$330:$R$337,1),0)</f>
        <v>6</v>
      </c>
      <c r="NB51" s="461">
        <f>IFERROR(MATCH(NC$44,Sheep!$R$330:$R$337,1),0)</f>
        <v>6</v>
      </c>
      <c r="NC51" s="461">
        <f>IFERROR(MATCH(ND$44,Sheep!$R$330:$R$337,1),0)</f>
        <v>6</v>
      </c>
      <c r="ND51" s="461">
        <f>IFERROR(MATCH(NE$44,Sheep!$R$330:$R$337,1),0)</f>
        <v>6</v>
      </c>
      <c r="NE51" s="461">
        <f>IFERROR(MATCH(NF$44,Sheep!$R$330:$R$337,1),0)</f>
        <v>6</v>
      </c>
      <c r="NF51" s="461">
        <f>IFERROR(MATCH(NG$44,Sheep!$R$330:$R$337,1),0)</f>
        <v>6</v>
      </c>
      <c r="NG51" s="461">
        <f>IFERROR(MATCH(NH$44,Sheep!$R$330:$R$337,1),0)</f>
        <v>6</v>
      </c>
      <c r="NH51" s="461">
        <f>IFERROR(MATCH(NI$44,Sheep!$R$330:$R$337,1),0)</f>
        <v>6</v>
      </c>
      <c r="NI51" s="461">
        <f>IFERROR(MATCH(NJ$44,Sheep!$R$330:$R$337,1),0)</f>
        <v>6</v>
      </c>
      <c r="NJ51" s="461">
        <f>IFERROR(MATCH(NK$44,Sheep!$R$330:$R$337,1),0)</f>
        <v>6</v>
      </c>
      <c r="NK51" s="461">
        <f>IFERROR(MATCH(NL$44,Sheep!$R$330:$R$337,1),0)</f>
        <v>6</v>
      </c>
      <c r="NL51" s="461">
        <f>IFERROR(MATCH(NM$44,Sheep!$R$330:$R$337,1),0)</f>
        <v>6</v>
      </c>
      <c r="NM51" s="461">
        <f>IFERROR(MATCH(NN$44,Sheep!$R$330:$R$337,1),0)</f>
        <v>6</v>
      </c>
      <c r="NN51" s="461">
        <f>IFERROR(MATCH(NO$44,Sheep!$R$330:$R$337,1),0)</f>
        <v>6</v>
      </c>
      <c r="NO51" s="461">
        <f>IFERROR(MATCH(NP$44,Sheep!$R$330:$R$337,1),0)</f>
        <v>6</v>
      </c>
      <c r="NP51" s="461">
        <f>IFERROR(MATCH(NQ$44,Sheep!$R$330:$R$337,1),0)</f>
        <v>6</v>
      </c>
      <c r="NQ51" s="461">
        <f>IFERROR(MATCH(NR$44,Sheep!$R$330:$R$337,1),0)</f>
        <v>6</v>
      </c>
      <c r="NR51" s="461">
        <f>IFERROR(MATCH(NS$44,Sheep!$R$330:$R$337,1),0)</f>
        <v>6</v>
      </c>
      <c r="NS51" s="461">
        <f>IFERROR(MATCH(NT$44,Sheep!$R$330:$R$337,1),0)</f>
        <v>6</v>
      </c>
      <c r="NT51" s="461">
        <f>IFERROR(MATCH(NU$44,Sheep!$R$330:$R$337,1),0)</f>
        <v>7</v>
      </c>
      <c r="NU51" s="461">
        <f>IFERROR(MATCH(NV$44,Sheep!$R$330:$R$337,1),0)</f>
        <v>7</v>
      </c>
      <c r="NV51" s="461">
        <f>IFERROR(MATCH(NW$44,Sheep!$R$330:$R$337,1),0)</f>
        <v>7</v>
      </c>
      <c r="NW51" s="461">
        <f>IFERROR(MATCH(NX$44,Sheep!$R$330:$R$337,1),0)</f>
        <v>7</v>
      </c>
      <c r="NX51" s="461">
        <f>IFERROR(MATCH(NY$44,Sheep!$R$330:$R$337,1),0)</f>
        <v>7</v>
      </c>
      <c r="NY51" s="461">
        <f>IFERROR(MATCH(NZ$44,Sheep!$R$330:$R$337,1),0)</f>
        <v>7</v>
      </c>
      <c r="NZ51" s="461">
        <f>IFERROR(MATCH(OA$44,Sheep!$R$330:$R$337,1),0)</f>
        <v>7</v>
      </c>
      <c r="OA51" s="461">
        <f>IFERROR(MATCH(OB$44,Sheep!$R$330:$R$337,1),0)</f>
        <v>7</v>
      </c>
      <c r="OB51" s="461">
        <f>IFERROR(MATCH(OC$44,Sheep!$R$330:$R$337,1),0)</f>
        <v>7</v>
      </c>
      <c r="OC51" s="461">
        <f>IFERROR(MATCH(OD$44,Sheep!$R$330:$R$337,1),0)</f>
        <v>7</v>
      </c>
      <c r="OD51" s="461">
        <f>IFERROR(MATCH(OE$44,Sheep!$R$330:$R$337,1),0)</f>
        <v>7</v>
      </c>
      <c r="OE51" s="461">
        <f>IFERROR(MATCH(OF$44,Sheep!$R$330:$R$337,1),0)</f>
        <v>7</v>
      </c>
      <c r="OF51" s="461">
        <f>IFERROR(MATCH(OG$44,Sheep!$R$330:$R$337,1),0)</f>
        <v>7</v>
      </c>
      <c r="OG51" s="461">
        <f>IFERROR(MATCH(OH$44,Sheep!$R$330:$R$337,1),0)</f>
        <v>7</v>
      </c>
      <c r="OH51" s="461">
        <f>IFERROR(MATCH(OI$44,Sheep!$R$330:$R$337,1),0)</f>
        <v>7</v>
      </c>
      <c r="OI51" s="461">
        <f>IFERROR(MATCH(OJ$44,Sheep!$R$330:$R$337,1),0)</f>
        <v>7</v>
      </c>
      <c r="OJ51" s="461">
        <f>IFERROR(MATCH(OK$44,Sheep!$R$330:$R$337,1),0)</f>
        <v>7</v>
      </c>
      <c r="OK51" s="461">
        <f>IFERROR(MATCH(OL$44,Sheep!$R$330:$R$337,1),0)</f>
        <v>7</v>
      </c>
      <c r="OL51" s="461">
        <f>IFERROR(MATCH(OM$44,Sheep!$R$330:$R$337,1),0)</f>
        <v>7</v>
      </c>
      <c r="OM51" s="461">
        <f>IFERROR(MATCH(ON$44,Sheep!$R$330:$R$337,1),0)</f>
        <v>7</v>
      </c>
      <c r="ON51" s="461">
        <f>IFERROR(MATCH(OO$44,Sheep!$R$330:$R$337,1),0)</f>
        <v>7</v>
      </c>
      <c r="OO51" s="461">
        <f>IFERROR(MATCH(OP$44,Sheep!$R$330:$R$337,1),0)</f>
        <v>7</v>
      </c>
      <c r="OP51" s="461">
        <f>IFERROR(MATCH(OQ$44,Sheep!$R$330:$R$337,1),0)</f>
        <v>7</v>
      </c>
      <c r="OQ51" s="461">
        <f>IFERROR(MATCH(OR$44,Sheep!$R$330:$R$337,1),0)</f>
        <v>7</v>
      </c>
      <c r="OR51" s="461">
        <f>IFERROR(MATCH(OS$44,Sheep!$R$330:$R$337,1),0)</f>
        <v>7</v>
      </c>
      <c r="OS51" s="461">
        <f>IFERROR(MATCH(OT$44,Sheep!$R$330:$R$337,1),0)</f>
        <v>7</v>
      </c>
      <c r="OT51" s="461">
        <f>IFERROR(MATCH(OU$44,Sheep!$R$330:$R$337,1),0)</f>
        <v>7</v>
      </c>
      <c r="OU51" s="461">
        <f>IFERROR(MATCH(OV$44,Sheep!$R$330:$R$337,1),0)</f>
        <v>7</v>
      </c>
      <c r="OV51" s="461">
        <f>IFERROR(MATCH(OW$44,Sheep!$R$330:$R$337,1),0)</f>
        <v>7</v>
      </c>
      <c r="OW51" s="461">
        <f>IFERROR(MATCH(OX$44,Sheep!$R$330:$R$337,1),0)</f>
        <v>7</v>
      </c>
      <c r="OX51" s="461">
        <f>IFERROR(MATCH(OY$44,Sheep!$R$330:$R$337,1),0)</f>
        <v>7</v>
      </c>
      <c r="OY51" s="461">
        <f>IFERROR(MATCH(OZ$44,Sheep!$R$330:$R$337,1),0)</f>
        <v>7</v>
      </c>
      <c r="OZ51" s="461">
        <f>IFERROR(MATCH(PA$44,Sheep!$R$330:$R$337,1),0)</f>
        <v>7</v>
      </c>
      <c r="PA51" s="461">
        <f>IFERROR(MATCH(PB$44,Sheep!$R$330:$R$337,1),0)</f>
        <v>7</v>
      </c>
      <c r="PB51" s="461">
        <f>IFERROR(MATCH(PC$44,Sheep!$R$330:$R$337,1),0)</f>
        <v>7</v>
      </c>
      <c r="PC51" s="461">
        <f>IFERROR(MATCH(PD$44,Sheep!$R$330:$R$337,1),0)</f>
        <v>7</v>
      </c>
      <c r="PD51" s="461">
        <f>IFERROR(MATCH(PE$44,Sheep!$R$330:$R$337,1),0)</f>
        <v>7</v>
      </c>
      <c r="PE51" s="461">
        <f>IFERROR(MATCH(PF$44,Sheep!$R$330:$R$337,1),0)</f>
        <v>7</v>
      </c>
      <c r="PF51" s="461">
        <f>IFERROR(MATCH(PG$44,Sheep!$R$330:$R$337,1),0)</f>
        <v>7</v>
      </c>
      <c r="PG51" s="461">
        <f>IFERROR(MATCH(PH$44,Sheep!$R$330:$R$337,1),0)</f>
        <v>7</v>
      </c>
      <c r="PH51" s="461">
        <f>IFERROR(MATCH(PI$44,Sheep!$R$330:$R$337,1),0)</f>
        <v>7</v>
      </c>
      <c r="PI51" s="461">
        <f>IFERROR(MATCH(PJ$44,Sheep!$R$330:$R$337,1),0)</f>
        <v>7</v>
      </c>
      <c r="PJ51" s="461">
        <f>IFERROR(MATCH(PK$44,Sheep!$R$330:$R$337,1),0)</f>
        <v>7</v>
      </c>
      <c r="PK51" s="461">
        <f>IFERROR(MATCH(PL$44,Sheep!$R$330:$R$337,1),0)</f>
        <v>7</v>
      </c>
      <c r="PL51" s="461">
        <f>IFERROR(MATCH(PM$44,Sheep!$R$330:$R$337,1),0)</f>
        <v>7</v>
      </c>
      <c r="PM51" s="461">
        <f>IFERROR(MATCH(PN$44,Sheep!$R$330:$R$337,1),0)</f>
        <v>7</v>
      </c>
      <c r="PN51" s="461">
        <f>IFERROR(MATCH(PO$44,Sheep!$R$330:$R$337,1),0)</f>
        <v>7</v>
      </c>
      <c r="PO51" s="461">
        <f>IFERROR(MATCH(PP$44,Sheep!$R$330:$R$337,1),0)</f>
        <v>7</v>
      </c>
      <c r="PP51" s="461">
        <f>IFERROR(MATCH(PQ$44,Sheep!$R$330:$R$337,1),0)</f>
        <v>7</v>
      </c>
      <c r="PQ51" s="461">
        <f>IFERROR(MATCH(PR$44,Sheep!$R$330:$R$337,1),0)</f>
        <v>7</v>
      </c>
      <c r="PR51" s="461">
        <f>IFERROR(MATCH(PS$44,Sheep!$R$330:$R$337,1),0)</f>
        <v>7</v>
      </c>
      <c r="PS51" s="461">
        <f>IFERROR(MATCH(PT$44,Sheep!$R$330:$R$337,1),0)</f>
        <v>7</v>
      </c>
      <c r="PT51" s="461">
        <f>IFERROR(MATCH(PU$44,Sheep!$R$330:$R$337,1),0)</f>
        <v>8</v>
      </c>
      <c r="PU51" s="461">
        <f>IFERROR(MATCH(PV$44,Sheep!$R$330:$R$337,1),0)</f>
        <v>8</v>
      </c>
      <c r="PV51" s="461">
        <f>IFERROR(MATCH(PW$44,Sheep!$R$330:$R$337,1),0)</f>
        <v>8</v>
      </c>
      <c r="PW51" s="461">
        <f>IFERROR(MATCH(PX$44,Sheep!$R$330:$R$337,1),0)</f>
        <v>8</v>
      </c>
      <c r="PX51" s="461">
        <f>IFERROR(MATCH(PY$44,Sheep!$R$330:$R$337,1),0)</f>
        <v>8</v>
      </c>
      <c r="PY51" s="461">
        <f>IFERROR(MATCH(PZ$44,Sheep!$R$330:$R$337,1),0)</f>
        <v>8</v>
      </c>
      <c r="PZ51" s="461">
        <f>IFERROR(MATCH(QA$44,Sheep!$R$330:$R$337,1),0)</f>
        <v>8</v>
      </c>
      <c r="QA51" s="461">
        <f>IFERROR(MATCH(QB$44,Sheep!$R$330:$R$337,1),0)</f>
        <v>8</v>
      </c>
      <c r="QB51" s="461">
        <f>IFERROR(MATCH(QC$44,Sheep!$R$330:$R$337,1),0)</f>
        <v>8</v>
      </c>
      <c r="QC51" s="461">
        <f>IFERROR(MATCH(QD$44,Sheep!$R$330:$R$337,1),0)</f>
        <v>8</v>
      </c>
      <c r="QD51" s="461">
        <f>IFERROR(MATCH(QE$44,Sheep!$R$330:$R$337,1),0)</f>
        <v>8</v>
      </c>
      <c r="QE51" s="461">
        <f>IFERROR(MATCH(QF$44,Sheep!$R$330:$R$337,1),0)</f>
        <v>8</v>
      </c>
      <c r="QF51" s="461">
        <f>IFERROR(MATCH(QG$44,Sheep!$R$330:$R$337,1),0)</f>
        <v>8</v>
      </c>
      <c r="QG51" s="461">
        <f>IFERROR(MATCH(QH$44,Sheep!$R$330:$R$337,1),0)</f>
        <v>8</v>
      </c>
      <c r="QH51" s="461">
        <f>IFERROR(MATCH(QI$44,Sheep!$R$330:$R$337,1),0)</f>
        <v>8</v>
      </c>
      <c r="QI51" s="461">
        <f>IFERROR(MATCH(QJ$44,Sheep!$R$330:$R$337,1),0)</f>
        <v>8</v>
      </c>
      <c r="QJ51" s="461">
        <f>IFERROR(MATCH(QK$44,Sheep!$R$330:$R$337,1),0)</f>
        <v>8</v>
      </c>
      <c r="QK51" s="461">
        <f>IFERROR(MATCH(QL$44,Sheep!$R$330:$R$337,1),0)</f>
        <v>8</v>
      </c>
      <c r="QL51" s="461">
        <f>IFERROR(MATCH(QM$44,Sheep!$R$330:$R$337,1),0)</f>
        <v>8</v>
      </c>
      <c r="QM51" s="461">
        <f>IFERROR(MATCH(QN$44,Sheep!$R$330:$R$337,1),0)</f>
        <v>8</v>
      </c>
      <c r="QN51" s="461">
        <f>IFERROR(MATCH(QO$44,Sheep!$R$330:$R$337,1),0)</f>
        <v>8</v>
      </c>
      <c r="QO51" s="461">
        <f>IFERROR(MATCH(QP$44,Sheep!$R$330:$R$337,1),0)</f>
        <v>8</v>
      </c>
      <c r="QP51" s="461">
        <f>IFERROR(MATCH(QQ$44,Sheep!$R$330:$R$337,1),0)</f>
        <v>8</v>
      </c>
      <c r="QQ51" s="461">
        <f>IFERROR(MATCH(QR$44,Sheep!$R$330:$R$337,1),0)</f>
        <v>8</v>
      </c>
      <c r="QR51" s="461">
        <f>IFERROR(MATCH(QS$44,Sheep!$R$330:$R$337,1),0)</f>
        <v>8</v>
      </c>
      <c r="QS51" s="461">
        <f>IFERROR(MATCH(QT$44,Sheep!$R$330:$R$337,1),0)</f>
        <v>8</v>
      </c>
      <c r="QT51" s="461">
        <f>IFERROR(MATCH(QU$44,Sheep!$R$330:$R$337,1),0)</f>
        <v>8</v>
      </c>
      <c r="QU51" s="461">
        <f>IFERROR(MATCH(QV$44,Sheep!$R$330:$R$337,1),0)</f>
        <v>8</v>
      </c>
      <c r="QV51" s="461">
        <f>IFERROR(MATCH(QW$44,Sheep!$R$330:$R$337,1),0)</f>
        <v>8</v>
      </c>
      <c r="QW51" s="461">
        <f>IFERROR(MATCH(QX$44,Sheep!$R$330:$R$337,1),0)</f>
        <v>8</v>
      </c>
      <c r="QX51" s="461">
        <f>IFERROR(MATCH(QY$44,Sheep!$R$330:$R$337,1),0)</f>
        <v>8</v>
      </c>
      <c r="QY51" s="461">
        <f>IFERROR(MATCH(QZ$44,Sheep!$R$330:$R$337,1),0)</f>
        <v>8</v>
      </c>
      <c r="QZ51" s="461">
        <f>IFERROR(MATCH(RA$44,Sheep!$R$330:$R$337,1),0)</f>
        <v>8</v>
      </c>
      <c r="RA51" s="461">
        <f>IFERROR(MATCH(RB$44,Sheep!$R$330:$R$337,1),0)</f>
        <v>8</v>
      </c>
      <c r="RB51" s="461">
        <f>IFERROR(MATCH(RC$44,Sheep!$R$330:$R$337,1),0)</f>
        <v>8</v>
      </c>
      <c r="RC51" s="461">
        <f>IFERROR(MATCH(RD$44,Sheep!$R$330:$R$337,1),0)</f>
        <v>8</v>
      </c>
      <c r="RD51" s="461">
        <f>IFERROR(MATCH(RE$44,Sheep!$R$330:$R$337,1),0)</f>
        <v>8</v>
      </c>
      <c r="RE51" s="461">
        <f>IFERROR(MATCH(RF$44,Sheep!$R$330:$R$337,1),0)</f>
        <v>8</v>
      </c>
      <c r="RF51" s="461">
        <f>IFERROR(MATCH(RG$44,Sheep!$R$330:$R$337,1),0)</f>
        <v>8</v>
      </c>
      <c r="RG51" s="461">
        <f>IFERROR(MATCH(RH$44,Sheep!$R$330:$R$337,1),0)</f>
        <v>8</v>
      </c>
      <c r="RH51" s="461">
        <f>IFERROR(MATCH(RI$44,Sheep!$R$330:$R$337,1),0)</f>
        <v>8</v>
      </c>
      <c r="RI51" s="461">
        <f>IFERROR(MATCH(RJ$44,Sheep!$R$330:$R$337,1),0)</f>
        <v>8</v>
      </c>
      <c r="RJ51" s="461">
        <f>IFERROR(MATCH(RK$44,Sheep!$R$330:$R$337,1),0)</f>
        <v>8</v>
      </c>
      <c r="RK51" s="461">
        <f>IFERROR(MATCH(RL$44,Sheep!$R$330:$R$337,1),0)</f>
        <v>8</v>
      </c>
      <c r="RL51" s="461">
        <f>IFERROR(MATCH(RM$44,Sheep!$R$330:$R$337,1),0)</f>
        <v>8</v>
      </c>
      <c r="RM51" s="461">
        <f>IFERROR(MATCH(RN$44,Sheep!$R$330:$R$337,1),0)</f>
        <v>8</v>
      </c>
      <c r="RN51" s="461">
        <f>IFERROR(MATCH(RO$44,Sheep!$R$330:$R$337,1),0)</f>
        <v>8</v>
      </c>
      <c r="RO51" s="461">
        <f>IFERROR(MATCH(RP$44,Sheep!$R$330:$R$337,1),0)</f>
        <v>8</v>
      </c>
      <c r="RP51" s="461">
        <f>IFERROR(MATCH(RQ$44,Sheep!$R$330:$R$337,1),0)</f>
        <v>8</v>
      </c>
      <c r="RQ51" s="461">
        <f>IFERROR(MATCH(RR$44,Sheep!$R$330:$R$337,1),0)</f>
        <v>8</v>
      </c>
      <c r="RR51" s="461">
        <f>IFERROR(MATCH(RS$44,Sheep!$R$330:$R$337,1),0)</f>
        <v>8</v>
      </c>
      <c r="RS51" s="461">
        <f>IFERROR(MATCH(RT$44,Sheep!$R$330:$R$337,1),0)</f>
        <v>8</v>
      </c>
      <c r="RT51" s="461">
        <f>IFERROR(MATCH(RU$44,Sheep!$R$330:$R$337,1),0)</f>
        <v>8</v>
      </c>
      <c r="RU51" s="461">
        <f>IFERROR(MATCH(RV$44,Sheep!$R$330:$R$337,1),0)</f>
        <v>8</v>
      </c>
      <c r="RV51" s="461">
        <f>IFERROR(MATCH(RW$44,Sheep!$R$330:$R$337,1),0)</f>
        <v>8</v>
      </c>
      <c r="RW51" s="461">
        <f>IFERROR(MATCH(RX$44,Sheep!$R$330:$R$337,1),0)</f>
        <v>8</v>
      </c>
      <c r="RX51" s="461">
        <f>IFERROR(MATCH(RY$44,Sheep!$R$330:$R$337,1),0)</f>
        <v>8</v>
      </c>
      <c r="RY51" s="461">
        <f>IFERROR(MATCH(RZ$44,Sheep!$R$330:$R$337,1),0)</f>
        <v>8</v>
      </c>
      <c r="RZ51" s="461">
        <f>IFERROR(MATCH(SA$44,Sheep!$R$330:$R$337,1),0)</f>
        <v>8</v>
      </c>
      <c r="SA51" s="461">
        <f>IFERROR(MATCH(SB$44,Sheep!$R$330:$R$337,1),0)</f>
        <v>8</v>
      </c>
      <c r="SB51" s="461">
        <f>IFERROR(MATCH(SC$44,Sheep!$R$330:$R$337,1),0)</f>
        <v>8</v>
      </c>
      <c r="SC51" s="461">
        <f>IFERROR(MATCH(SD$44,Sheep!$R$330:$R$337,1),0)</f>
        <v>8</v>
      </c>
      <c r="SD51" s="461">
        <f>IFERROR(MATCH(SE$44,Sheep!$R$330:$R$337,1),0)</f>
        <v>8</v>
      </c>
      <c r="SE51" s="461">
        <f>IFERROR(MATCH(SF$44,Sheep!$R$330:$R$337,1),0)</f>
        <v>8</v>
      </c>
      <c r="SF51" s="461">
        <f>IFERROR(MATCH(SG$44,Sheep!$R$330:$R$337,1),0)</f>
        <v>8</v>
      </c>
      <c r="SG51" s="461">
        <f>IFERROR(MATCH(SH$44,Sheep!$R$330:$R$337,1),0)</f>
        <v>8</v>
      </c>
      <c r="SH51" s="461">
        <f>IFERROR(MATCH(SI$44,Sheep!$R$330:$R$337,1),0)</f>
        <v>8</v>
      </c>
      <c r="SI51" s="461">
        <f>IFERROR(MATCH(SJ$44,Sheep!$R$330:$R$337,1),0)</f>
        <v>0</v>
      </c>
      <c r="SJ51" s="260"/>
      <c r="SK51" s="262"/>
      <c r="SL51" s="250"/>
      <c r="SM51" s="250"/>
      <c r="SN51" s="250"/>
    </row>
    <row r="52" spans="1:508" outlineLevel="3" x14ac:dyDescent="0.35">
      <c r="A52" s="250"/>
      <c r="B52" s="259"/>
      <c r="C52" s="447">
        <f>INT($C$40)+3</f>
        <v>4</v>
      </c>
      <c r="D52" s="260"/>
      <c r="E52" s="332"/>
      <c r="F52" s="332"/>
      <c r="G52" s="260"/>
      <c r="H52" s="274"/>
      <c r="I52" s="274"/>
      <c r="J52" s="460" t="s">
        <v>711</v>
      </c>
      <c r="K52" s="505">
        <f>IFERROR(INDEX(Sheep!$R$330:$R$337,K51,1),0)</f>
        <v>0</v>
      </c>
      <c r="L52" s="505">
        <f>IFERROR(INDEX(Sheep!$R$330:$R$337,L51,1),0)</f>
        <v>0</v>
      </c>
      <c r="M52" s="505">
        <f>IFERROR(INDEX(Sheep!$R$330:$R$337,M51,1),0)</f>
        <v>0</v>
      </c>
      <c r="N52" s="505">
        <f>IFERROR(INDEX(Sheep!$R$330:$R$337,N51,1),0)</f>
        <v>0</v>
      </c>
      <c r="O52" s="505">
        <f>IFERROR(INDEX(Sheep!$R$330:$R$337,O51,1),0)</f>
        <v>0</v>
      </c>
      <c r="P52" s="505">
        <f>IFERROR(INDEX(Sheep!$R$330:$R$337,P51,1),0)</f>
        <v>0</v>
      </c>
      <c r="Q52" s="505">
        <f>IFERROR(INDEX(Sheep!$R$330:$R$337,Q51,1),0)</f>
        <v>0</v>
      </c>
      <c r="R52" s="505">
        <f>IFERROR(INDEX(Sheep!$R$330:$R$337,R51,1),0)</f>
        <v>0</v>
      </c>
      <c r="S52" s="505">
        <f>IFERROR(INDEX(Sheep!$R$330:$R$337,S51,1),0)</f>
        <v>0</v>
      </c>
      <c r="T52" s="505">
        <f>IFERROR(INDEX(Sheep!$R$330:$R$337,T51,1),0)</f>
        <v>0</v>
      </c>
      <c r="U52" s="505">
        <f>IFERROR(INDEX(Sheep!$R$330:$R$337,U51,1),0)</f>
        <v>0</v>
      </c>
      <c r="V52" s="505">
        <f>IFERROR(INDEX(Sheep!$R$330:$R$337,V51,1),0)</f>
        <v>0</v>
      </c>
      <c r="W52" s="505">
        <f>IFERROR(INDEX(Sheep!$R$330:$R$337,W51,1),0)</f>
        <v>0</v>
      </c>
      <c r="X52" s="505">
        <f>IFERROR(INDEX(Sheep!$R$330:$R$337,X51,1),0)</f>
        <v>0</v>
      </c>
      <c r="Y52" s="505">
        <f>IFERROR(INDEX(Sheep!$R$330:$R$337,Y51,1),0)</f>
        <v>0</v>
      </c>
      <c r="Z52" s="505">
        <f>IFERROR(INDEX(Sheep!$R$330:$R$337,Z51,1),0)</f>
        <v>0</v>
      </c>
      <c r="AA52" s="505">
        <f>IFERROR(INDEX(Sheep!$R$330:$R$337,AA51,1),0)</f>
        <v>0</v>
      </c>
      <c r="AB52" s="505">
        <f>IFERROR(INDEX(Sheep!$R$330:$R$337,AB51,1),0)</f>
        <v>0</v>
      </c>
      <c r="AC52" s="505">
        <f>IFERROR(INDEX(Sheep!$R$330:$R$337,AC51,1),0)</f>
        <v>0</v>
      </c>
      <c r="AD52" s="505">
        <f>IFERROR(INDEX(Sheep!$R$330:$R$337,AD51,1),0)</f>
        <v>0</v>
      </c>
      <c r="AE52" s="505">
        <f>IFERROR(INDEX(Sheep!$R$330:$R$337,AE51,1),0)</f>
        <v>0</v>
      </c>
      <c r="AF52" s="505">
        <f>IFERROR(INDEX(Sheep!$R$330:$R$337,AF51,1),0)</f>
        <v>0</v>
      </c>
      <c r="AG52" s="505">
        <f>IFERROR(INDEX(Sheep!$R$330:$R$337,AG51,1),0)</f>
        <v>0</v>
      </c>
      <c r="AH52" s="505">
        <f>IFERROR(INDEX(Sheep!$R$330:$R$337,AH51,1),0)</f>
        <v>0</v>
      </c>
      <c r="AI52" s="505">
        <f>IFERROR(INDEX(Sheep!$R$330:$R$337,AI51,1),0)</f>
        <v>0</v>
      </c>
      <c r="AJ52" s="505">
        <f>IFERROR(INDEX(Sheep!$R$330:$R$337,AJ51,1),0)</f>
        <v>0</v>
      </c>
      <c r="AK52" s="505">
        <f>IFERROR(INDEX(Sheep!$R$330:$R$337,AK51,1),0)</f>
        <v>0</v>
      </c>
      <c r="AL52" s="505">
        <f>IFERROR(INDEX(Sheep!$R$330:$R$337,AL51,1),0)</f>
        <v>0</v>
      </c>
      <c r="AM52" s="505">
        <f>IFERROR(INDEX(Sheep!$R$330:$R$337,AM51,1),0)</f>
        <v>0</v>
      </c>
      <c r="AN52" s="505">
        <f>IFERROR(INDEX(Sheep!$R$330:$R$337,AN51,1),0)</f>
        <v>0</v>
      </c>
      <c r="AO52" s="505">
        <f>IFERROR(INDEX(Sheep!$R$330:$R$337,AO51,1),0)</f>
        <v>0</v>
      </c>
      <c r="AP52" s="505">
        <f>IFERROR(INDEX(Sheep!$R$330:$R$337,AP51,1),0)</f>
        <v>0</v>
      </c>
      <c r="AQ52" s="505">
        <f>IFERROR(INDEX(Sheep!$R$330:$R$337,AQ51,1),0)</f>
        <v>0</v>
      </c>
      <c r="AR52" s="505">
        <f>IFERROR(INDEX(Sheep!$R$330:$R$337,AR51,1),0)</f>
        <v>0</v>
      </c>
      <c r="AS52" s="505">
        <f>IFERROR(INDEX(Sheep!$R$330:$R$337,AS51,1),0)</f>
        <v>0</v>
      </c>
      <c r="AT52" s="505">
        <f>IFERROR(INDEX(Sheep!$R$330:$R$337,AT51,1),0)</f>
        <v>0</v>
      </c>
      <c r="AU52" s="505">
        <f>IFERROR(INDEX(Sheep!$R$330:$R$337,AU51,1),0)</f>
        <v>0</v>
      </c>
      <c r="AV52" s="505">
        <f>IFERROR(INDEX(Sheep!$R$330:$R$337,AV51,1),0)</f>
        <v>0</v>
      </c>
      <c r="AW52" s="505">
        <f>IFERROR(INDEX(Sheep!$R$330:$R$337,AW51,1),0)</f>
        <v>0</v>
      </c>
      <c r="AX52" s="505">
        <f>IFERROR(INDEX(Sheep!$R$330:$R$337,AX51,1),0)</f>
        <v>0</v>
      </c>
      <c r="AY52" s="505">
        <f>IFERROR(INDEX(Sheep!$R$330:$R$337,AY51,1),0)</f>
        <v>0</v>
      </c>
      <c r="AZ52" s="505">
        <f>IFERROR(INDEX(Sheep!$R$330:$R$337,AZ51,1),0)</f>
        <v>0</v>
      </c>
      <c r="BA52" s="505">
        <f>IFERROR(INDEX(Sheep!$R$330:$R$337,BA51,1),0)</f>
        <v>0</v>
      </c>
      <c r="BB52" s="505">
        <f>IFERROR(INDEX(Sheep!$R$330:$R$337,BB51,1),0)</f>
        <v>0</v>
      </c>
      <c r="BC52" s="505">
        <f>IFERROR(INDEX(Sheep!$R$330:$R$337,BC51,1),0)</f>
        <v>0</v>
      </c>
      <c r="BD52" s="505">
        <f>IFERROR(INDEX(Sheep!$R$330:$R$337,BD51,1),0)</f>
        <v>0</v>
      </c>
      <c r="BE52" s="505">
        <f>IFERROR(INDEX(Sheep!$R$330:$R$337,BE51,1),0)</f>
        <v>0</v>
      </c>
      <c r="BF52" s="505">
        <f>IFERROR(INDEX(Sheep!$R$330:$R$337,BF51,1),0)</f>
        <v>0</v>
      </c>
      <c r="BG52" s="505">
        <f>IFERROR(INDEX(Sheep!$R$330:$R$337,BG51,1),0)</f>
        <v>0</v>
      </c>
      <c r="BH52" s="505">
        <f>IFERROR(INDEX(Sheep!$R$330:$R$337,BH51,1),0)</f>
        <v>0</v>
      </c>
      <c r="BI52" s="505">
        <f>IFERROR(INDEX(Sheep!$R$330:$R$337,BI51,1),0)</f>
        <v>0</v>
      </c>
      <c r="BJ52" s="505">
        <f>IFERROR(INDEX(Sheep!$R$330:$R$337,BJ51,1),0)</f>
        <v>0</v>
      </c>
      <c r="BK52" s="505">
        <f>IFERROR(INDEX(Sheep!$R$330:$R$337,BK51,1),0)</f>
        <v>0</v>
      </c>
      <c r="BL52" s="505">
        <f>IFERROR(INDEX(Sheep!$R$330:$R$337,BL51,1),0)</f>
        <v>0</v>
      </c>
      <c r="BM52" s="505">
        <f>IFERROR(INDEX(Sheep!$R$330:$R$337,BM51,1),0)</f>
        <v>0</v>
      </c>
      <c r="BN52" s="505">
        <f>IFERROR(INDEX(Sheep!$R$330:$R$337,BN51,1),0)</f>
        <v>0</v>
      </c>
      <c r="BO52" s="505">
        <f>IFERROR(INDEX(Sheep!$R$330:$R$337,BO51,1),0)</f>
        <v>0</v>
      </c>
      <c r="BP52" s="505">
        <f>IFERROR(INDEX(Sheep!$R$330:$R$337,BP51,1),0)</f>
        <v>0</v>
      </c>
      <c r="BQ52" s="505">
        <f>IFERROR(INDEX(Sheep!$R$330:$R$337,BQ51,1),0)</f>
        <v>0</v>
      </c>
      <c r="BR52" s="505">
        <f>IFERROR(INDEX(Sheep!$R$330:$R$337,BR51,1),0)</f>
        <v>0</v>
      </c>
      <c r="BS52" s="505">
        <f>IFERROR(INDEX(Sheep!$R$330:$R$337,BS51,1),0)</f>
        <v>0</v>
      </c>
      <c r="BT52" s="505">
        <f>IFERROR(INDEX(Sheep!$R$330:$R$337,BT51,1),0)</f>
        <v>43900</v>
      </c>
      <c r="BU52" s="505">
        <f>IFERROR(INDEX(Sheep!$R$330:$R$337,BU51,1),0)</f>
        <v>43900</v>
      </c>
      <c r="BV52" s="505">
        <f>IFERROR(INDEX(Sheep!$R$330:$R$337,BV51,1),0)</f>
        <v>43900</v>
      </c>
      <c r="BW52" s="505">
        <f>IFERROR(INDEX(Sheep!$R$330:$R$337,BW51,1),0)</f>
        <v>43900</v>
      </c>
      <c r="BX52" s="505">
        <f>IFERROR(INDEX(Sheep!$R$330:$R$337,BX51,1),0)</f>
        <v>43900</v>
      </c>
      <c r="BY52" s="505">
        <f>IFERROR(INDEX(Sheep!$R$330:$R$337,BY51,1),0)</f>
        <v>43900</v>
      </c>
      <c r="BZ52" s="505">
        <f>IFERROR(INDEX(Sheep!$R$330:$R$337,BZ51,1),0)</f>
        <v>43900</v>
      </c>
      <c r="CA52" s="505">
        <f>IFERROR(INDEX(Sheep!$R$330:$R$337,CA51,1),0)</f>
        <v>43900</v>
      </c>
      <c r="CB52" s="505">
        <f>IFERROR(INDEX(Sheep!$R$330:$R$337,CB51,1),0)</f>
        <v>43900</v>
      </c>
      <c r="CC52" s="505">
        <f>IFERROR(INDEX(Sheep!$R$330:$R$337,CC51,1),0)</f>
        <v>43900</v>
      </c>
      <c r="CD52" s="505">
        <f>IFERROR(INDEX(Sheep!$R$330:$R$337,CD51,1),0)</f>
        <v>43900</v>
      </c>
      <c r="CE52" s="505">
        <f>IFERROR(INDEX(Sheep!$R$330:$R$337,CE51,1),0)</f>
        <v>43900</v>
      </c>
      <c r="CF52" s="505">
        <f>IFERROR(INDEX(Sheep!$R$330:$R$337,CF51,1),0)</f>
        <v>43900</v>
      </c>
      <c r="CG52" s="505">
        <f>IFERROR(INDEX(Sheep!$R$330:$R$337,CG51,1),0)</f>
        <v>43900</v>
      </c>
      <c r="CH52" s="505">
        <f>IFERROR(INDEX(Sheep!$R$330:$R$337,CH51,1),0)</f>
        <v>43900</v>
      </c>
      <c r="CI52" s="505">
        <f>IFERROR(INDEX(Sheep!$R$330:$R$337,CI51,1),0)</f>
        <v>43900</v>
      </c>
      <c r="CJ52" s="505">
        <f>IFERROR(INDEX(Sheep!$R$330:$R$337,CJ51,1),0)</f>
        <v>43900</v>
      </c>
      <c r="CK52" s="505">
        <f>IFERROR(INDEX(Sheep!$R$330:$R$337,CK51,1),0)</f>
        <v>43900</v>
      </c>
      <c r="CL52" s="505">
        <f>IFERROR(INDEX(Sheep!$R$330:$R$337,CL51,1),0)</f>
        <v>43900</v>
      </c>
      <c r="CM52" s="505">
        <f>IFERROR(INDEX(Sheep!$R$330:$R$337,CM51,1),0)</f>
        <v>43900</v>
      </c>
      <c r="CN52" s="505">
        <f>IFERROR(INDEX(Sheep!$R$330:$R$337,CN51,1),0)</f>
        <v>43900</v>
      </c>
      <c r="CO52" s="505">
        <f>IFERROR(INDEX(Sheep!$R$330:$R$337,CO51,1),0)</f>
        <v>43900</v>
      </c>
      <c r="CP52" s="505">
        <f>IFERROR(INDEX(Sheep!$R$330:$R$337,CP51,1),0)</f>
        <v>43900</v>
      </c>
      <c r="CQ52" s="505">
        <f>IFERROR(INDEX(Sheep!$R$330:$R$337,CQ51,1),0)</f>
        <v>43900</v>
      </c>
      <c r="CR52" s="505">
        <f>IFERROR(INDEX(Sheep!$R$330:$R$337,CR51,1),0)</f>
        <v>43900</v>
      </c>
      <c r="CS52" s="505">
        <f>IFERROR(INDEX(Sheep!$R$330:$R$337,CS51,1),0)</f>
        <v>43900</v>
      </c>
      <c r="CT52" s="505">
        <f>IFERROR(INDEX(Sheep!$R$330:$R$337,CT51,1),0)</f>
        <v>43900</v>
      </c>
      <c r="CU52" s="505">
        <f>IFERROR(INDEX(Sheep!$R$330:$R$337,CU51,1),0)</f>
        <v>43900</v>
      </c>
      <c r="CV52" s="505">
        <f>IFERROR(INDEX(Sheep!$R$330:$R$337,CV51,1),0)</f>
        <v>43900</v>
      </c>
      <c r="CW52" s="505">
        <f>IFERROR(INDEX(Sheep!$R$330:$R$337,CW51,1),0)</f>
        <v>43900</v>
      </c>
      <c r="CX52" s="505">
        <f>IFERROR(INDEX(Sheep!$R$330:$R$337,CX51,1),0)</f>
        <v>43900</v>
      </c>
      <c r="CY52" s="505">
        <f>IFERROR(INDEX(Sheep!$R$330:$R$337,CY51,1),0)</f>
        <v>43900</v>
      </c>
      <c r="CZ52" s="505">
        <f>IFERROR(INDEX(Sheep!$R$330:$R$337,CZ51,1),0)</f>
        <v>43900</v>
      </c>
      <c r="DA52" s="505">
        <f>IFERROR(INDEX(Sheep!$R$330:$R$337,DA51,1),0)</f>
        <v>43900</v>
      </c>
      <c r="DB52" s="505">
        <f>IFERROR(INDEX(Sheep!$R$330:$R$337,DB51,1),0)</f>
        <v>43900</v>
      </c>
      <c r="DC52" s="505">
        <f>IFERROR(INDEX(Sheep!$R$330:$R$337,DC51,1),0)</f>
        <v>43900</v>
      </c>
      <c r="DD52" s="505">
        <f>IFERROR(INDEX(Sheep!$R$330:$R$337,DD51,1),0)</f>
        <v>43900</v>
      </c>
      <c r="DE52" s="505">
        <f>IFERROR(INDEX(Sheep!$R$330:$R$337,DE51,1),0)</f>
        <v>43900</v>
      </c>
      <c r="DF52" s="505">
        <f>IFERROR(INDEX(Sheep!$R$330:$R$337,DF51,1),0)</f>
        <v>43900</v>
      </c>
      <c r="DG52" s="505">
        <f>IFERROR(INDEX(Sheep!$R$330:$R$337,DG51,1),0)</f>
        <v>43900</v>
      </c>
      <c r="DH52" s="505">
        <f>IFERROR(INDEX(Sheep!$R$330:$R$337,DH51,1),0)</f>
        <v>43900</v>
      </c>
      <c r="DI52" s="505">
        <f>IFERROR(INDEX(Sheep!$R$330:$R$337,DI51,1),0)</f>
        <v>43900</v>
      </c>
      <c r="DJ52" s="505">
        <f>IFERROR(INDEX(Sheep!$R$330:$R$337,DJ51,1),0)</f>
        <v>43900</v>
      </c>
      <c r="DK52" s="505">
        <f>IFERROR(INDEX(Sheep!$R$330:$R$337,DK51,1),0)</f>
        <v>43900</v>
      </c>
      <c r="DL52" s="505">
        <f>IFERROR(INDEX(Sheep!$R$330:$R$337,DL51,1),0)</f>
        <v>43900</v>
      </c>
      <c r="DM52" s="505">
        <f>IFERROR(INDEX(Sheep!$R$330:$R$337,DM51,1),0)</f>
        <v>43900</v>
      </c>
      <c r="DN52" s="505">
        <f>IFERROR(INDEX(Sheep!$R$330:$R$337,DN51,1),0)</f>
        <v>43900</v>
      </c>
      <c r="DO52" s="505">
        <f>IFERROR(INDEX(Sheep!$R$330:$R$337,DO51,1),0)</f>
        <v>43900</v>
      </c>
      <c r="DP52" s="505">
        <f>IFERROR(INDEX(Sheep!$R$330:$R$337,DP51,1),0)</f>
        <v>43900</v>
      </c>
      <c r="DQ52" s="505">
        <f>IFERROR(INDEX(Sheep!$R$330:$R$337,DQ51,1),0)</f>
        <v>43900</v>
      </c>
      <c r="DR52" s="505">
        <f>IFERROR(INDEX(Sheep!$R$330:$R$337,DR51,1),0)</f>
        <v>43900</v>
      </c>
      <c r="DS52" s="505">
        <f>IFERROR(INDEX(Sheep!$R$330:$R$337,DS51,1),0)</f>
        <v>43900</v>
      </c>
      <c r="DT52" s="505">
        <f>IFERROR(INDEX(Sheep!$R$330:$R$337,DT51,1),0)</f>
        <v>44265</v>
      </c>
      <c r="DU52" s="505">
        <f>IFERROR(INDEX(Sheep!$R$330:$R$337,DU51,1),0)</f>
        <v>44265</v>
      </c>
      <c r="DV52" s="505">
        <f>IFERROR(INDEX(Sheep!$R$330:$R$337,DV51,1),0)</f>
        <v>44265</v>
      </c>
      <c r="DW52" s="505">
        <f>IFERROR(INDEX(Sheep!$R$330:$R$337,DW51,1),0)</f>
        <v>44265</v>
      </c>
      <c r="DX52" s="505">
        <f>IFERROR(INDEX(Sheep!$R$330:$R$337,DX51,1),0)</f>
        <v>44265</v>
      </c>
      <c r="DY52" s="505">
        <f>IFERROR(INDEX(Sheep!$R$330:$R$337,DY51,1),0)</f>
        <v>44265</v>
      </c>
      <c r="DZ52" s="505">
        <f>IFERROR(INDEX(Sheep!$R$330:$R$337,DZ51,1),0)</f>
        <v>44265</v>
      </c>
      <c r="EA52" s="505">
        <f>IFERROR(INDEX(Sheep!$R$330:$R$337,EA51,1),0)</f>
        <v>44265</v>
      </c>
      <c r="EB52" s="505">
        <f>IFERROR(INDEX(Sheep!$R$330:$R$337,EB51,1),0)</f>
        <v>44265</v>
      </c>
      <c r="EC52" s="505">
        <f>IFERROR(INDEX(Sheep!$R$330:$R$337,EC51,1),0)</f>
        <v>44265</v>
      </c>
      <c r="ED52" s="505">
        <f>IFERROR(INDEX(Sheep!$R$330:$R$337,ED51,1),0)</f>
        <v>44265</v>
      </c>
      <c r="EE52" s="505">
        <f>IFERROR(INDEX(Sheep!$R$330:$R$337,EE51,1),0)</f>
        <v>44265</v>
      </c>
      <c r="EF52" s="505">
        <f>IFERROR(INDEX(Sheep!$R$330:$R$337,EF51,1),0)</f>
        <v>44265</v>
      </c>
      <c r="EG52" s="505">
        <f>IFERROR(INDEX(Sheep!$R$330:$R$337,EG51,1),0)</f>
        <v>44265</v>
      </c>
      <c r="EH52" s="505">
        <f>IFERROR(INDEX(Sheep!$R$330:$R$337,EH51,1),0)</f>
        <v>44265</v>
      </c>
      <c r="EI52" s="505">
        <f>IFERROR(INDEX(Sheep!$R$330:$R$337,EI51,1),0)</f>
        <v>44265</v>
      </c>
      <c r="EJ52" s="505">
        <f>IFERROR(INDEX(Sheep!$R$330:$R$337,EJ51,1),0)</f>
        <v>44265</v>
      </c>
      <c r="EK52" s="505">
        <f>IFERROR(INDEX(Sheep!$R$330:$R$337,EK51,1),0)</f>
        <v>44265</v>
      </c>
      <c r="EL52" s="505">
        <f>IFERROR(INDEX(Sheep!$R$330:$R$337,EL51,1),0)</f>
        <v>44265</v>
      </c>
      <c r="EM52" s="505">
        <f>IFERROR(INDEX(Sheep!$R$330:$R$337,EM51,1),0)</f>
        <v>44265</v>
      </c>
      <c r="EN52" s="505">
        <f>IFERROR(INDEX(Sheep!$R$330:$R$337,EN51,1),0)</f>
        <v>44265</v>
      </c>
      <c r="EO52" s="505">
        <f>IFERROR(INDEX(Sheep!$R$330:$R$337,EO51,1),0)</f>
        <v>44265</v>
      </c>
      <c r="EP52" s="505">
        <f>IFERROR(INDEX(Sheep!$R$330:$R$337,EP51,1),0)</f>
        <v>44265</v>
      </c>
      <c r="EQ52" s="505">
        <f>IFERROR(INDEX(Sheep!$R$330:$R$337,EQ51,1),0)</f>
        <v>44265</v>
      </c>
      <c r="ER52" s="505">
        <f>IFERROR(INDEX(Sheep!$R$330:$R$337,ER51,1),0)</f>
        <v>44265</v>
      </c>
      <c r="ES52" s="505">
        <f>IFERROR(INDEX(Sheep!$R$330:$R$337,ES51,1),0)</f>
        <v>44265</v>
      </c>
      <c r="ET52" s="505">
        <f>IFERROR(INDEX(Sheep!$R$330:$R$337,ET51,1),0)</f>
        <v>44265</v>
      </c>
      <c r="EU52" s="505">
        <f>IFERROR(INDEX(Sheep!$R$330:$R$337,EU51,1),0)</f>
        <v>44265</v>
      </c>
      <c r="EV52" s="505">
        <f>IFERROR(INDEX(Sheep!$R$330:$R$337,EV51,1),0)</f>
        <v>44265</v>
      </c>
      <c r="EW52" s="505">
        <f>IFERROR(INDEX(Sheep!$R$330:$R$337,EW51,1),0)</f>
        <v>44265</v>
      </c>
      <c r="EX52" s="505">
        <f>IFERROR(INDEX(Sheep!$R$330:$R$337,EX51,1),0)</f>
        <v>44265</v>
      </c>
      <c r="EY52" s="505">
        <f>IFERROR(INDEX(Sheep!$R$330:$R$337,EY51,1),0)</f>
        <v>44265</v>
      </c>
      <c r="EZ52" s="505">
        <f>IFERROR(INDEX(Sheep!$R$330:$R$337,EZ51,1),0)</f>
        <v>44265</v>
      </c>
      <c r="FA52" s="505">
        <f>IFERROR(INDEX(Sheep!$R$330:$R$337,FA51,1),0)</f>
        <v>44265</v>
      </c>
      <c r="FB52" s="505">
        <f>IFERROR(INDEX(Sheep!$R$330:$R$337,FB51,1),0)</f>
        <v>44265</v>
      </c>
      <c r="FC52" s="505">
        <f>IFERROR(INDEX(Sheep!$R$330:$R$337,FC51,1),0)</f>
        <v>44265</v>
      </c>
      <c r="FD52" s="505">
        <f>IFERROR(INDEX(Sheep!$R$330:$R$337,FD51,1),0)</f>
        <v>44265</v>
      </c>
      <c r="FE52" s="505">
        <f>IFERROR(INDEX(Sheep!$R$330:$R$337,FE51,1),0)</f>
        <v>44265</v>
      </c>
      <c r="FF52" s="505">
        <f>IFERROR(INDEX(Sheep!$R$330:$R$337,FF51,1),0)</f>
        <v>44265</v>
      </c>
      <c r="FG52" s="505">
        <f>IFERROR(INDEX(Sheep!$R$330:$R$337,FG51,1),0)</f>
        <v>44265</v>
      </c>
      <c r="FH52" s="505">
        <f>IFERROR(INDEX(Sheep!$R$330:$R$337,FH51,1),0)</f>
        <v>44265</v>
      </c>
      <c r="FI52" s="505">
        <f>IFERROR(INDEX(Sheep!$R$330:$R$337,FI51,1),0)</f>
        <v>44265</v>
      </c>
      <c r="FJ52" s="505">
        <f>IFERROR(INDEX(Sheep!$R$330:$R$337,FJ51,1),0)</f>
        <v>44265</v>
      </c>
      <c r="FK52" s="505">
        <f>IFERROR(INDEX(Sheep!$R$330:$R$337,FK51,1),0)</f>
        <v>44265</v>
      </c>
      <c r="FL52" s="505">
        <f>IFERROR(INDEX(Sheep!$R$330:$R$337,FL51,1),0)</f>
        <v>44265</v>
      </c>
      <c r="FM52" s="505">
        <f>IFERROR(INDEX(Sheep!$R$330:$R$337,FM51,1),0)</f>
        <v>44265</v>
      </c>
      <c r="FN52" s="505">
        <f>IFERROR(INDEX(Sheep!$R$330:$R$337,FN51,1),0)</f>
        <v>44265</v>
      </c>
      <c r="FO52" s="505">
        <f>IFERROR(INDEX(Sheep!$R$330:$R$337,FO51,1),0)</f>
        <v>44265</v>
      </c>
      <c r="FP52" s="505">
        <f>IFERROR(INDEX(Sheep!$R$330:$R$337,FP51,1),0)</f>
        <v>44265</v>
      </c>
      <c r="FQ52" s="505">
        <f>IFERROR(INDEX(Sheep!$R$330:$R$337,FQ51,1),0)</f>
        <v>44265</v>
      </c>
      <c r="FR52" s="505">
        <f>IFERROR(INDEX(Sheep!$R$330:$R$337,FR51,1),0)</f>
        <v>44265</v>
      </c>
      <c r="FS52" s="505">
        <f>IFERROR(INDEX(Sheep!$R$330:$R$337,FS51,1),0)</f>
        <v>44265</v>
      </c>
      <c r="FT52" s="505">
        <f>IFERROR(INDEX(Sheep!$R$330:$R$337,FT51,1),0)</f>
        <v>44630</v>
      </c>
      <c r="FU52" s="505">
        <f>IFERROR(INDEX(Sheep!$R$330:$R$337,FU51,1),0)</f>
        <v>44630</v>
      </c>
      <c r="FV52" s="505">
        <f>IFERROR(INDEX(Sheep!$R$330:$R$337,FV51,1),0)</f>
        <v>44630</v>
      </c>
      <c r="FW52" s="505">
        <f>IFERROR(INDEX(Sheep!$R$330:$R$337,FW51,1),0)</f>
        <v>44630</v>
      </c>
      <c r="FX52" s="505">
        <f>IFERROR(INDEX(Sheep!$R$330:$R$337,FX51,1),0)</f>
        <v>44630</v>
      </c>
      <c r="FY52" s="505">
        <f>IFERROR(INDEX(Sheep!$R$330:$R$337,FY51,1),0)</f>
        <v>44630</v>
      </c>
      <c r="FZ52" s="505">
        <f>IFERROR(INDEX(Sheep!$R$330:$R$337,FZ51,1),0)</f>
        <v>44630</v>
      </c>
      <c r="GA52" s="505">
        <f>IFERROR(INDEX(Sheep!$R$330:$R$337,GA51,1),0)</f>
        <v>44630</v>
      </c>
      <c r="GB52" s="505">
        <f>IFERROR(INDEX(Sheep!$R$330:$R$337,GB51,1),0)</f>
        <v>44630</v>
      </c>
      <c r="GC52" s="505">
        <f>IFERROR(INDEX(Sheep!$R$330:$R$337,GC51,1),0)</f>
        <v>44630</v>
      </c>
      <c r="GD52" s="505">
        <f>IFERROR(INDEX(Sheep!$R$330:$R$337,GD51,1),0)</f>
        <v>44630</v>
      </c>
      <c r="GE52" s="505">
        <f>IFERROR(INDEX(Sheep!$R$330:$R$337,GE51,1),0)</f>
        <v>44630</v>
      </c>
      <c r="GF52" s="505">
        <f>IFERROR(INDEX(Sheep!$R$330:$R$337,GF51,1),0)</f>
        <v>44630</v>
      </c>
      <c r="GG52" s="505">
        <f>IFERROR(INDEX(Sheep!$R$330:$R$337,GG51,1),0)</f>
        <v>44630</v>
      </c>
      <c r="GH52" s="505">
        <f>IFERROR(INDEX(Sheep!$R$330:$R$337,GH51,1),0)</f>
        <v>44630</v>
      </c>
      <c r="GI52" s="505">
        <f>IFERROR(INDEX(Sheep!$R$330:$R$337,GI51,1),0)</f>
        <v>44630</v>
      </c>
      <c r="GJ52" s="505">
        <f>IFERROR(INDEX(Sheep!$R$330:$R$337,GJ51,1),0)</f>
        <v>44630</v>
      </c>
      <c r="GK52" s="505">
        <f>IFERROR(INDEX(Sheep!$R$330:$R$337,GK51,1),0)</f>
        <v>44630</v>
      </c>
      <c r="GL52" s="505">
        <f>IFERROR(INDEX(Sheep!$R$330:$R$337,GL51,1),0)</f>
        <v>44630</v>
      </c>
      <c r="GM52" s="505">
        <f>IFERROR(INDEX(Sheep!$R$330:$R$337,GM51,1),0)</f>
        <v>44630</v>
      </c>
      <c r="GN52" s="505">
        <f>IFERROR(INDEX(Sheep!$R$330:$R$337,GN51,1),0)</f>
        <v>44630</v>
      </c>
      <c r="GO52" s="505">
        <f>IFERROR(INDEX(Sheep!$R$330:$R$337,GO51,1),0)</f>
        <v>44630</v>
      </c>
      <c r="GP52" s="505">
        <f>IFERROR(INDEX(Sheep!$R$330:$R$337,GP51,1),0)</f>
        <v>44630</v>
      </c>
      <c r="GQ52" s="505">
        <f>IFERROR(INDEX(Sheep!$R$330:$R$337,GQ51,1),0)</f>
        <v>44630</v>
      </c>
      <c r="GR52" s="505">
        <f>IFERROR(INDEX(Sheep!$R$330:$R$337,GR51,1),0)</f>
        <v>44630</v>
      </c>
      <c r="GS52" s="505">
        <f>IFERROR(INDEX(Sheep!$R$330:$R$337,GS51,1),0)</f>
        <v>44630</v>
      </c>
      <c r="GT52" s="505">
        <f>IFERROR(INDEX(Sheep!$R$330:$R$337,GT51,1),0)</f>
        <v>44630</v>
      </c>
      <c r="GU52" s="505">
        <f>IFERROR(INDEX(Sheep!$R$330:$R$337,GU51,1),0)</f>
        <v>44630</v>
      </c>
      <c r="GV52" s="505">
        <f>IFERROR(INDEX(Sheep!$R$330:$R$337,GV51,1),0)</f>
        <v>44630</v>
      </c>
      <c r="GW52" s="505">
        <f>IFERROR(INDEX(Sheep!$R$330:$R$337,GW51,1),0)</f>
        <v>44630</v>
      </c>
      <c r="GX52" s="505">
        <f>IFERROR(INDEX(Sheep!$R$330:$R$337,GX51,1),0)</f>
        <v>44630</v>
      </c>
      <c r="GY52" s="505">
        <f>IFERROR(INDEX(Sheep!$R$330:$R$337,GY51,1),0)</f>
        <v>44630</v>
      </c>
      <c r="GZ52" s="505">
        <f>IFERROR(INDEX(Sheep!$R$330:$R$337,GZ51,1),0)</f>
        <v>44630</v>
      </c>
      <c r="HA52" s="505">
        <f>IFERROR(INDEX(Sheep!$R$330:$R$337,HA51,1),0)</f>
        <v>44630</v>
      </c>
      <c r="HB52" s="505">
        <f>IFERROR(INDEX(Sheep!$R$330:$R$337,HB51,1),0)</f>
        <v>44630</v>
      </c>
      <c r="HC52" s="505">
        <f>IFERROR(INDEX(Sheep!$R$330:$R$337,HC51,1),0)</f>
        <v>44630</v>
      </c>
      <c r="HD52" s="505">
        <f>IFERROR(INDEX(Sheep!$R$330:$R$337,HD51,1),0)</f>
        <v>44630</v>
      </c>
      <c r="HE52" s="505">
        <f>IFERROR(INDEX(Sheep!$R$330:$R$337,HE51,1),0)</f>
        <v>44630</v>
      </c>
      <c r="HF52" s="505">
        <f>IFERROR(INDEX(Sheep!$R$330:$R$337,HF51,1),0)</f>
        <v>44630</v>
      </c>
      <c r="HG52" s="505">
        <f>IFERROR(INDEX(Sheep!$R$330:$R$337,HG51,1),0)</f>
        <v>44630</v>
      </c>
      <c r="HH52" s="505">
        <f>IFERROR(INDEX(Sheep!$R$330:$R$337,HH51,1),0)</f>
        <v>44630</v>
      </c>
      <c r="HI52" s="505">
        <f>IFERROR(INDEX(Sheep!$R$330:$R$337,HI51,1),0)</f>
        <v>44630</v>
      </c>
      <c r="HJ52" s="505">
        <f>IFERROR(INDEX(Sheep!$R$330:$R$337,HJ51,1),0)</f>
        <v>44630</v>
      </c>
      <c r="HK52" s="505">
        <f>IFERROR(INDEX(Sheep!$R$330:$R$337,HK51,1),0)</f>
        <v>44630</v>
      </c>
      <c r="HL52" s="505">
        <f>IFERROR(INDEX(Sheep!$R$330:$R$337,HL51,1),0)</f>
        <v>44630</v>
      </c>
      <c r="HM52" s="505">
        <f>IFERROR(INDEX(Sheep!$R$330:$R$337,HM51,1),0)</f>
        <v>44630</v>
      </c>
      <c r="HN52" s="505">
        <f>IFERROR(INDEX(Sheep!$R$330:$R$337,HN51,1),0)</f>
        <v>44630</v>
      </c>
      <c r="HO52" s="505">
        <f>IFERROR(INDEX(Sheep!$R$330:$R$337,HO51,1),0)</f>
        <v>44630</v>
      </c>
      <c r="HP52" s="505">
        <f>IFERROR(INDEX(Sheep!$R$330:$R$337,HP51,1),0)</f>
        <v>44630</v>
      </c>
      <c r="HQ52" s="505">
        <f>IFERROR(INDEX(Sheep!$R$330:$R$337,HQ51,1),0)</f>
        <v>44630</v>
      </c>
      <c r="HR52" s="505">
        <f>IFERROR(INDEX(Sheep!$R$330:$R$337,HR51,1),0)</f>
        <v>44630</v>
      </c>
      <c r="HS52" s="505">
        <f>IFERROR(INDEX(Sheep!$R$330:$R$337,HS51,1),0)</f>
        <v>44630</v>
      </c>
      <c r="HT52" s="505">
        <f>IFERROR(INDEX(Sheep!$R$330:$R$337,HT51,1),0)</f>
        <v>44995</v>
      </c>
      <c r="HU52" s="505">
        <f>IFERROR(INDEX(Sheep!$R$330:$R$337,HU51,1),0)</f>
        <v>44995</v>
      </c>
      <c r="HV52" s="505">
        <f>IFERROR(INDEX(Sheep!$R$330:$R$337,HV51,1),0)</f>
        <v>44995</v>
      </c>
      <c r="HW52" s="505">
        <f>IFERROR(INDEX(Sheep!$R$330:$R$337,HW51,1),0)</f>
        <v>44995</v>
      </c>
      <c r="HX52" s="505">
        <f>IFERROR(INDEX(Sheep!$R$330:$R$337,HX51,1),0)</f>
        <v>44995</v>
      </c>
      <c r="HY52" s="505">
        <f>IFERROR(INDEX(Sheep!$R$330:$R$337,HY51,1),0)</f>
        <v>44995</v>
      </c>
      <c r="HZ52" s="505">
        <f>IFERROR(INDEX(Sheep!$R$330:$R$337,HZ51,1),0)</f>
        <v>44995</v>
      </c>
      <c r="IA52" s="505">
        <f>IFERROR(INDEX(Sheep!$R$330:$R$337,IA51,1),0)</f>
        <v>44995</v>
      </c>
      <c r="IB52" s="505">
        <f>IFERROR(INDEX(Sheep!$R$330:$R$337,IB51,1),0)</f>
        <v>44995</v>
      </c>
      <c r="IC52" s="505">
        <f>IFERROR(INDEX(Sheep!$R$330:$R$337,IC51,1),0)</f>
        <v>44995</v>
      </c>
      <c r="ID52" s="505">
        <f>IFERROR(INDEX(Sheep!$R$330:$R$337,ID51,1),0)</f>
        <v>44995</v>
      </c>
      <c r="IE52" s="505">
        <f>IFERROR(INDEX(Sheep!$R$330:$R$337,IE51,1),0)</f>
        <v>44995</v>
      </c>
      <c r="IF52" s="505">
        <f>IFERROR(INDEX(Sheep!$R$330:$R$337,IF51,1),0)</f>
        <v>44995</v>
      </c>
      <c r="IG52" s="505">
        <f>IFERROR(INDEX(Sheep!$R$330:$R$337,IG51,1),0)</f>
        <v>44995</v>
      </c>
      <c r="IH52" s="505">
        <f>IFERROR(INDEX(Sheep!$R$330:$R$337,IH51,1),0)</f>
        <v>44995</v>
      </c>
      <c r="II52" s="505">
        <f>IFERROR(INDEX(Sheep!$R$330:$R$337,II51,1),0)</f>
        <v>44995</v>
      </c>
      <c r="IJ52" s="505">
        <f>IFERROR(INDEX(Sheep!$R$330:$R$337,IJ51,1),0)</f>
        <v>44995</v>
      </c>
      <c r="IK52" s="505">
        <f>IFERROR(INDEX(Sheep!$R$330:$R$337,IK51,1),0)</f>
        <v>44995</v>
      </c>
      <c r="IL52" s="505">
        <f>IFERROR(INDEX(Sheep!$R$330:$R$337,IL51,1),0)</f>
        <v>44995</v>
      </c>
      <c r="IM52" s="505">
        <f>IFERROR(INDEX(Sheep!$R$330:$R$337,IM51,1),0)</f>
        <v>44995</v>
      </c>
      <c r="IN52" s="505">
        <f>IFERROR(INDEX(Sheep!$R$330:$R$337,IN51,1),0)</f>
        <v>44995</v>
      </c>
      <c r="IO52" s="505">
        <f>IFERROR(INDEX(Sheep!$R$330:$R$337,IO51,1),0)</f>
        <v>44995</v>
      </c>
      <c r="IP52" s="505">
        <f>IFERROR(INDEX(Sheep!$R$330:$R$337,IP51,1),0)</f>
        <v>44995</v>
      </c>
      <c r="IQ52" s="505">
        <f>IFERROR(INDEX(Sheep!$R$330:$R$337,IQ51,1),0)</f>
        <v>44995</v>
      </c>
      <c r="IR52" s="505">
        <f>IFERROR(INDEX(Sheep!$R$330:$R$337,IR51,1),0)</f>
        <v>44995</v>
      </c>
      <c r="IS52" s="505">
        <f>IFERROR(INDEX(Sheep!$R$330:$R$337,IS51,1),0)</f>
        <v>44995</v>
      </c>
      <c r="IT52" s="505">
        <f>IFERROR(INDEX(Sheep!$R$330:$R$337,IT51,1),0)</f>
        <v>44995</v>
      </c>
      <c r="IU52" s="505">
        <f>IFERROR(INDEX(Sheep!$R$330:$R$337,IU51,1),0)</f>
        <v>44995</v>
      </c>
      <c r="IV52" s="505">
        <f>IFERROR(INDEX(Sheep!$R$330:$R$337,IV51,1),0)</f>
        <v>44995</v>
      </c>
      <c r="IW52" s="505">
        <f>IFERROR(INDEX(Sheep!$R$330:$R$337,IW51,1),0)</f>
        <v>44995</v>
      </c>
      <c r="IX52" s="505">
        <f>IFERROR(INDEX(Sheep!$R$330:$R$337,IX51,1),0)</f>
        <v>44995</v>
      </c>
      <c r="IY52" s="505">
        <f>IFERROR(INDEX(Sheep!$R$330:$R$337,IY51,1),0)</f>
        <v>44995</v>
      </c>
      <c r="IZ52" s="505">
        <f>IFERROR(INDEX(Sheep!$R$330:$R$337,IZ51,1),0)</f>
        <v>44995</v>
      </c>
      <c r="JA52" s="505">
        <f>IFERROR(INDEX(Sheep!$R$330:$R$337,JA51,1),0)</f>
        <v>44995</v>
      </c>
      <c r="JB52" s="505">
        <f>IFERROR(INDEX(Sheep!$R$330:$R$337,JB51,1),0)</f>
        <v>44995</v>
      </c>
      <c r="JC52" s="505">
        <f>IFERROR(INDEX(Sheep!$R$330:$R$337,JC51,1),0)</f>
        <v>44995</v>
      </c>
      <c r="JD52" s="505">
        <f>IFERROR(INDEX(Sheep!$R$330:$R$337,JD51,1),0)</f>
        <v>44995</v>
      </c>
      <c r="JE52" s="505">
        <f>IFERROR(INDEX(Sheep!$R$330:$R$337,JE51,1),0)</f>
        <v>44995</v>
      </c>
      <c r="JF52" s="505">
        <f>IFERROR(INDEX(Sheep!$R$330:$R$337,JF51,1),0)</f>
        <v>44995</v>
      </c>
      <c r="JG52" s="505">
        <f>IFERROR(INDEX(Sheep!$R$330:$R$337,JG51,1),0)</f>
        <v>44995</v>
      </c>
      <c r="JH52" s="505">
        <f>IFERROR(INDEX(Sheep!$R$330:$R$337,JH51,1),0)</f>
        <v>44995</v>
      </c>
      <c r="JI52" s="505">
        <f>IFERROR(INDEX(Sheep!$R$330:$R$337,JI51,1),0)</f>
        <v>44995</v>
      </c>
      <c r="JJ52" s="505">
        <f>IFERROR(INDEX(Sheep!$R$330:$R$337,JJ51,1),0)</f>
        <v>44995</v>
      </c>
      <c r="JK52" s="505">
        <f>IFERROR(INDEX(Sheep!$R$330:$R$337,JK51,1),0)</f>
        <v>44995</v>
      </c>
      <c r="JL52" s="505">
        <f>IFERROR(INDEX(Sheep!$R$330:$R$337,JL51,1),0)</f>
        <v>44995</v>
      </c>
      <c r="JM52" s="505">
        <f>IFERROR(INDEX(Sheep!$R$330:$R$337,JM51,1),0)</f>
        <v>44995</v>
      </c>
      <c r="JN52" s="505">
        <f>IFERROR(INDEX(Sheep!$R$330:$R$337,JN51,1),0)</f>
        <v>44995</v>
      </c>
      <c r="JO52" s="505">
        <f>IFERROR(INDEX(Sheep!$R$330:$R$337,JO51,1),0)</f>
        <v>44995</v>
      </c>
      <c r="JP52" s="505">
        <f>IFERROR(INDEX(Sheep!$R$330:$R$337,JP51,1),0)</f>
        <v>44995</v>
      </c>
      <c r="JQ52" s="505">
        <f>IFERROR(INDEX(Sheep!$R$330:$R$337,JQ51,1),0)</f>
        <v>44995</v>
      </c>
      <c r="JR52" s="505">
        <f>IFERROR(INDEX(Sheep!$R$330:$R$337,JR51,1),0)</f>
        <v>44995</v>
      </c>
      <c r="JS52" s="505">
        <f>IFERROR(INDEX(Sheep!$R$330:$R$337,JS51,1),0)</f>
        <v>44995</v>
      </c>
      <c r="JT52" s="505">
        <f>IFERROR(INDEX(Sheep!$R$330:$R$337,JT51,1),0)</f>
        <v>45361</v>
      </c>
      <c r="JU52" s="505">
        <f>IFERROR(INDEX(Sheep!$R$330:$R$337,JU51,1),0)</f>
        <v>45361</v>
      </c>
      <c r="JV52" s="505">
        <f>IFERROR(INDEX(Sheep!$R$330:$R$337,JV51,1),0)</f>
        <v>45361</v>
      </c>
      <c r="JW52" s="505">
        <f>IFERROR(INDEX(Sheep!$R$330:$R$337,JW51,1),0)</f>
        <v>45361</v>
      </c>
      <c r="JX52" s="505">
        <f>IFERROR(INDEX(Sheep!$R$330:$R$337,JX51,1),0)</f>
        <v>45361</v>
      </c>
      <c r="JY52" s="505">
        <f>IFERROR(INDEX(Sheep!$R$330:$R$337,JY51,1),0)</f>
        <v>45361</v>
      </c>
      <c r="JZ52" s="505">
        <f>IFERROR(INDEX(Sheep!$R$330:$R$337,JZ51,1),0)</f>
        <v>45361</v>
      </c>
      <c r="KA52" s="505">
        <f>IFERROR(INDEX(Sheep!$R$330:$R$337,KA51,1),0)</f>
        <v>45361</v>
      </c>
      <c r="KB52" s="505">
        <f>IFERROR(INDEX(Sheep!$R$330:$R$337,KB51,1),0)</f>
        <v>45361</v>
      </c>
      <c r="KC52" s="505">
        <f>IFERROR(INDEX(Sheep!$R$330:$R$337,KC51,1),0)</f>
        <v>45361</v>
      </c>
      <c r="KD52" s="505">
        <f>IFERROR(INDEX(Sheep!$R$330:$R$337,KD51,1),0)</f>
        <v>45361</v>
      </c>
      <c r="KE52" s="505">
        <f>IFERROR(INDEX(Sheep!$R$330:$R$337,KE51,1),0)</f>
        <v>45361</v>
      </c>
      <c r="KF52" s="505">
        <f>IFERROR(INDEX(Sheep!$R$330:$R$337,KF51,1),0)</f>
        <v>45361</v>
      </c>
      <c r="KG52" s="505">
        <f>IFERROR(INDEX(Sheep!$R$330:$R$337,KG51,1),0)</f>
        <v>45361</v>
      </c>
      <c r="KH52" s="505">
        <f>IFERROR(INDEX(Sheep!$R$330:$R$337,KH51,1),0)</f>
        <v>45361</v>
      </c>
      <c r="KI52" s="505">
        <f>IFERROR(INDEX(Sheep!$R$330:$R$337,KI51,1),0)</f>
        <v>45361</v>
      </c>
      <c r="KJ52" s="505">
        <f>IFERROR(INDEX(Sheep!$R$330:$R$337,KJ51,1),0)</f>
        <v>45361</v>
      </c>
      <c r="KK52" s="505">
        <f>IFERROR(INDEX(Sheep!$R$330:$R$337,KK51,1),0)</f>
        <v>45361</v>
      </c>
      <c r="KL52" s="505">
        <f>IFERROR(INDEX(Sheep!$R$330:$R$337,KL51,1),0)</f>
        <v>45361</v>
      </c>
      <c r="KM52" s="505">
        <f>IFERROR(INDEX(Sheep!$R$330:$R$337,KM51,1),0)</f>
        <v>45361</v>
      </c>
      <c r="KN52" s="505">
        <f>IFERROR(INDEX(Sheep!$R$330:$R$337,KN51,1),0)</f>
        <v>45361</v>
      </c>
      <c r="KO52" s="505">
        <f>IFERROR(INDEX(Sheep!$R$330:$R$337,KO51,1),0)</f>
        <v>45361</v>
      </c>
      <c r="KP52" s="505">
        <f>IFERROR(INDEX(Sheep!$R$330:$R$337,KP51,1),0)</f>
        <v>45361</v>
      </c>
      <c r="KQ52" s="505">
        <f>IFERROR(INDEX(Sheep!$R$330:$R$337,KQ51,1),0)</f>
        <v>45361</v>
      </c>
      <c r="KR52" s="505">
        <f>IFERROR(INDEX(Sheep!$R$330:$R$337,KR51,1),0)</f>
        <v>45361</v>
      </c>
      <c r="KS52" s="505">
        <f>IFERROR(INDEX(Sheep!$R$330:$R$337,KS51,1),0)</f>
        <v>45361</v>
      </c>
      <c r="KT52" s="505">
        <f>IFERROR(INDEX(Sheep!$R$330:$R$337,KT51,1),0)</f>
        <v>45361</v>
      </c>
      <c r="KU52" s="505">
        <f>IFERROR(INDEX(Sheep!$R$330:$R$337,KU51,1),0)</f>
        <v>45361</v>
      </c>
      <c r="KV52" s="505">
        <f>IFERROR(INDEX(Sheep!$R$330:$R$337,KV51,1),0)</f>
        <v>45361</v>
      </c>
      <c r="KW52" s="505">
        <f>IFERROR(INDEX(Sheep!$R$330:$R$337,KW51,1),0)</f>
        <v>45361</v>
      </c>
      <c r="KX52" s="505">
        <f>IFERROR(INDEX(Sheep!$R$330:$R$337,KX51,1),0)</f>
        <v>45361</v>
      </c>
      <c r="KY52" s="505">
        <f>IFERROR(INDEX(Sheep!$R$330:$R$337,KY51,1),0)</f>
        <v>45361</v>
      </c>
      <c r="KZ52" s="505">
        <f>IFERROR(INDEX(Sheep!$R$330:$R$337,KZ51,1),0)</f>
        <v>45361</v>
      </c>
      <c r="LA52" s="505">
        <f>IFERROR(INDEX(Sheep!$R$330:$R$337,LA51,1),0)</f>
        <v>45361</v>
      </c>
      <c r="LB52" s="505">
        <f>IFERROR(INDEX(Sheep!$R$330:$R$337,LB51,1),0)</f>
        <v>45361</v>
      </c>
      <c r="LC52" s="505">
        <f>IFERROR(INDEX(Sheep!$R$330:$R$337,LC51,1),0)</f>
        <v>45361</v>
      </c>
      <c r="LD52" s="505">
        <f>IFERROR(INDEX(Sheep!$R$330:$R$337,LD51,1),0)</f>
        <v>45361</v>
      </c>
      <c r="LE52" s="505">
        <f>IFERROR(INDEX(Sheep!$R$330:$R$337,LE51,1),0)</f>
        <v>45361</v>
      </c>
      <c r="LF52" s="505">
        <f>IFERROR(INDEX(Sheep!$R$330:$R$337,LF51,1),0)</f>
        <v>45361</v>
      </c>
      <c r="LG52" s="505">
        <f>IFERROR(INDEX(Sheep!$R$330:$R$337,LG51,1),0)</f>
        <v>45361</v>
      </c>
      <c r="LH52" s="505">
        <f>IFERROR(INDEX(Sheep!$R$330:$R$337,LH51,1),0)</f>
        <v>45361</v>
      </c>
      <c r="LI52" s="505">
        <f>IFERROR(INDEX(Sheep!$R$330:$R$337,LI51,1),0)</f>
        <v>45361</v>
      </c>
      <c r="LJ52" s="505">
        <f>IFERROR(INDEX(Sheep!$R$330:$R$337,LJ51,1),0)</f>
        <v>45361</v>
      </c>
      <c r="LK52" s="505">
        <f>IFERROR(INDEX(Sheep!$R$330:$R$337,LK51,1),0)</f>
        <v>45361</v>
      </c>
      <c r="LL52" s="505">
        <f>IFERROR(INDEX(Sheep!$R$330:$R$337,LL51,1),0)</f>
        <v>45361</v>
      </c>
      <c r="LM52" s="505">
        <f>IFERROR(INDEX(Sheep!$R$330:$R$337,LM51,1),0)</f>
        <v>45361</v>
      </c>
      <c r="LN52" s="505">
        <f>IFERROR(INDEX(Sheep!$R$330:$R$337,LN51,1),0)</f>
        <v>45361</v>
      </c>
      <c r="LO52" s="505">
        <f>IFERROR(INDEX(Sheep!$R$330:$R$337,LO51,1),0)</f>
        <v>45361</v>
      </c>
      <c r="LP52" s="505">
        <f>IFERROR(INDEX(Sheep!$R$330:$R$337,LP51,1),0)</f>
        <v>45361</v>
      </c>
      <c r="LQ52" s="505">
        <f>IFERROR(INDEX(Sheep!$R$330:$R$337,LQ51,1),0)</f>
        <v>45361</v>
      </c>
      <c r="LR52" s="505">
        <f>IFERROR(INDEX(Sheep!$R$330:$R$337,LR51,1),0)</f>
        <v>45361</v>
      </c>
      <c r="LS52" s="505">
        <f>IFERROR(INDEX(Sheep!$R$330:$R$337,LS51,1),0)</f>
        <v>45361</v>
      </c>
      <c r="LT52" s="505">
        <f>IFERROR(INDEX(Sheep!$R$330:$R$337,LT51,1),0)</f>
        <v>45726</v>
      </c>
      <c r="LU52" s="505">
        <f>IFERROR(INDEX(Sheep!$R$330:$R$337,LU51,1),0)</f>
        <v>45726</v>
      </c>
      <c r="LV52" s="505">
        <f>IFERROR(INDEX(Sheep!$R$330:$R$337,LV51,1),0)</f>
        <v>45726</v>
      </c>
      <c r="LW52" s="505">
        <f>IFERROR(INDEX(Sheep!$R$330:$R$337,LW51,1),0)</f>
        <v>45726</v>
      </c>
      <c r="LX52" s="505">
        <f>IFERROR(INDEX(Sheep!$R$330:$R$337,LX51,1),0)</f>
        <v>45726</v>
      </c>
      <c r="LY52" s="505">
        <f>IFERROR(INDEX(Sheep!$R$330:$R$337,LY51,1),0)</f>
        <v>45726</v>
      </c>
      <c r="LZ52" s="505">
        <f>IFERROR(INDEX(Sheep!$R$330:$R$337,LZ51,1),0)</f>
        <v>45726</v>
      </c>
      <c r="MA52" s="505">
        <f>IFERROR(INDEX(Sheep!$R$330:$R$337,MA51,1),0)</f>
        <v>45726</v>
      </c>
      <c r="MB52" s="505">
        <f>IFERROR(INDEX(Sheep!$R$330:$R$337,MB51,1),0)</f>
        <v>45726</v>
      </c>
      <c r="MC52" s="505">
        <f>IFERROR(INDEX(Sheep!$R$330:$R$337,MC51,1),0)</f>
        <v>45726</v>
      </c>
      <c r="MD52" s="505">
        <f>IFERROR(INDEX(Sheep!$R$330:$R$337,MD51,1),0)</f>
        <v>45726</v>
      </c>
      <c r="ME52" s="505">
        <f>IFERROR(INDEX(Sheep!$R$330:$R$337,ME51,1),0)</f>
        <v>45726</v>
      </c>
      <c r="MF52" s="505">
        <f>IFERROR(INDEX(Sheep!$R$330:$R$337,MF51,1),0)</f>
        <v>45726</v>
      </c>
      <c r="MG52" s="505">
        <f>IFERROR(INDEX(Sheep!$R$330:$R$337,MG51,1),0)</f>
        <v>45726</v>
      </c>
      <c r="MH52" s="505">
        <f>IFERROR(INDEX(Sheep!$R$330:$R$337,MH51,1),0)</f>
        <v>45726</v>
      </c>
      <c r="MI52" s="505">
        <f>IFERROR(INDEX(Sheep!$R$330:$R$337,MI51,1),0)</f>
        <v>45726</v>
      </c>
      <c r="MJ52" s="505">
        <f>IFERROR(INDEX(Sheep!$R$330:$R$337,MJ51,1),0)</f>
        <v>45726</v>
      </c>
      <c r="MK52" s="505">
        <f>IFERROR(INDEX(Sheep!$R$330:$R$337,MK51,1),0)</f>
        <v>45726</v>
      </c>
      <c r="ML52" s="505">
        <f>IFERROR(INDEX(Sheep!$R$330:$R$337,ML51,1),0)</f>
        <v>45726</v>
      </c>
      <c r="MM52" s="505">
        <f>IFERROR(INDEX(Sheep!$R$330:$R$337,MM51,1),0)</f>
        <v>45726</v>
      </c>
      <c r="MN52" s="505">
        <f>IFERROR(INDEX(Sheep!$R$330:$R$337,MN51,1),0)</f>
        <v>45726</v>
      </c>
      <c r="MO52" s="505">
        <f>IFERROR(INDEX(Sheep!$R$330:$R$337,MO51,1),0)</f>
        <v>45726</v>
      </c>
      <c r="MP52" s="505">
        <f>IFERROR(INDEX(Sheep!$R$330:$R$337,MP51,1),0)</f>
        <v>45726</v>
      </c>
      <c r="MQ52" s="505">
        <f>IFERROR(INDEX(Sheep!$R$330:$R$337,MQ51,1),0)</f>
        <v>45726</v>
      </c>
      <c r="MR52" s="505">
        <f>IFERROR(INDEX(Sheep!$R$330:$R$337,MR51,1),0)</f>
        <v>45726</v>
      </c>
      <c r="MS52" s="505">
        <f>IFERROR(INDEX(Sheep!$R$330:$R$337,MS51,1),0)</f>
        <v>45726</v>
      </c>
      <c r="MT52" s="505">
        <f>IFERROR(INDEX(Sheep!$R$330:$R$337,MT51,1),0)</f>
        <v>45726</v>
      </c>
      <c r="MU52" s="505">
        <f>IFERROR(INDEX(Sheep!$R$330:$R$337,MU51,1),0)</f>
        <v>45726</v>
      </c>
      <c r="MV52" s="505">
        <f>IFERROR(INDEX(Sheep!$R$330:$R$337,MV51,1),0)</f>
        <v>45726</v>
      </c>
      <c r="MW52" s="505">
        <f>IFERROR(INDEX(Sheep!$R$330:$R$337,MW51,1),0)</f>
        <v>45726</v>
      </c>
      <c r="MX52" s="505">
        <f>IFERROR(INDEX(Sheep!$R$330:$R$337,MX51,1),0)</f>
        <v>45726</v>
      </c>
      <c r="MY52" s="505">
        <f>IFERROR(INDEX(Sheep!$R$330:$R$337,MY51,1),0)</f>
        <v>45726</v>
      </c>
      <c r="MZ52" s="505">
        <f>IFERROR(INDEX(Sheep!$R$330:$R$337,MZ51,1),0)</f>
        <v>45726</v>
      </c>
      <c r="NA52" s="505">
        <f>IFERROR(INDEX(Sheep!$R$330:$R$337,NA51,1),0)</f>
        <v>45726</v>
      </c>
      <c r="NB52" s="505">
        <f>IFERROR(INDEX(Sheep!$R$330:$R$337,NB51,1),0)</f>
        <v>45726</v>
      </c>
      <c r="NC52" s="505">
        <f>IFERROR(INDEX(Sheep!$R$330:$R$337,NC51,1),0)</f>
        <v>45726</v>
      </c>
      <c r="ND52" s="505">
        <f>IFERROR(INDEX(Sheep!$R$330:$R$337,ND51,1),0)</f>
        <v>45726</v>
      </c>
      <c r="NE52" s="505">
        <f>IFERROR(INDEX(Sheep!$R$330:$R$337,NE51,1),0)</f>
        <v>45726</v>
      </c>
      <c r="NF52" s="505">
        <f>IFERROR(INDEX(Sheep!$R$330:$R$337,NF51,1),0)</f>
        <v>45726</v>
      </c>
      <c r="NG52" s="505">
        <f>IFERROR(INDEX(Sheep!$R$330:$R$337,NG51,1),0)</f>
        <v>45726</v>
      </c>
      <c r="NH52" s="505">
        <f>IFERROR(INDEX(Sheep!$R$330:$R$337,NH51,1),0)</f>
        <v>45726</v>
      </c>
      <c r="NI52" s="505">
        <f>IFERROR(INDEX(Sheep!$R$330:$R$337,NI51,1),0)</f>
        <v>45726</v>
      </c>
      <c r="NJ52" s="505">
        <f>IFERROR(INDEX(Sheep!$R$330:$R$337,NJ51,1),0)</f>
        <v>45726</v>
      </c>
      <c r="NK52" s="505">
        <f>IFERROR(INDEX(Sheep!$R$330:$R$337,NK51,1),0)</f>
        <v>45726</v>
      </c>
      <c r="NL52" s="505">
        <f>IFERROR(INDEX(Sheep!$R$330:$R$337,NL51,1),0)</f>
        <v>45726</v>
      </c>
      <c r="NM52" s="505">
        <f>IFERROR(INDEX(Sheep!$R$330:$R$337,NM51,1),0)</f>
        <v>45726</v>
      </c>
      <c r="NN52" s="505">
        <f>IFERROR(INDEX(Sheep!$R$330:$R$337,NN51,1),0)</f>
        <v>45726</v>
      </c>
      <c r="NO52" s="505">
        <f>IFERROR(INDEX(Sheep!$R$330:$R$337,NO51,1),0)</f>
        <v>45726</v>
      </c>
      <c r="NP52" s="505">
        <f>IFERROR(INDEX(Sheep!$R$330:$R$337,NP51,1),0)</f>
        <v>45726</v>
      </c>
      <c r="NQ52" s="505">
        <f>IFERROR(INDEX(Sheep!$R$330:$R$337,NQ51,1),0)</f>
        <v>45726</v>
      </c>
      <c r="NR52" s="505">
        <f>IFERROR(INDEX(Sheep!$R$330:$R$337,NR51,1),0)</f>
        <v>45726</v>
      </c>
      <c r="NS52" s="505">
        <f>IFERROR(INDEX(Sheep!$R$330:$R$337,NS51,1),0)</f>
        <v>45726</v>
      </c>
      <c r="NT52" s="505">
        <f>IFERROR(INDEX(Sheep!$R$330:$R$337,NT51,1),0)</f>
        <v>46091</v>
      </c>
      <c r="NU52" s="505">
        <f>IFERROR(INDEX(Sheep!$R$330:$R$337,NU51,1),0)</f>
        <v>46091</v>
      </c>
      <c r="NV52" s="505">
        <f>IFERROR(INDEX(Sheep!$R$330:$R$337,NV51,1),0)</f>
        <v>46091</v>
      </c>
      <c r="NW52" s="505">
        <f>IFERROR(INDEX(Sheep!$R$330:$R$337,NW51,1),0)</f>
        <v>46091</v>
      </c>
      <c r="NX52" s="505">
        <f>IFERROR(INDEX(Sheep!$R$330:$R$337,NX51,1),0)</f>
        <v>46091</v>
      </c>
      <c r="NY52" s="505">
        <f>IFERROR(INDEX(Sheep!$R$330:$R$337,NY51,1),0)</f>
        <v>46091</v>
      </c>
      <c r="NZ52" s="505">
        <f>IFERROR(INDEX(Sheep!$R$330:$R$337,NZ51,1),0)</f>
        <v>46091</v>
      </c>
      <c r="OA52" s="505">
        <f>IFERROR(INDEX(Sheep!$R$330:$R$337,OA51,1),0)</f>
        <v>46091</v>
      </c>
      <c r="OB52" s="505">
        <f>IFERROR(INDEX(Sheep!$R$330:$R$337,OB51,1),0)</f>
        <v>46091</v>
      </c>
      <c r="OC52" s="505">
        <f>IFERROR(INDEX(Sheep!$R$330:$R$337,OC51,1),0)</f>
        <v>46091</v>
      </c>
      <c r="OD52" s="505">
        <f>IFERROR(INDEX(Sheep!$R$330:$R$337,OD51,1),0)</f>
        <v>46091</v>
      </c>
      <c r="OE52" s="505">
        <f>IFERROR(INDEX(Sheep!$R$330:$R$337,OE51,1),0)</f>
        <v>46091</v>
      </c>
      <c r="OF52" s="505">
        <f>IFERROR(INDEX(Sheep!$R$330:$R$337,OF51,1),0)</f>
        <v>46091</v>
      </c>
      <c r="OG52" s="505">
        <f>IFERROR(INDEX(Sheep!$R$330:$R$337,OG51,1),0)</f>
        <v>46091</v>
      </c>
      <c r="OH52" s="505">
        <f>IFERROR(INDEX(Sheep!$R$330:$R$337,OH51,1),0)</f>
        <v>46091</v>
      </c>
      <c r="OI52" s="505">
        <f>IFERROR(INDEX(Sheep!$R$330:$R$337,OI51,1),0)</f>
        <v>46091</v>
      </c>
      <c r="OJ52" s="505">
        <f>IFERROR(INDEX(Sheep!$R$330:$R$337,OJ51,1),0)</f>
        <v>46091</v>
      </c>
      <c r="OK52" s="505">
        <f>IFERROR(INDEX(Sheep!$R$330:$R$337,OK51,1),0)</f>
        <v>46091</v>
      </c>
      <c r="OL52" s="505">
        <f>IFERROR(INDEX(Sheep!$R$330:$R$337,OL51,1),0)</f>
        <v>46091</v>
      </c>
      <c r="OM52" s="505">
        <f>IFERROR(INDEX(Sheep!$R$330:$R$337,OM51,1),0)</f>
        <v>46091</v>
      </c>
      <c r="ON52" s="505">
        <f>IFERROR(INDEX(Sheep!$R$330:$R$337,ON51,1),0)</f>
        <v>46091</v>
      </c>
      <c r="OO52" s="505">
        <f>IFERROR(INDEX(Sheep!$R$330:$R$337,OO51,1),0)</f>
        <v>46091</v>
      </c>
      <c r="OP52" s="505">
        <f>IFERROR(INDEX(Sheep!$R$330:$R$337,OP51,1),0)</f>
        <v>46091</v>
      </c>
      <c r="OQ52" s="505">
        <f>IFERROR(INDEX(Sheep!$R$330:$R$337,OQ51,1),0)</f>
        <v>46091</v>
      </c>
      <c r="OR52" s="505">
        <f>IFERROR(INDEX(Sheep!$R$330:$R$337,OR51,1),0)</f>
        <v>46091</v>
      </c>
      <c r="OS52" s="505">
        <f>IFERROR(INDEX(Sheep!$R$330:$R$337,OS51,1),0)</f>
        <v>46091</v>
      </c>
      <c r="OT52" s="505">
        <f>IFERROR(INDEX(Sheep!$R$330:$R$337,OT51,1),0)</f>
        <v>46091</v>
      </c>
      <c r="OU52" s="505">
        <f>IFERROR(INDEX(Sheep!$R$330:$R$337,OU51,1),0)</f>
        <v>46091</v>
      </c>
      <c r="OV52" s="505">
        <f>IFERROR(INDEX(Sheep!$R$330:$R$337,OV51,1),0)</f>
        <v>46091</v>
      </c>
      <c r="OW52" s="505">
        <f>IFERROR(INDEX(Sheep!$R$330:$R$337,OW51,1),0)</f>
        <v>46091</v>
      </c>
      <c r="OX52" s="505">
        <f>IFERROR(INDEX(Sheep!$R$330:$R$337,OX51,1),0)</f>
        <v>46091</v>
      </c>
      <c r="OY52" s="505">
        <f>IFERROR(INDEX(Sheep!$R$330:$R$337,OY51,1),0)</f>
        <v>46091</v>
      </c>
      <c r="OZ52" s="505">
        <f>IFERROR(INDEX(Sheep!$R$330:$R$337,OZ51,1),0)</f>
        <v>46091</v>
      </c>
      <c r="PA52" s="505">
        <f>IFERROR(INDEX(Sheep!$R$330:$R$337,PA51,1),0)</f>
        <v>46091</v>
      </c>
      <c r="PB52" s="505">
        <f>IFERROR(INDEX(Sheep!$R$330:$R$337,PB51,1),0)</f>
        <v>46091</v>
      </c>
      <c r="PC52" s="505">
        <f>IFERROR(INDEX(Sheep!$R$330:$R$337,PC51,1),0)</f>
        <v>46091</v>
      </c>
      <c r="PD52" s="505">
        <f>IFERROR(INDEX(Sheep!$R$330:$R$337,PD51,1),0)</f>
        <v>46091</v>
      </c>
      <c r="PE52" s="505">
        <f>IFERROR(INDEX(Sheep!$R$330:$R$337,PE51,1),0)</f>
        <v>46091</v>
      </c>
      <c r="PF52" s="505">
        <f>IFERROR(INDEX(Sheep!$R$330:$R$337,PF51,1),0)</f>
        <v>46091</v>
      </c>
      <c r="PG52" s="505">
        <f>IFERROR(INDEX(Sheep!$R$330:$R$337,PG51,1),0)</f>
        <v>46091</v>
      </c>
      <c r="PH52" s="505">
        <f>IFERROR(INDEX(Sheep!$R$330:$R$337,PH51,1),0)</f>
        <v>46091</v>
      </c>
      <c r="PI52" s="505">
        <f>IFERROR(INDEX(Sheep!$R$330:$R$337,PI51,1),0)</f>
        <v>46091</v>
      </c>
      <c r="PJ52" s="505">
        <f>IFERROR(INDEX(Sheep!$R$330:$R$337,PJ51,1),0)</f>
        <v>46091</v>
      </c>
      <c r="PK52" s="505">
        <f>IFERROR(INDEX(Sheep!$R$330:$R$337,PK51,1),0)</f>
        <v>46091</v>
      </c>
      <c r="PL52" s="505">
        <f>IFERROR(INDEX(Sheep!$R$330:$R$337,PL51,1),0)</f>
        <v>46091</v>
      </c>
      <c r="PM52" s="505">
        <f>IFERROR(INDEX(Sheep!$R$330:$R$337,PM51,1),0)</f>
        <v>46091</v>
      </c>
      <c r="PN52" s="505">
        <f>IFERROR(INDEX(Sheep!$R$330:$R$337,PN51,1),0)</f>
        <v>46091</v>
      </c>
      <c r="PO52" s="505">
        <f>IFERROR(INDEX(Sheep!$R$330:$R$337,PO51,1),0)</f>
        <v>46091</v>
      </c>
      <c r="PP52" s="505">
        <f>IFERROR(INDEX(Sheep!$R$330:$R$337,PP51,1),0)</f>
        <v>46091</v>
      </c>
      <c r="PQ52" s="505">
        <f>IFERROR(INDEX(Sheep!$R$330:$R$337,PQ51,1),0)</f>
        <v>46091</v>
      </c>
      <c r="PR52" s="505">
        <f>IFERROR(INDEX(Sheep!$R$330:$R$337,PR51,1),0)</f>
        <v>46091</v>
      </c>
      <c r="PS52" s="505">
        <f>IFERROR(INDEX(Sheep!$R$330:$R$337,PS51,1),0)</f>
        <v>46091</v>
      </c>
      <c r="PT52" s="505">
        <f>IFERROR(INDEX(Sheep!$R$330:$R$337,PT51,1),0)</f>
        <v>46456</v>
      </c>
      <c r="PU52" s="505">
        <f>IFERROR(INDEX(Sheep!$R$330:$R$337,PU51,1),0)</f>
        <v>46456</v>
      </c>
      <c r="PV52" s="505">
        <f>IFERROR(INDEX(Sheep!$R$330:$R$337,PV51,1),0)</f>
        <v>46456</v>
      </c>
      <c r="PW52" s="505">
        <f>IFERROR(INDEX(Sheep!$R$330:$R$337,PW51,1),0)</f>
        <v>46456</v>
      </c>
      <c r="PX52" s="505">
        <f>IFERROR(INDEX(Sheep!$R$330:$R$337,PX51,1),0)</f>
        <v>46456</v>
      </c>
      <c r="PY52" s="505">
        <f>IFERROR(INDEX(Sheep!$R$330:$R$337,PY51,1),0)</f>
        <v>46456</v>
      </c>
      <c r="PZ52" s="505">
        <f>IFERROR(INDEX(Sheep!$R$330:$R$337,PZ51,1),0)</f>
        <v>46456</v>
      </c>
      <c r="QA52" s="505">
        <f>IFERROR(INDEX(Sheep!$R$330:$R$337,QA51,1),0)</f>
        <v>46456</v>
      </c>
      <c r="QB52" s="505">
        <f>IFERROR(INDEX(Sheep!$R$330:$R$337,QB51,1),0)</f>
        <v>46456</v>
      </c>
      <c r="QC52" s="505">
        <f>IFERROR(INDEX(Sheep!$R$330:$R$337,QC51,1),0)</f>
        <v>46456</v>
      </c>
      <c r="QD52" s="505">
        <f>IFERROR(INDEX(Sheep!$R$330:$R$337,QD51,1),0)</f>
        <v>46456</v>
      </c>
      <c r="QE52" s="505">
        <f>IFERROR(INDEX(Sheep!$R$330:$R$337,QE51,1),0)</f>
        <v>46456</v>
      </c>
      <c r="QF52" s="505">
        <f>IFERROR(INDEX(Sheep!$R$330:$R$337,QF51,1),0)</f>
        <v>46456</v>
      </c>
      <c r="QG52" s="505">
        <f>IFERROR(INDEX(Sheep!$R$330:$R$337,QG51,1),0)</f>
        <v>46456</v>
      </c>
      <c r="QH52" s="505">
        <f>IFERROR(INDEX(Sheep!$R$330:$R$337,QH51,1),0)</f>
        <v>46456</v>
      </c>
      <c r="QI52" s="505">
        <f>IFERROR(INDEX(Sheep!$R$330:$R$337,QI51,1),0)</f>
        <v>46456</v>
      </c>
      <c r="QJ52" s="505">
        <f>IFERROR(INDEX(Sheep!$R$330:$R$337,QJ51,1),0)</f>
        <v>46456</v>
      </c>
      <c r="QK52" s="505">
        <f>IFERROR(INDEX(Sheep!$R$330:$R$337,QK51,1),0)</f>
        <v>46456</v>
      </c>
      <c r="QL52" s="505">
        <f>IFERROR(INDEX(Sheep!$R$330:$R$337,QL51,1),0)</f>
        <v>46456</v>
      </c>
      <c r="QM52" s="505">
        <f>IFERROR(INDEX(Sheep!$R$330:$R$337,QM51,1),0)</f>
        <v>46456</v>
      </c>
      <c r="QN52" s="505">
        <f>IFERROR(INDEX(Sheep!$R$330:$R$337,QN51,1),0)</f>
        <v>46456</v>
      </c>
      <c r="QO52" s="505">
        <f>IFERROR(INDEX(Sheep!$R$330:$R$337,QO51,1),0)</f>
        <v>46456</v>
      </c>
      <c r="QP52" s="505">
        <f>IFERROR(INDEX(Sheep!$R$330:$R$337,QP51,1),0)</f>
        <v>46456</v>
      </c>
      <c r="QQ52" s="505">
        <f>IFERROR(INDEX(Sheep!$R$330:$R$337,QQ51,1),0)</f>
        <v>46456</v>
      </c>
      <c r="QR52" s="505">
        <f>IFERROR(INDEX(Sheep!$R$330:$R$337,QR51,1),0)</f>
        <v>46456</v>
      </c>
      <c r="QS52" s="505">
        <f>IFERROR(INDEX(Sheep!$R$330:$R$337,QS51,1),0)</f>
        <v>46456</v>
      </c>
      <c r="QT52" s="505">
        <f>IFERROR(INDEX(Sheep!$R$330:$R$337,QT51,1),0)</f>
        <v>46456</v>
      </c>
      <c r="QU52" s="505">
        <f>IFERROR(INDEX(Sheep!$R$330:$R$337,QU51,1),0)</f>
        <v>46456</v>
      </c>
      <c r="QV52" s="505">
        <f>IFERROR(INDEX(Sheep!$R$330:$R$337,QV51,1),0)</f>
        <v>46456</v>
      </c>
      <c r="QW52" s="505">
        <f>IFERROR(INDEX(Sheep!$R$330:$R$337,QW51,1),0)</f>
        <v>46456</v>
      </c>
      <c r="QX52" s="505">
        <f>IFERROR(INDEX(Sheep!$R$330:$R$337,QX51,1),0)</f>
        <v>46456</v>
      </c>
      <c r="QY52" s="505">
        <f>IFERROR(INDEX(Sheep!$R$330:$R$337,QY51,1),0)</f>
        <v>46456</v>
      </c>
      <c r="QZ52" s="505">
        <f>IFERROR(INDEX(Sheep!$R$330:$R$337,QZ51,1),0)</f>
        <v>46456</v>
      </c>
      <c r="RA52" s="505">
        <f>IFERROR(INDEX(Sheep!$R$330:$R$337,RA51,1),0)</f>
        <v>46456</v>
      </c>
      <c r="RB52" s="505">
        <f>IFERROR(INDEX(Sheep!$R$330:$R$337,RB51,1),0)</f>
        <v>46456</v>
      </c>
      <c r="RC52" s="505">
        <f>IFERROR(INDEX(Sheep!$R$330:$R$337,RC51,1),0)</f>
        <v>46456</v>
      </c>
      <c r="RD52" s="505">
        <f>IFERROR(INDEX(Sheep!$R$330:$R$337,RD51,1),0)</f>
        <v>46456</v>
      </c>
      <c r="RE52" s="505">
        <f>IFERROR(INDEX(Sheep!$R$330:$R$337,RE51,1),0)</f>
        <v>46456</v>
      </c>
      <c r="RF52" s="505">
        <f>IFERROR(INDEX(Sheep!$R$330:$R$337,RF51,1),0)</f>
        <v>46456</v>
      </c>
      <c r="RG52" s="505">
        <f>IFERROR(INDEX(Sheep!$R$330:$R$337,RG51,1),0)</f>
        <v>46456</v>
      </c>
      <c r="RH52" s="505">
        <f>IFERROR(INDEX(Sheep!$R$330:$R$337,RH51,1),0)</f>
        <v>46456</v>
      </c>
      <c r="RI52" s="505">
        <f>IFERROR(INDEX(Sheep!$R$330:$R$337,RI51,1),0)</f>
        <v>46456</v>
      </c>
      <c r="RJ52" s="505">
        <f>IFERROR(INDEX(Sheep!$R$330:$R$337,RJ51,1),0)</f>
        <v>46456</v>
      </c>
      <c r="RK52" s="505">
        <f>IFERROR(INDEX(Sheep!$R$330:$R$337,RK51,1),0)</f>
        <v>46456</v>
      </c>
      <c r="RL52" s="505">
        <f>IFERROR(INDEX(Sheep!$R$330:$R$337,RL51,1),0)</f>
        <v>46456</v>
      </c>
      <c r="RM52" s="505">
        <f>IFERROR(INDEX(Sheep!$R$330:$R$337,RM51,1),0)</f>
        <v>46456</v>
      </c>
      <c r="RN52" s="505">
        <f>IFERROR(INDEX(Sheep!$R$330:$R$337,RN51,1),0)</f>
        <v>46456</v>
      </c>
      <c r="RO52" s="505">
        <f>IFERROR(INDEX(Sheep!$R$330:$R$337,RO51,1),0)</f>
        <v>46456</v>
      </c>
      <c r="RP52" s="505">
        <f>IFERROR(INDEX(Sheep!$R$330:$R$337,RP51,1),0)</f>
        <v>46456</v>
      </c>
      <c r="RQ52" s="505">
        <f>IFERROR(INDEX(Sheep!$R$330:$R$337,RQ51,1),0)</f>
        <v>46456</v>
      </c>
      <c r="RR52" s="505">
        <f>IFERROR(INDEX(Sheep!$R$330:$R$337,RR51,1),0)</f>
        <v>46456</v>
      </c>
      <c r="RS52" s="505">
        <f>IFERROR(INDEX(Sheep!$R$330:$R$337,RS51,1),0)</f>
        <v>46456</v>
      </c>
      <c r="RT52" s="505">
        <f>IFERROR(INDEX(Sheep!$R$330:$R$337,RT51,1),0)</f>
        <v>46456</v>
      </c>
      <c r="RU52" s="505">
        <f>IFERROR(INDEX(Sheep!$R$330:$R$337,RU51,1),0)</f>
        <v>46456</v>
      </c>
      <c r="RV52" s="505">
        <f>IFERROR(INDEX(Sheep!$R$330:$R$337,RV51,1),0)</f>
        <v>46456</v>
      </c>
      <c r="RW52" s="505">
        <f>IFERROR(INDEX(Sheep!$R$330:$R$337,RW51,1),0)</f>
        <v>46456</v>
      </c>
      <c r="RX52" s="505">
        <f>IFERROR(INDEX(Sheep!$R$330:$R$337,RX51,1),0)</f>
        <v>46456</v>
      </c>
      <c r="RY52" s="505">
        <f>IFERROR(INDEX(Sheep!$R$330:$R$337,RY51,1),0)</f>
        <v>46456</v>
      </c>
      <c r="RZ52" s="505">
        <f>IFERROR(INDEX(Sheep!$R$330:$R$337,RZ51,1),0)</f>
        <v>46456</v>
      </c>
      <c r="SA52" s="505">
        <f>IFERROR(INDEX(Sheep!$R$330:$R$337,SA51,1),0)</f>
        <v>46456</v>
      </c>
      <c r="SB52" s="505">
        <f>IFERROR(INDEX(Sheep!$R$330:$R$337,SB51,1),0)</f>
        <v>46456</v>
      </c>
      <c r="SC52" s="505">
        <f>IFERROR(INDEX(Sheep!$R$330:$R$337,SC51,1),0)</f>
        <v>46456</v>
      </c>
      <c r="SD52" s="505">
        <f>IFERROR(INDEX(Sheep!$R$330:$R$337,SD51,1),0)</f>
        <v>46456</v>
      </c>
      <c r="SE52" s="505">
        <f>IFERROR(INDEX(Sheep!$R$330:$R$337,SE51,1),0)</f>
        <v>46456</v>
      </c>
      <c r="SF52" s="505">
        <f>IFERROR(INDEX(Sheep!$R$330:$R$337,SF51,1),0)</f>
        <v>46456</v>
      </c>
      <c r="SG52" s="505">
        <f>IFERROR(INDEX(Sheep!$R$330:$R$337,SG51,1),0)</f>
        <v>46456</v>
      </c>
      <c r="SH52" s="505">
        <f>IFERROR(INDEX(Sheep!$R$330:$R$337,SH51,1),0)</f>
        <v>46456</v>
      </c>
      <c r="SI52" s="505">
        <f>IFERROR(INDEX(Sheep!$R$330:$R$337,SI51,1),0)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Sheep!$H253</f>
        <v>Spr</v>
      </c>
      <c r="K53" s="274"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4"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4"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4"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4"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4"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4"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4"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4"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4"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4"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4"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4"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4"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4"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4"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4"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4"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4"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4"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4"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4"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4"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4"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4"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4"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4"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4"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
      </c>
      <c r="AM53" s="274"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4"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4"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4"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Born</v>
      </c>
      <c r="AQ53" s="274"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4"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4"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4"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4"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4"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4"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4"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4"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
      </c>
      <c r="AZ53" s="274"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4"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4"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4"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WeanStd</v>
      </c>
      <c r="BD53" s="274"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4"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4"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4"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WeanAlt1</v>
      </c>
      <c r="BH53" s="274"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4"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4"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4"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WeanAlt2</v>
      </c>
      <c r="BL53" s="274"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4"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4"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4"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4"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
      </c>
      <c r="BQ53" s="274"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4"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4"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4"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Join-1</v>
      </c>
      <c r="BU53" s="274"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4"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4"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4"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4"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4"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
      </c>
      <c r="CA53" s="274"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4"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4"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4"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Scan-1</v>
      </c>
      <c r="CE53" s="274"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4"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4"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4"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4"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4"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4"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4"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
      </c>
      <c r="CM53" s="274"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4"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4"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4"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Birth-1</v>
      </c>
      <c r="CQ53" s="274"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4"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4"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4"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4"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4"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4"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4"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4"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
      </c>
      <c r="CZ53" s="274"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4"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4"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4"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Wean-1</v>
      </c>
      <c r="DD53" s="274"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4"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4"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4"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Alt1-1</v>
      </c>
      <c r="DH53" s="274"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4"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4"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4"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Alt2-1</v>
      </c>
      <c r="DL53" s="274"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4"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4"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4"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4"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
      </c>
      <c r="DQ53" s="274"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4"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4"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4"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Join-2</v>
      </c>
      <c r="DU53" s="274"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4"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4"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4"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4"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4"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
      </c>
      <c r="EA53" s="274"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4"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4"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4"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Scan-2</v>
      </c>
      <c r="EE53" s="274"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4"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4"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4"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4"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4"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4"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4"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
      </c>
      <c r="EM53" s="274"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4"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4"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4"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Birth-2</v>
      </c>
      <c r="EQ53" s="274"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4"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4"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4"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4"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4"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4"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4"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4"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
      </c>
      <c r="EZ53" s="274"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4"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4"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4"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Wean-2</v>
      </c>
      <c r="FD53" s="274"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4"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4"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4"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Alt1-2</v>
      </c>
      <c r="FH53" s="274"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4"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4"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4"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Alt2-2</v>
      </c>
      <c r="FL53" s="274"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4"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4"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4"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4"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
      </c>
      <c r="FQ53" s="274"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4"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4"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4"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Join-3</v>
      </c>
      <c r="FU53" s="274"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4"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4"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4"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4"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4"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
      </c>
      <c r="GA53" s="274"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4"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4"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4"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Scan-3</v>
      </c>
      <c r="GE53" s="274"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4"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4"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4"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4"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4"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4"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4"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
      </c>
      <c r="GM53" s="274"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4"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4"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4"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Birth-3</v>
      </c>
      <c r="GQ53" s="274"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4"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4"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4"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4"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4"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4"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4"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4"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
      </c>
      <c r="GZ53" s="274"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4"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4"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4"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Wean-3</v>
      </c>
      <c r="HD53" s="274"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4"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4"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4"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Alt1-3</v>
      </c>
      <c r="HH53" s="274"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4"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4"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4"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Alt2-3</v>
      </c>
      <c r="HL53" s="274"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4"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4"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4"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4"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
      </c>
      <c r="HQ53" s="274"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4"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4"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4"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Join-4</v>
      </c>
      <c r="HU53" s="274"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4"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4"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4"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4"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4"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
      </c>
      <c r="IA53" s="274"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4"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4"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4"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Scan-4</v>
      </c>
      <c r="IE53" s="274"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4"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4"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4"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4"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4"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4"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4"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
      </c>
      <c r="IM53" s="274"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4"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4"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4"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Birth-4</v>
      </c>
      <c r="IQ53" s="274"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4"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4"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4"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4"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4"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4"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4"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4"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
      </c>
      <c r="IZ53" s="274"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4"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4"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4"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Wean-4</v>
      </c>
      <c r="JD53" s="274"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4"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4"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4"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Alt1-4</v>
      </c>
      <c r="JH53" s="274"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4"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4"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4"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Alt2-4</v>
      </c>
      <c r="JL53" s="274"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4"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4"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4"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4"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
      </c>
      <c r="JQ53" s="274"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4"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4"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4"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Join-5</v>
      </c>
      <c r="JU53" s="274"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4"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4"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4"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4"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4"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
      </c>
      <c r="KA53" s="274"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4"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4"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4"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Scan-5</v>
      </c>
      <c r="KE53" s="274"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4"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4"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4"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4"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4"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4"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4"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
      </c>
      <c r="KM53" s="274"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4"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4"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4"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Birth-5</v>
      </c>
      <c r="KQ53" s="274"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4"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4"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4"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4"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4"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4"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4"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4"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
      </c>
      <c r="KZ53" s="274"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4"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4"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4"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Wean-5</v>
      </c>
      <c r="LD53" s="274"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4"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4"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4"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Alt1-5</v>
      </c>
      <c r="LH53" s="274"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4"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4"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4"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Alt2-5</v>
      </c>
      <c r="LL53" s="274"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4"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4"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4"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4"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
      </c>
      <c r="LQ53" s="274"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4"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4"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4"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Join-6</v>
      </c>
      <c r="LU53" s="274"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4"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4"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4"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4"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4"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
      </c>
      <c r="MA53" s="274"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4"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4"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4"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Scan-6</v>
      </c>
      <c r="ME53" s="274"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4"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4"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4"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4"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4"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4"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4"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
      </c>
      <c r="MM53" s="274"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4"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4"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4"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Birth-6</v>
      </c>
      <c r="MQ53" s="274"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4"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4"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4"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4"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4"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4"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4"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4"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
      </c>
      <c r="MZ53" s="274"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4"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4"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4"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Wean-6</v>
      </c>
      <c r="ND53" s="274"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4"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4"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4"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Alt1-6</v>
      </c>
      <c r="NH53" s="274"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4"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4"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4"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Alt2-6</v>
      </c>
      <c r="NL53" s="274"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4"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4"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4"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4"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
      </c>
      <c r="NQ53" s="274"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4"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4"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4"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Join-7</v>
      </c>
      <c r="NU53" s="274"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4"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4"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4"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4"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4"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
      </c>
      <c r="OA53" s="274"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4"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4"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4"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Scan-7</v>
      </c>
      <c r="OE53" s="274"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4"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4"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4"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4"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4"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4"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4"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
      </c>
      <c r="OM53" s="274"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4"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4"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4"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Birth-7</v>
      </c>
      <c r="OQ53" s="274"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4"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4"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4"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4"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4"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4"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4"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4"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
      </c>
      <c r="OZ53" s="274"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4"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4"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4"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Wean-7</v>
      </c>
      <c r="PD53" s="274"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4"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4"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4"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Alt1-7</v>
      </c>
      <c r="PH53" s="274"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4"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4"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4"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Alt2-7</v>
      </c>
      <c r="PL53" s="274"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4"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4"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4"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4"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
      </c>
      <c r="PQ53" s="274"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4"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4"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4"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Join-8</v>
      </c>
      <c r="PU53" s="274"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4"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4"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4"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4"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4"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
      </c>
      <c r="QA53" s="274"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4"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4"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4"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Scan-8</v>
      </c>
      <c r="QE53" s="274"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4"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4"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4"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4"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4"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4"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4"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
      </c>
      <c r="QM53" s="274"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4"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4"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4"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Birth-8</v>
      </c>
      <c r="QQ53" s="274"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4"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4"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4"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4"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4"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4"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4"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4"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
      </c>
      <c r="QZ53" s="274"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4"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4"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4"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Wean-8</v>
      </c>
      <c r="RD53" s="274"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4"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4"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4"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Alt1-8</v>
      </c>
      <c r="RH53" s="274"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4"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4"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4"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Alt2-8</v>
      </c>
      <c r="RL53" s="274"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4"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4"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4"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4"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4"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4"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4"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4"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4"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4"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4"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4"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4"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4"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4"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4"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4"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4"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4"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4"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4"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4"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4"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713</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714</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716</v>
      </c>
      <c r="I57" s="293" t="s">
        <v>948</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797</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847</v>
      </c>
      <c r="I60" s="296" t="s">
        <v>715</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850</v>
      </c>
      <c r="I63" s="464" t="s">
        <v>715</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851</v>
      </c>
      <c r="I66" s="296" t="s">
        <v>715</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852</v>
      </c>
      <c r="I69" s="296" t="s">
        <v>715</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849</v>
      </c>
      <c r="I72" s="296" t="s">
        <v>715</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853</v>
      </c>
      <c r="I75" s="296" t="s">
        <v>715</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848</v>
      </c>
      <c r="I78" s="296" t="s">
        <v>715</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854</v>
      </c>
      <c r="I81" s="464" t="s">
        <v>715</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855</v>
      </c>
      <c r="I84" s="296" t="s">
        <v>715</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856</v>
      </c>
      <c r="I87" s="296" t="s">
        <v>715</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857</v>
      </c>
      <c r="I90" s="296" t="s">
        <v>715</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858</v>
      </c>
      <c r="I93" s="296" t="s">
        <v>715</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859</v>
      </c>
      <c r="I96" s="296" t="s">
        <v>715</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860</v>
      </c>
      <c r="I99" s="464" t="s">
        <v>715</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861</v>
      </c>
      <c r="I102" s="296" t="s">
        <v>715</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862</v>
      </c>
      <c r="I105" s="296" t="s">
        <v>715</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863</v>
      </c>
      <c r="I108" s="296" t="s">
        <v>715</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864</v>
      </c>
      <c r="I111" s="296" t="s">
        <v>715</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865</v>
      </c>
      <c r="I114" s="296" t="s">
        <v>715</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866</v>
      </c>
      <c r="I117" s="296" t="s">
        <v>715</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867</v>
      </c>
      <c r="I120" s="296" t="s">
        <v>715</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943</v>
      </c>
      <c r="I124" s="642" t="s">
        <v>945</v>
      </c>
      <c r="J124" s="641" t="s">
        <v>741</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797</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847</v>
      </c>
      <c r="I127" s="296" t="s">
        <v>715</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850</v>
      </c>
      <c r="I128" s="464" t="s">
        <v>715</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851</v>
      </c>
      <c r="I129" s="296" t="s">
        <v>715</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852</v>
      </c>
      <c r="I130" s="296" t="s">
        <v>715</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849</v>
      </c>
      <c r="I131" s="296" t="s">
        <v>715</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853</v>
      </c>
      <c r="I132" s="296" t="s">
        <v>715</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848</v>
      </c>
      <c r="I133" s="296" t="s">
        <v>715</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854</v>
      </c>
      <c r="I134" s="464" t="s">
        <v>715</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855</v>
      </c>
      <c r="I135" s="296" t="s">
        <v>715</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856</v>
      </c>
      <c r="I136" s="296" t="s">
        <v>715</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857</v>
      </c>
      <c r="I137" s="296" t="s">
        <v>715</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858</v>
      </c>
      <c r="I138" s="296" t="s">
        <v>715</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859</v>
      </c>
      <c r="I139" s="296" t="s">
        <v>715</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860</v>
      </c>
      <c r="I140" s="464" t="s">
        <v>715</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861</v>
      </c>
      <c r="I141" s="296" t="s">
        <v>715</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862</v>
      </c>
      <c r="I142" s="296" t="s">
        <v>715</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863</v>
      </c>
      <c r="I143" s="296" t="s">
        <v>715</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864</v>
      </c>
      <c r="I144" s="296" t="s">
        <v>715</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865</v>
      </c>
      <c r="I145" s="296" t="s">
        <v>715</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866</v>
      </c>
      <c r="I146" s="296" t="s">
        <v>715</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867</v>
      </c>
      <c r="I147" s="296" t="s">
        <v>715</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717</v>
      </c>
      <c r="I149" s="293"/>
      <c r="J149" s="293" t="s">
        <v>726</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576</v>
      </c>
      <c r="I150" s="462" t="s">
        <v>718</v>
      </c>
      <c r="J150" s="265" t="s">
        <v>797</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891</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Sheep!$H$251&amp;" Merino BBB"</f>
        <v>Aut Merino BBB</v>
      </c>
      <c r="I153" s="555" t="s">
        <v>882</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883</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885</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884</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886</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889</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890</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886</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887</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888</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894</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886</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887</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888</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586</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587</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588</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719</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720</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721</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722</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723</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724</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725</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Sheep!$H$252&amp;" Merino BBB"</f>
        <v>Win Merino BBB</v>
      </c>
      <c r="I177" s="555" t="s">
        <v>882</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883</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885</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884</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886</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889</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890</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886</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887</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888</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894</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886</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887</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888</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586</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587</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588</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719</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720</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721</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722</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723</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724</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725</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Sheep!$H$253&amp;" Merino BBB"</f>
        <v>Spr Merino BBB</v>
      </c>
      <c r="I201" s="555" t="s">
        <v>882</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883</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885</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884</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886</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889</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890</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886</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887</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888</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894</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886</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887</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888</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586</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587</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588</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719</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720</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721</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722</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723</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724</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725</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Sheep!$H$251&amp;" Merino BBT"</f>
        <v>Aut Merino BBT</v>
      </c>
      <c r="I225" s="555" t="s">
        <v>882</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883</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885</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884</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886</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889</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890</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886</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887</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888</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894</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886</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887</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888</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586</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587</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588</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719</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720</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721</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722</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723</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724</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725</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Sheep!$H$252&amp;" Merino BBT"</f>
        <v>Win Merino BBT</v>
      </c>
      <c r="I249" s="555" t="s">
        <v>882</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883</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885</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884</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886</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889</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890</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886</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887</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888</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894</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886</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887</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888</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586</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587</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588</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719</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720</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721</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722</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723</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724</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725</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Sheep!$H$253&amp;" Merino BBT"</f>
        <v>Spr Merino BBT</v>
      </c>
      <c r="I273" s="555" t="s">
        <v>882</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883</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885</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884</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886</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889</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890</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886</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887</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888</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894</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886</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887</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888</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586</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587</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588</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719</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720</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721</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722</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723</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724</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725</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Sheep!$H$251&amp;" Maternal"</f>
        <v>Aut Maternal</v>
      </c>
      <c r="I297" s="555" t="s">
        <v>882</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883</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885</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884</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886</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889</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890</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886</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887</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888</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894</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886</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887</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888</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586</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587</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588</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719</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720</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721</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722</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723</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724</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725</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Sheep!$H$252&amp;" Maternal"</f>
        <v>Win Maternal</v>
      </c>
      <c r="I321" s="555" t="s">
        <v>882</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883</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885</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884</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886</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889</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890</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886</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887</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888</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894</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886</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887</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888</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586</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587</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588</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719</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720</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721</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722</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723</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724</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725</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Sheep!$H$253&amp;" Maternal"</f>
        <v>Spr Maternal</v>
      </c>
      <c r="I345" s="555" t="s">
        <v>882</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883</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885</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884</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886</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889</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890</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886</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887</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888</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894</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886</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887</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888</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586</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587</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588</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719</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720</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721</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722</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723</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724</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725</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1180</v>
      </c>
    </row>
    <row r="13" spans="1:2" x14ac:dyDescent="0.35">
      <c r="A13" t="s">
        <v>1181</v>
      </c>
      <c r="B13" s="857">
        <v>0.1</v>
      </c>
    </row>
    <row r="14" spans="1:2" ht="9.75" customHeight="1" x14ac:dyDescent="0.35"/>
    <row r="15" spans="1:2" x14ac:dyDescent="0.35">
      <c r="A15" s="65" t="s">
        <v>262</v>
      </c>
    </row>
    <row r="16" spans="1:2" x14ac:dyDescent="0.35">
      <c r="A16" t="s">
        <v>1182</v>
      </c>
      <c r="B16" s="857">
        <v>7.4999999999999997E-2</v>
      </c>
    </row>
    <row r="17" spans="1:2" ht="9.75" customHeight="1" x14ac:dyDescent="0.35"/>
    <row r="18" spans="1:2" x14ac:dyDescent="0.35">
      <c r="A18" t="s">
        <v>1168</v>
      </c>
      <c r="B18" s="857">
        <v>7.4999999999999997E-2</v>
      </c>
    </row>
    <row r="20" spans="1:2" x14ac:dyDescent="0.35">
      <c r="A20" s="65" t="s">
        <v>85</v>
      </c>
    </row>
    <row r="21" spans="1:2" x14ac:dyDescent="0.35">
      <c r="A21" t="s">
        <v>1183</v>
      </c>
      <c r="B21" s="857">
        <v>0.15</v>
      </c>
    </row>
    <row r="22" spans="1:2" ht="9.75" customHeight="1" x14ac:dyDescent="0.35"/>
    <row r="23" spans="1:2" x14ac:dyDescent="0.35">
      <c r="A23" t="s">
        <v>1169</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868</v>
      </c>
      <c r="B31" s="203">
        <v>1</v>
      </c>
    </row>
    <row r="32" spans="1:2" x14ac:dyDescent="0.35">
      <c r="A32" t="s">
        <v>869</v>
      </c>
      <c r="B32" s="203">
        <v>1</v>
      </c>
    </row>
    <row r="33" spans="1:2" x14ac:dyDescent="0.35">
      <c r="A33" t="s">
        <v>870</v>
      </c>
      <c r="B33" s="203">
        <v>1</v>
      </c>
    </row>
    <row r="34" spans="1:2" x14ac:dyDescent="0.35">
      <c r="A34" t="s">
        <v>1108</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868</v>
      </c>
      <c r="B42" s="203">
        <v>1</v>
      </c>
    </row>
    <row r="43" spans="1:2" x14ac:dyDescent="0.35">
      <c r="A43" t="s">
        <v>869</v>
      </c>
      <c r="B43" s="203">
        <v>1</v>
      </c>
    </row>
    <row r="44" spans="1:2" x14ac:dyDescent="0.35">
      <c r="A44" t="s">
        <v>870</v>
      </c>
      <c r="B44" s="203">
        <v>1</v>
      </c>
    </row>
    <row r="45" spans="1:2" x14ac:dyDescent="0.35">
      <c r="A45" t="s">
        <v>1108</v>
      </c>
      <c r="B45" s="203">
        <v>1</v>
      </c>
    </row>
    <row r="47" spans="1:2" x14ac:dyDescent="0.35">
      <c r="A47" t="s">
        <v>1179</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868</v>
      </c>
      <c r="B53" s="203">
        <v>1</v>
      </c>
    </row>
    <row r="54" spans="1:3" x14ac:dyDescent="0.35">
      <c r="A54" t="s">
        <v>869</v>
      </c>
      <c r="B54" s="203">
        <v>1</v>
      </c>
    </row>
    <row r="55" spans="1:3" x14ac:dyDescent="0.35">
      <c r="A55" t="s">
        <v>870</v>
      </c>
      <c r="B55" s="203">
        <v>1</v>
      </c>
    </row>
    <row r="56" spans="1:3" x14ac:dyDescent="0.35">
      <c r="A56" t="s">
        <v>1108</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8"/>
  <sheetViews>
    <sheetView topLeftCell="A16" zoomScale="106" zoomScaleNormal="106" workbookViewId="0">
      <selection activeCell="G42" sqref="G42:G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1001</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1002</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1003</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806</v>
      </c>
      <c r="K11" s="23" t="s">
        <v>385</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1004</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ms</v>
      </c>
      <c r="H43" s="232"/>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o</v>
      </c>
      <c r="H44" s="232">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od</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of</v>
      </c>
      <c r="H46" s="232"/>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r</v>
      </c>
      <c r="H47" s="232">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rd</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v</v>
      </c>
      <c r="H49" s="232">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w</v>
      </c>
      <c r="H50" s="232">
        <v>3.5</v>
      </c>
      <c r="I50" s="56"/>
      <c r="J50" s="54"/>
      <c r="K50" s="619"/>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wd</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z</v>
      </c>
      <c r="H52" s="232">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zd</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G25</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1157</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831</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832</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925</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823</v>
      </c>
      <c r="J11" s="23"/>
      <c r="K11" s="100"/>
      <c r="L11" s="100"/>
      <c r="M11" s="23"/>
      <c r="N11" s="23"/>
      <c r="O11" s="23" t="s">
        <v>827</v>
      </c>
      <c r="P11" s="23"/>
      <c r="Q11" s="23"/>
      <c r="R11" s="23"/>
      <c r="S11" s="23"/>
      <c r="T11" s="23"/>
      <c r="U11" s="23"/>
      <c r="V11" s="22"/>
      <c r="W11" s="16"/>
      <c r="X11" s="8"/>
    </row>
    <row r="12" spans="1:24" ht="13.4" customHeight="1" x14ac:dyDescent="0.35">
      <c r="A12" s="169"/>
      <c r="B12" s="7"/>
      <c r="C12" s="17"/>
      <c r="D12" s="17"/>
      <c r="E12" s="17"/>
      <c r="F12" s="17"/>
      <c r="G12" s="17"/>
      <c r="H12" s="17"/>
      <c r="I12" s="22" t="s">
        <v>830</v>
      </c>
      <c r="J12" s="23"/>
      <c r="K12" s="23" t="s">
        <v>197</v>
      </c>
      <c r="L12" s="23" t="s">
        <v>829</v>
      </c>
      <c r="M12" s="23" t="s">
        <v>828</v>
      </c>
      <c r="N12" s="23" t="s">
        <v>827</v>
      </c>
      <c r="O12" s="23" t="str">
        <f>"per "&amp;$I$26&amp;" MJ"</f>
        <v>per 100 MJ</v>
      </c>
      <c r="P12" s="23"/>
      <c r="Q12" s="23" t="s">
        <v>899</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837</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838</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839</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840</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841</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842</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843</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844</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845</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846</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826</v>
      </c>
      <c r="I26" s="545">
        <v>100</v>
      </c>
      <c r="J26" s="89" t="s">
        <v>825</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824</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507</vt:i4>
      </vt:variant>
    </vt:vector>
  </HeadingPairs>
  <TitlesOfParts>
    <vt:vector size="526"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2024-07-09T07:06:04Z</dcterms:modified>
</cp:coreProperties>
</file>