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72F9FBC8-F916-457C-BEF5-4D377AD3B3F6}" xr6:coauthVersionLast="47" xr6:coauthVersionMax="47" xr10:uidLastSave="{00000000-0000-0000-0000-000000000000}"/>
  <bookViews>
    <workbookView xWindow="-7275" yWindow="-163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StructuralSA!$I$199</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StructuralSA!$J$202:$S$202</definedName>
    <definedName name="i_nv_upper_p6">StructuralSA!$J$203:$S$203</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number" localSheetId="2">StructuralSA!$I$150</definedName>
    <definedName name="i_rev_trait_name" localSheetId="2">StructuralSA!$H$162:$H$178</definedName>
    <definedName name="i_rev_trait_scenario" localSheetId="2">StructuralSA!$I$162:$I$178</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59" i="25" l="1"/>
  <c r="Q159" i="25"/>
  <c r="R159" i="25"/>
  <c r="S159" i="25"/>
  <c r="S160" i="25" s="1"/>
  <c r="Y159" i="25" s="1"/>
  <c r="T159" i="25" s="1"/>
  <c r="T160" i="25" s="1"/>
  <c r="U159" i="25" s="1"/>
  <c r="U160" i="25" s="1"/>
  <c r="V159" i="25" s="1"/>
  <c r="V160" i="25" s="1"/>
  <c r="W159" i="25" s="1"/>
  <c r="W160" i="25" s="1"/>
  <c r="X159" i="25" s="1"/>
  <c r="X160" i="25" s="1"/>
  <c r="Y160" i="25" s="1"/>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204" i="25" l="1"/>
  <c r="C194" i="25"/>
  <c r="C112" i="25"/>
  <c r="C111" i="25"/>
  <c r="C110" i="25"/>
  <c r="C109" i="25"/>
  <c r="C108" i="25"/>
  <c r="C107" i="25"/>
  <c r="C106" i="25"/>
  <c r="C124" i="25"/>
  <c r="C123" i="25"/>
  <c r="C154" i="25"/>
  <c r="C150" i="25"/>
  <c r="C149" i="25"/>
  <c r="C148" i="25"/>
  <c r="C147" i="25"/>
  <c r="C203" i="25"/>
  <c r="C202" i="25"/>
  <c r="C201" i="25"/>
  <c r="C200" i="25"/>
  <c r="C199" i="25"/>
  <c r="C198" i="25"/>
  <c r="C210" i="25"/>
  <c r="C209" i="25"/>
  <c r="C208" i="25"/>
  <c r="C207" i="25"/>
  <c r="C206" i="25"/>
  <c r="C205" i="25"/>
  <c r="C195" i="25"/>
  <c r="C193" i="25"/>
  <c r="C192" i="25"/>
  <c r="C191" i="25"/>
  <c r="C188" i="25"/>
  <c r="C187" i="25"/>
  <c r="C186" i="25"/>
  <c r="C178" i="25"/>
  <c r="C170" i="25"/>
  <c r="C171" i="25"/>
  <c r="C185" i="25"/>
  <c r="C184" i="25"/>
  <c r="C183" i="25"/>
  <c r="C182" i="25"/>
  <c r="C181" i="25"/>
  <c r="C180" i="25"/>
  <c r="C179" i="25"/>
  <c r="C167" i="25"/>
  <c r="C166" i="25"/>
  <c r="C165" i="25"/>
  <c r="C164" i="25"/>
  <c r="C162" i="25"/>
  <c r="C161" i="25"/>
  <c r="C155" i="25"/>
  <c r="C144" i="25"/>
  <c r="C143" i="25"/>
  <c r="C142" i="25"/>
  <c r="C141" i="25"/>
  <c r="C138" i="25"/>
  <c r="C137" i="25"/>
  <c r="C136" i="25"/>
  <c r="H190"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89" i="25"/>
  <c r="C196" i="25" s="1"/>
  <c r="C145" i="25" l="1"/>
  <c r="C197"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9" authorId="2" shapeId="0" xr:uid="{B39EFDC6-7ABB-4808-93B1-2819F2755236}">
      <text>
        <r>
          <rPr>
            <b/>
            <sz val="9"/>
            <color indexed="81"/>
            <rFont val="Tahoma"/>
            <family val="2"/>
          </rPr>
          <t>John:</t>
        </r>
        <r>
          <rPr>
            <sz val="9"/>
            <color indexed="81"/>
            <rFont val="Tahoma"/>
            <family val="2"/>
          </rPr>
          <t xml:space="preserve">
</t>
        </r>
      </text>
    </comment>
    <comment ref="H202"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3"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<sst xmlns="http://schemas.openxmlformats.org/spreadsheetml/2006/main" count="827" uniqueCount="448">
  <si>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</si>
  <si>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</si>
  <si>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</si>
  <si>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</si>
  <si>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</si>
  <si>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</si>
  <si>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</si>
  <si>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</si>
  <si>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</si>
  <si>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</si>
  <si>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</si>
  <si>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</si>
  <si>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</si>
  <si>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</si>
  <si>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</si>
  <si>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</si>
  <si>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</si>
  <si>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</si>
  <si>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</si>
  <si>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</si>
  <si>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</si>
  <si>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</si>
  <si>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</si>
  <si>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</si>
  <si>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</si>
  <si>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</si>
  <si>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</si>
  <si>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</si>
  <si>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</si>
  <si>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</si>
  <si>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</si>
  <si>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</si>
  <si>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</si>
  <si>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</si>
  <si>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</si>
  <si>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</si>
  <si>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</si>
  <si>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</si>
  <si>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</si>
  <si>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</si>
  <si>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</si>
  <si>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</si>
  <si>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</si>
  <si>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</si>
  <si>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</si>
  <si>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</si>
  <si>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</si>
  <si>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</si>
  <si>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</si>
  <si>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</si>
  <si>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</si>
  <si>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</si>
  <si>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</si>
  <si>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</si>
  <si>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</si>
  <si>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</si>
  <si>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</si>
  <si>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</si>
  <si>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</si>
  <si>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</si>
  <si>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</si>
  <si>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</si>
  <si>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</si>
  <si>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</si>
  <si>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</si>
  <si>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</si>
  <si>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</si>
  <si>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</si>
  <si>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</si>
  <si>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</si>
  <si>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</si>
  <si>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</si>
  <si>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</si>
  <si>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</si>
  <si>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</si>
  <si>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</si>
  <si>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</si>
  <si>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</si>
  <si>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</si>
  <si>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</si>
  <si>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</si>
  <si>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</si>
  <si>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</si>
  <si>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</si>
  <si>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</si>
  <si>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</si>
  <si>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</si>
  <si>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</si>
  <si>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</si>
  <si>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</si>
  <si>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</si>
  <si>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</si>
  <si>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</si>
  <si>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</si>
  <si>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</si>
  <si>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</si>
  <si>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</si>
  <si>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</si>
  <si>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</si>
  <si>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</si>
  <si>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</si>
  <si>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</si>
  <si>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</si>
  <si>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</si>
  <si>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</si>
  <si>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</si>
  <si>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</si>
  <si>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</si>
  <si>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</si>
  <si>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</si>
  <si>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</si>
  <si>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</si>
  <si>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</si>
  <si>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</si>
  <si>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</si>
  <si>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</si>
  <si>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</si>
  <si>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</si>
  <si>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</si>
  <si>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</si>
  <si>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</si>
  <si>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</si>
  <si>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</si>
  <si>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</si>
  <si>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</si>
  <si>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</si>
  <si>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</si>
  <si>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</si>
  <si>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</si>
  <si>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</si>
  <si>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</si>
  <si>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</si>
  <si>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</si>
  <si>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</si>
  <si>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</si>
  <si>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</si>
  <si>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</si>
  <si>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</si>
  <si>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</si>
  <si>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</si>
  <si>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</si>
  <si>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</si>
  <si>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</si>
  <si>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</si>
  <si>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</si>
  <si>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</si>
  <si>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</si>
  <si>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</si>
  <si>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</si>
  <si>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</si>
  <si>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</si>
  <si>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</si>
  <si>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</si>
  <si>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</si>
  <si>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</si>
  <si>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</si>
  <si>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</si>
  <si>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</si>
  <si>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</si>
  <si>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</si>
  <si>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</si>
  <si>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</si>
  <si>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</si>
  <si>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</si>
  <si>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</si>
  <si>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</si>
  <si>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</si>
  <si>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</si>
  <si>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</si>
  <si>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</si>
  <si>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</si>
  <si>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</si>
  <si>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</si>
  <si>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</si>
  <si>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</si>
  <si>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</si>
  <si>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</si>
  <si>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</si>
  <si>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</si>
  <si>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</si>
  <si>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</si>
  <si>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</si>
  <si>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</si>
  <si>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</si>
  <si>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</si>
  <si>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</si>
  <si>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</si>
  <si>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</si>
  <si>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</si>
  <si>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</si>
  <si>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</si>
  <si>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</si>
  <si>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</si>
  <si>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</si>
  <si>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</si>
  <si>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</si>
  <si>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</si>
  <si>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</si>
  <si>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</si>
  <si>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</si>
  <si>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</si>
  <si>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</si>
  <si>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</si>
  <si>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</si>
  <si>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</si>
  <si>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</si>
  <si>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</si>
  <si>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</si>
  <si>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</si>
  <si>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</si>
  <si>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</si>
  <si>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</si>
  <si>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</si>
  <si>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</si>
  <si>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</si>
  <si>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</si>
  <si>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</si>
  <si>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</si>
  <si>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</si>
  <si>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</si>
  <si>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</si>
  <si>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</si>
  <si>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</si>
  <si>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</si>
  <si>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</si>
  <si>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</si>
  <si>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</si>
  <si>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</si>
  <si>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</si>
  <si>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</si>
  <si>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</si>
  <si>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</si>
  <si>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</si>
  <si>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</si>
  <si>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</si>
  <si>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</si>
  <si>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</si>
  <si>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</si>
  <si>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</si>
  <si>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</si>
  <si>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</si>
  <si>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</si>
  <si>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</si>
  <si>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</si>
  <si>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</si>
  <si>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</si>
  <si>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</si>
  <si>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</si>
  <si>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</si>
  <si>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</si>
  <si>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</si>
  <si>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</si>
  <si>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</si>
  <si>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</si>
  <si>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</si>
  <si>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</si>
  <si>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</si>
  <si>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</si>
  <si>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</si>
  <si>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</si>
  <si>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</si>
  <si>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</si>
  <si>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</si>
  <si>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</si>
  <si>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</si>
  <si>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</si>
  <si>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</si>
  <si>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</si>
  <si>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</si>
  <si>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</si>
  <si>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</si>
  <si>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</si>
  <si>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</si>
  <si>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</si>
  <si>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</si>
  <si>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</si>
  <si>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</si>
  <si>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</si>
  <si>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</si>
  <si>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</si>
  <si>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</si>
  <si>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</si>
  <si>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</si>
  <si>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</si>
  <si>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</si>
  <si>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</si>
  <si>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</si>
  <si>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</si>
  <si>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</si>
  <si>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</si>
  <si>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</si>
  <si>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</si>
  <si>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</si>
  <si>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</si>
  <si>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</si>
  <si>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</si>
  <si>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</si>
  <si>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</si>
  <si>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</si>
  <si>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</si>
  <si>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</si>
  <si>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</si>
  <si>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</si>
  <si>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</si>
  <si>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</si>
  <si>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</si>
  <si>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</si>
  <si>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</si>
  <si>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</si>
  <si>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</si>
  <si>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</si>
  <si>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</si>
  <si>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</si>
  <si>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</si>
  <si>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</si>
  <si>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</si>
  <si>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</si>
  <si>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</si>
  <si>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</si>
  <si>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</si>
  <si>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</si>
  <si>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</si>
  <si>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</si>
  <si>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</si>
  <si>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</si>
  <si>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</si>
  <si>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</si>
  <si>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</si>
  <si>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</si>
  <si>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</si>
  <si>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</si>
  <si>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</si>
  <si>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</si>
  <si>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</si>
  <si>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</si>
  <si>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</si>
  <si>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</si>
  <si>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</si>
  <si>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</si>
  <si>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</si>
  <si>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</si>
  <si>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</si>
  <si>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</si>
  <si>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</si>
  <si>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</si>
  <si>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</si>
  <si>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</si>
  <si>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</si>
  <si>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</si>
  <si>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</si>
  <si>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</si>
  <si>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</si>
  <si>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</si>
  <si>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</si>
  <si>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</si>
  <si>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</si>
  <si>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</si>
  <si>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</si>
  <si>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</si>
  <si>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</si>
  <si>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</si>
  <si>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</si>
  <si>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</si>
  <si>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</si>
  <si>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</si>
  <si>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</si>
  <si>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</si>
  <si>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</si>
  <si>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</si>
  <si>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</si>
  <si>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</si>
  <si>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</si>
  <si>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</si>
  <si>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</si>
  <si>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</si>
  <si>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</si>
  <si>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</si>
  <si>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</si>
  <si>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</si>
  <si>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</si>
  <si>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</si>
  <si>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</si>
  <si>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</si>
  <si>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</si>
  <si>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</si>
  <si>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</si>
  <si>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</si>
  <si>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</si>
  <si>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</si>
  <si>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</si>
  <si>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</si>
  <si>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</si>
  <si>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</si>
  <si>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</si>
  <si>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</si>
  <si>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</si>
  <si>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</si>
  <si>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</si>
  <si>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</si>
  <si>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</si>
  <si>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</si>
  <si>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</si>
  <si>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</si>
  <si>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</si>
  <si>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</si>
  <si>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</si>
  <si>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</si>
  <si>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</si>
  <si>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</si>
  <si>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</si>
  <si>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</si>
  <si>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</si>
  <si>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</si>
  <si>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</si>
  <si>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</si>
  <si>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</si>
  <si>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</si>
  <si>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</si>
  <si>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</si>
  <si>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</si>
  <si>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</si>
  <si>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</si>
  <si>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</si>
  <si>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</si>
  <si>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</si>
  <si>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</si>
  <si>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</si>
  <si>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</si>
  <si>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</si>
  <si>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</si>
  <si>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</si>
  <si>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</si>
  <si>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</si>
  <si>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</si>
  <si>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</si>
  <si>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</si>
  <si>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0 - B</t>
  </si>
  <si>
    <t>1 - W</t>
  </si>
  <si>
    <t>2 - P</t>
  </si>
  <si>
    <t>3 - Y</t>
  </si>
  <si>
    <t>4 - H</t>
  </si>
  <si>
    <t>5 - A2</t>
  </si>
  <si>
    <t>6 - A3</t>
  </si>
  <si>
    <t>7 - A4</t>
  </si>
  <si>
    <t>8 - A5</t>
  </si>
  <si>
    <t>9 - A6</t>
  </si>
  <si>
    <t>10 - A</t>
  </si>
  <si>
    <t>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</si>
</sst>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22" t="s">
        <v>296</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25" t="s">
        <v>357</v>
      </c>
      <c r="K14" s="226"/>
      <c r="L14" s="226"/>
      <c r="M14" s="226"/>
      <c r="N14" s="226"/>
      <c r="O14" s="226"/>
      <c r="P14" s="226"/>
      <c r="Q14" s="226"/>
      <c r="R14" s="226"/>
      <c r="S14" s="226"/>
      <c r="T14" s="226"/>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391</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330</v>
      </c>
      <c r="J91" s="163" t="b">
        <v>0</v>
      </c>
      <c r="K91" s="55"/>
      <c r="L91" s="163" t="s">
        <v>338</v>
      </c>
      <c r="M91" s="165"/>
      <c r="N91" s="165"/>
      <c r="O91" s="165"/>
      <c r="P91" s="163" t="s">
        <v>391</v>
      </c>
      <c r="Q91" s="163" t="b">
        <v>0</v>
      </c>
      <c r="R91" s="207" t="str">
        <f t="shared" ref="R91" si="5">P91</f>
        <v>ms</v>
      </c>
      <c r="S91" s="2"/>
      <c r="T91" s="2"/>
      <c r="U91" s="2"/>
      <c r="V91" s="2"/>
      <c r="W91" s="2"/>
      <c r="X91" s="4"/>
      <c r="Y91" s="16"/>
      <c r="Z91" s="1"/>
      <c r="AA91" s="1"/>
      <c r="AB91" s="1"/>
    </row>
    <row r="92" spans="1:28" outlineLevel="2" x14ac:dyDescent="0.3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3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3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3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3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3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22" t="s">
        <v>374</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25" t="s">
        <v>362</v>
      </c>
      <c r="K14" s="226"/>
      <c r="L14" s="226"/>
      <c r="M14" s="226"/>
      <c r="N14" s="226"/>
      <c r="O14" s="226"/>
      <c r="P14" s="226"/>
      <c r="Q14" s="226"/>
      <c r="R14" s="226"/>
      <c r="S14" s="226"/>
      <c r="T14" s="226"/>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3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3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3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3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3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3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3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3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3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3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3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3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3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3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3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3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3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3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3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3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3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3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3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3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3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3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3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3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3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3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3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3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3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3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3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3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3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3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3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3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3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3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3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3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3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3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3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3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3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3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3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3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3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3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15" customHeight="1" outlineLevel="3" x14ac:dyDescent="0.3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15" customHeight="1" outlineLevel="2" x14ac:dyDescent="0.3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15" customHeight="1" outlineLevel="1" x14ac:dyDescent="0.3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15" customHeight="1" x14ac:dyDescent="0.3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3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3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3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7"/>
  <sheetViews>
    <sheetView tabSelected="1" topLeftCell="A6" zoomScale="80" zoomScaleNormal="80" workbookViewId="0">
      <pane xSplit="9" ySplit="10" topLeftCell="J151" activePane="bottomRight" state="frozen"/>
      <selection activeCell="A6" sqref="A6"/>
      <selection pane="topRight" activeCell="J6" sqref="J6"/>
      <selection pane="bottomLeft" activeCell="A16" sqref="A16"/>
      <selection pane="bottomRight" activeCell="H151" sqref="H151:I152"/>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6" width="10.81640625" customWidth="1"/>
    <col min="27" max="27" width="1.7265625" customWidth="1"/>
    <col min="28" max="29" width="4.7265625" customWidth="1"/>
    <col min="31" max="31" width="46.1796875" customWidth="1"/>
  </cols>
  <sheetData>
    <row r="1" spans="1:31"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35">
      <c r="A13" s="1"/>
      <c r="B13" s="33"/>
      <c r="C13" s="67">
        <f>INT($C$6)+1.045</f>
        <v>2.0449999999999999</v>
      </c>
      <c r="D13" s="4"/>
      <c r="E13" s="5"/>
      <c r="F13" s="5"/>
      <c r="G13" s="4"/>
      <c r="H13" s="2" t="s">
        <v>16</v>
      </c>
      <c r="I13" s="126">
        <v>45540.565182870399</v>
      </c>
      <c r="J13" s="222" t="s">
        <v>447</v>
      </c>
      <c r="K13" s="223"/>
      <c r="L13" s="223"/>
      <c r="M13" s="223"/>
      <c r="N13" s="223"/>
      <c r="O13" s="223"/>
      <c r="P13" s="223"/>
      <c r="Q13" s="223"/>
      <c r="R13" s="223"/>
      <c r="S13" s="223"/>
      <c r="T13" s="224"/>
      <c r="U13" s="2"/>
      <c r="V13" s="2"/>
      <c r="W13" s="2"/>
      <c r="X13" s="2"/>
      <c r="Y13" s="2"/>
      <c r="Z13" s="2"/>
      <c r="AA13" s="4"/>
      <c r="AB13" s="16"/>
      <c r="AC13" s="1"/>
      <c r="AD13" s="1"/>
      <c r="AE13" s="1"/>
    </row>
    <row r="14" spans="1:31" ht="45" customHeight="1" outlineLevel="1" x14ac:dyDescent="0.35">
      <c r="A14" s="1"/>
      <c r="B14" s="33"/>
      <c r="C14" s="67">
        <f>INT($C$6)+1.045</f>
        <v>2.0449999999999999</v>
      </c>
      <c r="D14" s="4"/>
      <c r="E14" s="5"/>
      <c r="F14" s="5"/>
      <c r="G14" s="4"/>
      <c r="H14" s="2" t="s">
        <v>17</v>
      </c>
      <c r="I14" s="125">
        <v>45421.933288078697</v>
      </c>
      <c r="J14" s="225" t="s">
        <v>389</v>
      </c>
      <c r="K14" s="226"/>
      <c r="L14" s="226"/>
      <c r="M14" s="226"/>
      <c r="N14" s="226"/>
      <c r="O14" s="226"/>
      <c r="P14" s="226"/>
      <c r="Q14" s="226"/>
      <c r="R14" s="226"/>
      <c r="S14" s="226"/>
      <c r="T14" s="226"/>
      <c r="U14" s="2"/>
      <c r="V14" s="2"/>
      <c r="W14" s="2"/>
      <c r="X14" s="2"/>
      <c r="Y14" s="2"/>
      <c r="Z14" s="2"/>
      <c r="AA14" s="4"/>
      <c r="AB14" s="16"/>
      <c r="AC14" s="1"/>
      <c r="AD14" s="1"/>
      <c r="AE14" s="1"/>
    </row>
    <row r="15" spans="1:31"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15" customHeight="1" outlineLevel="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28" outlineLevel="2" x14ac:dyDescent="0.35">
      <c r="A37" s="1"/>
      <c r="B37" s="33"/>
      <c r="C37" s="73">
        <f>INT($C$59)+2</f>
        <v>3</v>
      </c>
      <c r="D37" s="3"/>
      <c r="E37" s="5"/>
      <c r="F37" s="5"/>
      <c r="G37" s="3"/>
      <c r="H37" s="29"/>
      <c r="I37" s="29" t="s">
        <v>396</v>
      </c>
      <c r="J37" s="29"/>
      <c r="K37" s="29"/>
      <c r="L37" s="29"/>
      <c r="M37" s="29" t="s">
        <v>395</v>
      </c>
      <c r="N37" s="29"/>
      <c r="O37" s="29"/>
      <c r="P37" s="29"/>
      <c r="Q37" s="29"/>
      <c r="R37" s="29" t="s">
        <v>397</v>
      </c>
      <c r="S37" s="29"/>
      <c r="T37" s="29"/>
      <c r="U37" s="29"/>
      <c r="V37" s="29"/>
      <c r="W37" s="29"/>
      <c r="X37" s="29"/>
      <c r="Y37" s="29"/>
      <c r="Z37" s="29"/>
      <c r="AA37" s="3"/>
      <c r="AB37" s="16"/>
      <c r="AC37" s="1"/>
      <c r="AD37" s="1"/>
      <c r="AE37" s="1"/>
    </row>
    <row r="38" spans="1:31" ht="11.5" customHeight="1" outlineLevel="2"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3"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5"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35">
      <c r="A42" s="1"/>
      <c r="B42" s="33"/>
      <c r="C42" s="73">
        <f>INT($C$59)+2</f>
        <v>3</v>
      </c>
      <c r="D42" s="4"/>
      <c r="E42" s="5"/>
      <c r="F42" s="5"/>
      <c r="G42" s="4"/>
      <c r="H42" s="36" t="s">
        <v>386</v>
      </c>
      <c r="I42" s="212" t="b">
        <v>1</v>
      </c>
      <c r="J42" s="96"/>
      <c r="K42" s="96"/>
      <c r="L42" s="26" t="s">
        <v>392</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35">
      <c r="A43" s="1"/>
      <c r="B43" s="33"/>
      <c r="C43" s="73">
        <f>INT($C$59)+3</f>
        <v>4</v>
      </c>
      <c r="D43" s="4"/>
      <c r="E43" s="5"/>
      <c r="F43" s="5"/>
      <c r="G43" s="4"/>
      <c r="H43" s="2"/>
      <c r="I43" s="2"/>
      <c r="J43" s="2"/>
      <c r="K43" s="2"/>
      <c r="L43" s="26" t="s">
        <v>393</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35">
      <c r="A44" s="1"/>
      <c r="B44" s="33"/>
      <c r="C44" s="73">
        <f t="shared" ref="C44:C49" si="1">INT($C$59)+3</f>
        <v>4</v>
      </c>
      <c r="D44" s="4"/>
      <c r="E44" s="5"/>
      <c r="F44" s="5"/>
      <c r="G44" s="4"/>
      <c r="H44" s="2"/>
      <c r="I44" s="2"/>
      <c r="J44" s="2"/>
      <c r="K44" s="2"/>
      <c r="L44" s="26" t="s">
        <v>394</v>
      </c>
      <c r="M44" s="214">
        <v>1</v>
      </c>
      <c r="N44" s="2"/>
      <c r="O44" s="2"/>
      <c r="P44" s="2"/>
      <c r="Q44" s="2"/>
      <c r="R44" s="2"/>
      <c r="S44" s="2"/>
      <c r="T44" s="2"/>
      <c r="U44" s="2"/>
      <c r="V44" s="2"/>
      <c r="W44" s="2"/>
      <c r="X44" s="2"/>
      <c r="Y44" s="2"/>
      <c r="Z44" s="2"/>
      <c r="AA44" s="4"/>
      <c r="AB44" s="16"/>
      <c r="AC44" s="1"/>
      <c r="AD44" s="1"/>
      <c r="AE44" s="1"/>
    </row>
    <row r="45" spans="1:31" outlineLevel="3" x14ac:dyDescent="0.35">
      <c r="A45" s="1"/>
      <c r="B45" s="33"/>
      <c r="C45" s="73">
        <f t="shared" si="1"/>
        <v>4</v>
      </c>
      <c r="D45" s="4"/>
      <c r="E45" s="5"/>
      <c r="F45" s="5"/>
      <c r="G45" s="4"/>
      <c r="H45" s="2"/>
      <c r="I45" s="2"/>
      <c r="J45" s="2"/>
      <c r="K45" s="2"/>
      <c r="L45" s="26" t="s">
        <v>398</v>
      </c>
      <c r="M45" s="213" t="b">
        <v>0</v>
      </c>
      <c r="N45" s="2"/>
      <c r="O45" s="2"/>
      <c r="P45" s="2"/>
      <c r="Q45" s="2"/>
      <c r="R45" s="2"/>
      <c r="S45" s="2"/>
      <c r="T45" s="2"/>
      <c r="U45" s="2"/>
      <c r="V45" s="2"/>
      <c r="W45" s="2"/>
      <c r="X45" s="2"/>
      <c r="Y45" s="2"/>
      <c r="Z45" s="2"/>
      <c r="AA45" s="4"/>
      <c r="AB45" s="16"/>
      <c r="AC45" s="1"/>
      <c r="AD45" s="1"/>
      <c r="AE45" s="1"/>
    </row>
    <row r="46" spans="1:31" outlineLevel="3" x14ac:dyDescent="0.35">
      <c r="A46" s="1"/>
      <c r="B46" s="33"/>
      <c r="C46" s="73">
        <f t="shared" si="1"/>
        <v>4</v>
      </c>
      <c r="D46" s="4"/>
      <c r="E46" s="5"/>
      <c r="F46" s="5"/>
      <c r="G46" s="4"/>
      <c r="H46" s="2"/>
      <c r="I46" s="2"/>
      <c r="J46" s="2"/>
      <c r="K46" s="2"/>
      <c r="L46" s="2"/>
      <c r="M46" s="2"/>
      <c r="N46" s="2"/>
      <c r="O46" s="2"/>
      <c r="P46" s="2"/>
      <c r="Q46" s="2"/>
      <c r="R46" s="2"/>
      <c r="S46" s="2"/>
      <c r="T46" s="2"/>
      <c r="U46" s="2"/>
      <c r="V46" s="2"/>
      <c r="W46" s="2"/>
      <c r="X46" s="2"/>
      <c r="Y46" s="2"/>
      <c r="Z46" s="2"/>
      <c r="AA46" s="4"/>
      <c r="AB46" s="16"/>
      <c r="AC46" s="1"/>
      <c r="AD46" s="1"/>
      <c r="AE46" s="1"/>
    </row>
    <row r="47" spans="1:31" outlineLevel="3" x14ac:dyDescent="0.35">
      <c r="A47" s="1"/>
      <c r="B47" s="33"/>
      <c r="C47" s="73">
        <f t="shared" si="1"/>
        <v>4</v>
      </c>
      <c r="D47" s="4"/>
      <c r="E47" s="5"/>
      <c r="F47" s="5"/>
      <c r="G47" s="4"/>
      <c r="H47" s="2"/>
      <c r="I47" s="2"/>
      <c r="J47" s="2"/>
      <c r="K47" s="2"/>
      <c r="L47" s="2"/>
      <c r="M47" s="2"/>
      <c r="N47" s="2"/>
      <c r="O47" s="2"/>
      <c r="P47" s="2"/>
      <c r="Q47" s="2"/>
      <c r="R47" s="2"/>
      <c r="S47" s="2"/>
      <c r="T47" s="2"/>
      <c r="U47" s="2"/>
      <c r="V47" s="2"/>
      <c r="W47" s="2"/>
      <c r="X47" s="2"/>
      <c r="Y47" s="2"/>
      <c r="Z47" s="2"/>
      <c r="AA47" s="4"/>
      <c r="AB47" s="16"/>
      <c r="AC47" s="1"/>
      <c r="AD47" s="1"/>
      <c r="AE47" s="1"/>
    </row>
    <row r="48" spans="1:31"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15" customHeight="1" outlineLevel="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3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35">
      <c r="A65" s="1"/>
      <c r="B65" s="33"/>
      <c r="C65" s="73">
        <f>INT($C$59)+2</f>
        <v>3</v>
      </c>
      <c r="D65" s="3"/>
      <c r="E65" s="5"/>
      <c r="F65" s="5"/>
      <c r="G65" s="3"/>
      <c r="H65" s="29"/>
      <c r="I65" s="29"/>
      <c r="J65" s="29" t="s">
        <v>368</v>
      </c>
      <c r="K65" s="156" t="s">
        <v>202</v>
      </c>
      <c r="L65" s="156" t="s">
        <v>203</v>
      </c>
      <c r="M65" s="156" t="s">
        <v>204</v>
      </c>
      <c r="N65" s="156" t="s">
        <v>403</v>
      </c>
      <c r="O65" s="156" t="s">
        <v>399</v>
      </c>
      <c r="P65" s="156" t="s">
        <v>400</v>
      </c>
      <c r="Q65" s="156" t="s">
        <v>401</v>
      </c>
      <c r="R65" s="156" t="s">
        <v>402</v>
      </c>
      <c r="S65" s="29"/>
      <c r="T65" s="29"/>
      <c r="U65" s="29"/>
      <c r="V65" s="29"/>
      <c r="W65" s="29"/>
      <c r="X65" s="29"/>
      <c r="Y65" s="29"/>
      <c r="Z65" s="29"/>
      <c r="AA65" s="3"/>
      <c r="AB65" s="16"/>
      <c r="AC65" s="1"/>
      <c r="AD65" s="1"/>
      <c r="AE65" s="1"/>
    </row>
    <row r="66" spans="1:31" ht="11.5" customHeight="1" outlineLevel="2"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3"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5"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3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3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3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3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3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15" customHeight="1" outlineLevel="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5" customHeight="1" outlineLevel="3" x14ac:dyDescent="0.3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3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3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3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3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3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3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3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3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35">
      <c r="A139" s="1"/>
      <c r="B139" s="33"/>
      <c r="C139" s="73">
        <f>INT(MAX($C$147:$C$181))+1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3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35">
      <c r="A152" s="1"/>
      <c r="B152" s="33"/>
      <c r="C152" s="73"/>
      <c r="D152" s="4"/>
      <c r="E152" s="5"/>
      <c r="F152" s="5"/>
      <c r="G152" s="4"/>
      <c r="H152" s="148"/>
      <c r="I152" s="148"/>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3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35">
      <c r="A156" s="1"/>
      <c r="B156" s="33"/>
      <c r="C156" s="73">
        <f>INT(C$140+3)</f>
        <v>4</v>
      </c>
      <c r="D156" s="4"/>
      <c r="E156" s="5"/>
      <c r="F156" s="5"/>
      <c r="G156" s="4"/>
      <c r="H156" s="148"/>
      <c r="I156" s="148"/>
      <c r="J156" s="148"/>
      <c r="K156" s="148"/>
      <c r="L156" s="148"/>
      <c r="M156" s="148" t="s">
        <v>407</v>
      </c>
      <c r="N156" s="36" t="s">
        <v>435</v>
      </c>
      <c r="O156" s="56" t="s">
        <v>410</v>
      </c>
      <c r="P156" s="56" t="s">
        <v>420</v>
      </c>
      <c r="Q156" s="56" t="s">
        <v>421</v>
      </c>
      <c r="R156" s="56" t="s">
        <v>422</v>
      </c>
      <c r="S156" s="56" t="s">
        <v>423</v>
      </c>
      <c r="T156" s="36" t="s">
        <v>426</v>
      </c>
      <c r="U156" s="36" t="s">
        <v>427</v>
      </c>
      <c r="V156" s="36" t="s">
        <v>428</v>
      </c>
      <c r="W156" s="36" t="s">
        <v>429</v>
      </c>
      <c r="X156" s="36" t="s">
        <v>430</v>
      </c>
      <c r="Y156" s="36" t="s">
        <v>424</v>
      </c>
      <c r="Z156" s="36"/>
      <c r="AA156" s="4"/>
      <c r="AB156" s="16"/>
      <c r="AC156" s="1"/>
      <c r="AD156" s="1"/>
      <c r="AE156" s="1"/>
    </row>
    <row r="157" spans="1:31" outlineLevel="3" x14ac:dyDescent="0.35">
      <c r="A157" s="1"/>
      <c r="B157" s="33"/>
      <c r="C157" s="73">
        <f>INT(C$140+3)</f>
        <v>4</v>
      </c>
      <c r="D157" s="4"/>
      <c r="E157" s="5"/>
      <c r="F157" s="5"/>
      <c r="G157" s="4"/>
      <c r="H157" s="148"/>
      <c r="I157" s="148"/>
      <c r="J157" s="148"/>
      <c r="K157" s="148"/>
      <c r="L157" s="148"/>
      <c r="M157" s="148"/>
      <c r="N157" s="36">
        <v>12</v>
      </c>
      <c r="O157" s="56" t="s">
        <v>436</v>
      </c>
      <c r="P157" s="56" t="s">
        <v>437</v>
      </c>
      <c r="Q157" s="56" t="s">
        <v>438</v>
      </c>
      <c r="R157" s="56" t="s">
        <v>439</v>
      </c>
      <c r="S157" s="56" t="s">
        <v>440</v>
      </c>
      <c r="T157" s="36" t="s">
        <v>441</v>
      </c>
      <c r="U157" s="36" t="s">
        <v>442</v>
      </c>
      <c r="V157" s="36" t="s">
        <v>443</v>
      </c>
      <c r="W157" s="36" t="s">
        <v>444</v>
      </c>
      <c r="X157" s="36" t="s">
        <v>445</v>
      </c>
      <c r="Y157" s="36" t="s">
        <v>446</v>
      </c>
      <c r="Z157" s="36">
        <v>12</v>
      </c>
      <c r="AA157" s="4"/>
      <c r="AB157" s="16"/>
      <c r="AC157" s="1"/>
      <c r="AD157" s="1"/>
      <c r="AE157" s="1"/>
    </row>
    <row r="158" spans="1:31" outlineLevel="3" x14ac:dyDescent="0.35">
      <c r="A158" s="1"/>
      <c r="B158" s="33"/>
      <c r="C158" s="73">
        <f t="shared" ref="C158:C160" si="10">INT(C$140+3)</f>
        <v>4</v>
      </c>
      <c r="D158" s="4"/>
      <c r="E158" s="5"/>
      <c r="F158" s="5"/>
      <c r="G158" s="4"/>
      <c r="H158" s="148"/>
      <c r="I158" s="148"/>
      <c r="J158" s="148"/>
      <c r="K158" s="148"/>
      <c r="L158" s="26" t="s">
        <v>433</v>
      </c>
      <c r="M158" s="52"/>
      <c r="N158" s="36"/>
      <c r="O158" s="56" t="s">
        <v>410</v>
      </c>
      <c r="P158" s="56" t="s">
        <v>411</v>
      </c>
      <c r="Q158" s="56" t="s">
        <v>412</v>
      </c>
      <c r="R158" s="56" t="s">
        <v>414</v>
      </c>
      <c r="S158" s="56" t="s">
        <v>413</v>
      </c>
      <c r="T158" s="36" t="s">
        <v>415</v>
      </c>
      <c r="U158" s="36" t="s">
        <v>416</v>
      </c>
      <c r="V158" s="36" t="s">
        <v>417</v>
      </c>
      <c r="W158" s="36" t="s">
        <v>418</v>
      </c>
      <c r="X158" s="36" t="s">
        <v>419</v>
      </c>
      <c r="Y158" s="36" t="s">
        <v>425</v>
      </c>
      <c r="Z158" s="36"/>
      <c r="AA158" s="4"/>
      <c r="AB158" s="16"/>
      <c r="AC158" s="1"/>
      <c r="AD158" s="1"/>
      <c r="AE158" s="1"/>
    </row>
    <row r="159" spans="1:31" outlineLevel="3" x14ac:dyDescent="0.35">
      <c r="A159" s="1"/>
      <c r="B159" s="33"/>
      <c r="C159" s="73">
        <f t="shared" si="10"/>
        <v>4</v>
      </c>
      <c r="D159" s="4"/>
      <c r="E159" s="5"/>
      <c r="F159" s="5"/>
      <c r="G159" s="4"/>
      <c r="H159" s="148"/>
      <c r="I159" s="148"/>
      <c r="J159" s="148"/>
      <c r="K159" s="148"/>
      <c r="L159" s="151" t="s">
        <v>434</v>
      </c>
      <c r="M159" s="151" t="s">
        <v>408</v>
      </c>
      <c r="N159" s="31">
        <v>0</v>
      </c>
      <c r="O159" s="31">
        <v>0</v>
      </c>
      <c r="P159" s="31">
        <f>O160+1</f>
        <v>2</v>
      </c>
      <c r="Q159" s="31">
        <f t="shared" ref="Q159" si="11">P160+1</f>
        <v>101</v>
      </c>
      <c r="R159" s="31">
        <f>P160+1</f>
        <v>101</v>
      </c>
      <c r="S159" s="31">
        <f>Q160+1</f>
        <v>184</v>
      </c>
      <c r="T159" s="31">
        <f>Y159</f>
        <v>549</v>
      </c>
      <c r="U159" s="31">
        <f t="shared" ref="U159" si="12">T160+1</f>
        <v>914</v>
      </c>
      <c r="V159" s="31">
        <f t="shared" ref="V159" si="13">U160+1</f>
        <v>1279</v>
      </c>
      <c r="W159" s="31">
        <f t="shared" ref="W159" si="14">V160+1</f>
        <v>1644</v>
      </c>
      <c r="X159" s="31">
        <f t="shared" ref="X159" si="15">W160+1</f>
        <v>2009</v>
      </c>
      <c r="Y159" s="31">
        <f>S160+1</f>
        <v>549</v>
      </c>
      <c r="Z159" s="31"/>
      <c r="AA159" s="4"/>
      <c r="AB159" s="16"/>
      <c r="AC159" s="1"/>
      <c r="AD159" s="1"/>
      <c r="AE159" s="1"/>
    </row>
    <row r="160" spans="1:31" outlineLevel="3" x14ac:dyDescent="0.35">
      <c r="A160" s="1"/>
      <c r="B160" s="33"/>
      <c r="C160" s="73">
        <f t="shared" si="10"/>
        <v>4</v>
      </c>
      <c r="D160" s="4"/>
      <c r="E160" s="5"/>
      <c r="F160" s="5"/>
      <c r="G160" s="4"/>
      <c r="H160" s="148"/>
      <c r="I160" s="148"/>
      <c r="J160" s="148"/>
      <c r="K160" s="148"/>
      <c r="L160" s="148"/>
      <c r="M160" s="151" t="s">
        <v>409</v>
      </c>
      <c r="N160" s="31">
        <v>99999</v>
      </c>
      <c r="O160" s="31">
        <v>1</v>
      </c>
      <c r="P160" s="31">
        <v>100</v>
      </c>
      <c r="Q160" s="31">
        <v>183</v>
      </c>
      <c r="R160" s="31">
        <v>364</v>
      </c>
      <c r="S160" s="31">
        <f>S159+364</f>
        <v>548</v>
      </c>
      <c r="T160" s="31">
        <f>T159+364</f>
        <v>913</v>
      </c>
      <c r="U160" s="31">
        <f t="shared" ref="U160:Y160" si="16">U159+364</f>
        <v>1278</v>
      </c>
      <c r="V160" s="31">
        <f t="shared" si="16"/>
        <v>1643</v>
      </c>
      <c r="W160" s="31">
        <f t="shared" si="16"/>
        <v>2008</v>
      </c>
      <c r="X160" s="31">
        <f t="shared" si="16"/>
        <v>2373</v>
      </c>
      <c r="Y160" s="31">
        <f>X160</f>
        <v>2373</v>
      </c>
      <c r="Z160" s="31"/>
      <c r="AA160" s="4"/>
      <c r="AB160" s="16"/>
      <c r="AC160" s="1"/>
      <c r="AD160" s="1"/>
      <c r="AE160" s="1"/>
    </row>
    <row r="161" spans="1:31" outlineLevel="2" x14ac:dyDescent="0.3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35">
      <c r="A162" s="1"/>
      <c r="B162" s="33"/>
      <c r="C162" s="73">
        <f>INT($C$140)+3</f>
        <v>4</v>
      </c>
      <c r="D162" s="4"/>
      <c r="E162" s="5">
        <v>0</v>
      </c>
      <c r="F162" s="5"/>
      <c r="G162" s="4"/>
      <c r="H162" s="31" t="s">
        <v>266</v>
      </c>
      <c r="I162" s="31">
        <v>0</v>
      </c>
      <c r="J162" s="148"/>
      <c r="K162" s="148"/>
      <c r="L162" s="148"/>
      <c r="M162" s="148"/>
      <c r="N162" s="220" t="s">
        <v>432</v>
      </c>
      <c r="O162" s="220"/>
      <c r="P162" s="220"/>
      <c r="Q162" s="220"/>
      <c r="R162" s="220"/>
      <c r="S162" s="221"/>
      <c r="T162" s="221"/>
      <c r="U162" s="221"/>
      <c r="V162" s="221"/>
      <c r="W162" s="221"/>
      <c r="X162" s="221"/>
      <c r="Y162" s="221"/>
      <c r="Z162" s="221"/>
      <c r="AA162" s="4"/>
      <c r="AB162" s="16"/>
      <c r="AC162" s="1"/>
      <c r="AD162" s="1"/>
      <c r="AE162" s="1"/>
    </row>
    <row r="163" spans="1:31" outlineLevel="3" x14ac:dyDescent="0.35">
      <c r="A163" s="1"/>
      <c r="B163" s="33"/>
      <c r="C163" s="73">
        <f t="shared" ref="C163:C178" si="17">INT(C$140+3)</f>
        <v>4</v>
      </c>
      <c r="D163" s="4"/>
      <c r="E163" s="5">
        <v>1</v>
      </c>
      <c r="F163" s="5"/>
      <c r="G163" s="4"/>
      <c r="H163" s="31" t="s">
        <v>265</v>
      </c>
      <c r="I163" s="31">
        <v>0</v>
      </c>
      <c r="J163" s="148"/>
      <c r="K163" s="148"/>
      <c r="L163" s="148"/>
      <c r="M163" s="148"/>
      <c r="N163" s="219" t="s">
        <v>431</v>
      </c>
      <c r="O163" s="219" t="s">
        <v>431</v>
      </c>
      <c r="P163" s="219" t="s">
        <v>431</v>
      </c>
      <c r="Q163" s="219" t="s">
        <v>431</v>
      </c>
      <c r="R163" s="219" t="s">
        <v>431</v>
      </c>
      <c r="S163" s="219" t="s">
        <v>431</v>
      </c>
      <c r="T163" s="219" t="s">
        <v>431</v>
      </c>
      <c r="U163" s="219" t="s">
        <v>431</v>
      </c>
      <c r="V163" s="219" t="s">
        <v>431</v>
      </c>
      <c r="W163" s="219" t="s">
        <v>431</v>
      </c>
      <c r="X163" s="219" t="s">
        <v>431</v>
      </c>
      <c r="Y163" s="219"/>
      <c r="Z163" s="219"/>
      <c r="AA163" s="4"/>
      <c r="AB163" s="16"/>
      <c r="AC163" s="1"/>
      <c r="AD163" s="1"/>
      <c r="AE163" s="1"/>
    </row>
    <row r="164" spans="1:31" outlineLevel="3" x14ac:dyDescent="0.35">
      <c r="A164" s="1"/>
      <c r="B164" s="33"/>
      <c r="C164" s="73">
        <f>INT($C$140)+3</f>
        <v>4</v>
      </c>
      <c r="D164" s="4"/>
      <c r="E164" s="5">
        <v>2</v>
      </c>
      <c r="F164" s="5"/>
      <c r="G164" s="4"/>
      <c r="H164" s="31" t="s">
        <v>380</v>
      </c>
      <c r="I164" s="31">
        <v>0</v>
      </c>
      <c r="J164" s="148"/>
      <c r="K164" s="148"/>
      <c r="L164" s="148"/>
      <c r="M164" s="148"/>
      <c r="N164" s="148"/>
      <c r="O164" s="148"/>
      <c r="P164" s="148"/>
      <c r="Q164" s="148"/>
      <c r="R164" s="148"/>
      <c r="S164" s="2"/>
      <c r="T164" s="2"/>
      <c r="U164" s="2"/>
      <c r="V164" s="2"/>
      <c r="W164" s="2"/>
      <c r="X164" s="2"/>
      <c r="Y164" s="2"/>
      <c r="Z164" s="2"/>
      <c r="AA164" s="4"/>
      <c r="AB164" s="16"/>
      <c r="AC164" s="1"/>
      <c r="AD164" s="1"/>
      <c r="AE164" s="1"/>
    </row>
    <row r="165" spans="1:31" outlineLevel="3" x14ac:dyDescent="0.35">
      <c r="A165" s="1"/>
      <c r="B165" s="33"/>
      <c r="C165" s="73">
        <f>INT($C$140)+3</f>
        <v>4</v>
      </c>
      <c r="D165" s="4"/>
      <c r="E165" s="5">
        <v>3</v>
      </c>
      <c r="F165" s="5"/>
      <c r="G165" s="4"/>
      <c r="H165" s="31" t="s">
        <v>381</v>
      </c>
      <c r="I165" s="31">
        <v>0</v>
      </c>
      <c r="J165" s="148"/>
      <c r="K165" s="148"/>
      <c r="L165" s="148"/>
      <c r="M165" s="148"/>
      <c r="N165" s="148"/>
      <c r="O165" s="148"/>
      <c r="P165" s="148"/>
      <c r="Q165" s="148"/>
      <c r="R165" s="148"/>
      <c r="S165" s="2"/>
      <c r="T165" s="2"/>
      <c r="U165" s="2"/>
      <c r="V165" s="2"/>
      <c r="W165" s="2"/>
      <c r="X165" s="2"/>
      <c r="Y165" s="2"/>
      <c r="Z165" s="2"/>
      <c r="AA165" s="4"/>
      <c r="AB165" s="16"/>
      <c r="AC165" s="1"/>
      <c r="AD165" s="1"/>
      <c r="AE165" s="1"/>
    </row>
    <row r="166" spans="1:31" outlineLevel="3" x14ac:dyDescent="0.35">
      <c r="A166" s="1"/>
      <c r="B166" s="33"/>
      <c r="C166" s="73">
        <f>INT(C$140+3)</f>
        <v>4</v>
      </c>
      <c r="D166" s="4"/>
      <c r="E166" s="5">
        <v>4</v>
      </c>
      <c r="F166" s="5"/>
      <c r="G166" s="4"/>
      <c r="H166" s="31" t="s">
        <v>382</v>
      </c>
      <c r="I166" s="31">
        <v>0</v>
      </c>
      <c r="J166" s="148"/>
      <c r="K166" s="148"/>
      <c r="L166" s="148"/>
      <c r="M166" s="148"/>
      <c r="N166" s="148"/>
      <c r="O166" s="148"/>
      <c r="P166" s="148"/>
      <c r="Q166" s="148"/>
      <c r="R166" s="148"/>
      <c r="S166" s="2"/>
      <c r="T166" s="2"/>
      <c r="U166" s="2"/>
      <c r="V166" s="2"/>
      <c r="W166" s="2"/>
      <c r="X166" s="2"/>
      <c r="Y166" s="2"/>
      <c r="Z166" s="2"/>
      <c r="AA166" s="4"/>
      <c r="AB166" s="16"/>
      <c r="AC166" s="1"/>
      <c r="AD166" s="1"/>
      <c r="AE166" s="1"/>
    </row>
    <row r="167" spans="1:31" outlineLevel="3" x14ac:dyDescent="0.35">
      <c r="A167" s="1"/>
      <c r="B167" s="33"/>
      <c r="C167" s="73">
        <f>INT(C$140+3)</f>
        <v>4</v>
      </c>
      <c r="D167" s="4"/>
      <c r="E167" s="5">
        <v>5</v>
      </c>
      <c r="F167" s="5"/>
      <c r="G167" s="4"/>
      <c r="H167" s="31" t="s">
        <v>383</v>
      </c>
      <c r="I167" s="31">
        <v>0</v>
      </c>
      <c r="J167" s="148"/>
      <c r="K167" s="148"/>
      <c r="L167" s="148"/>
      <c r="M167" s="148"/>
      <c r="N167" s="148"/>
      <c r="O167" s="148"/>
      <c r="P167" s="148"/>
      <c r="Q167" s="148"/>
      <c r="R167" s="148"/>
      <c r="S167" s="2"/>
      <c r="T167" s="2"/>
      <c r="U167" s="2"/>
      <c r="V167" s="2"/>
      <c r="W167" s="2"/>
      <c r="X167" s="2"/>
      <c r="Y167" s="2"/>
      <c r="Z167" s="2"/>
      <c r="AA167" s="4"/>
      <c r="AB167" s="16"/>
      <c r="AC167" s="1"/>
      <c r="AD167" s="1"/>
      <c r="AE167" s="1"/>
    </row>
    <row r="168" spans="1:31" outlineLevel="3" x14ac:dyDescent="0.35">
      <c r="A168" s="1"/>
      <c r="B168" s="33"/>
      <c r="C168" s="73">
        <f t="shared" si="17"/>
        <v>4</v>
      </c>
      <c r="D168" s="4"/>
      <c r="E168" s="5">
        <v>6</v>
      </c>
      <c r="F168" s="5"/>
      <c r="G168" s="4"/>
      <c r="H168" s="31" t="s">
        <v>390</v>
      </c>
      <c r="I168" s="31">
        <v>0</v>
      </c>
      <c r="J168" s="148"/>
      <c r="K168" s="148"/>
      <c r="L168" s="148"/>
      <c r="M168" s="148"/>
      <c r="N168" s="148"/>
      <c r="O168" s="148"/>
      <c r="P168" s="148"/>
      <c r="Q168" s="148"/>
      <c r="R168" s="148"/>
      <c r="S168" s="2"/>
      <c r="T168" s="2"/>
      <c r="U168" s="2"/>
      <c r="V168" s="2"/>
      <c r="W168" s="2"/>
      <c r="X168" s="2"/>
      <c r="Y168" s="2"/>
      <c r="Z168" s="2"/>
      <c r="AA168" s="4"/>
      <c r="AB168" s="16"/>
      <c r="AC168" s="1"/>
      <c r="AD168" s="1"/>
      <c r="AE168" s="1"/>
    </row>
    <row r="169" spans="1:31" outlineLevel="3" x14ac:dyDescent="0.35">
      <c r="A169" s="1"/>
      <c r="B169" s="33"/>
      <c r="C169" s="73">
        <f t="shared" si="17"/>
        <v>4</v>
      </c>
      <c r="D169" s="4"/>
      <c r="E169" s="5">
        <v>7</v>
      </c>
      <c r="F169" s="5"/>
      <c r="G169" s="4"/>
      <c r="H169" s="31" t="s">
        <v>406</v>
      </c>
      <c r="I169" s="31">
        <v>0</v>
      </c>
      <c r="J169" s="148"/>
      <c r="K169" s="148"/>
      <c r="L169" s="148"/>
      <c r="M169" s="148"/>
      <c r="N169" s="148"/>
      <c r="O169" s="148"/>
      <c r="P169" s="148"/>
      <c r="Q169" s="148"/>
      <c r="R169" s="148"/>
      <c r="S169" s="2"/>
      <c r="T169" s="2"/>
      <c r="U169" s="2"/>
      <c r="V169" s="2"/>
      <c r="W169" s="2"/>
      <c r="X169" s="2"/>
      <c r="Y169" s="2"/>
      <c r="Z169" s="2"/>
      <c r="AA169" s="4"/>
      <c r="AB169" s="16"/>
      <c r="AC169" s="1"/>
      <c r="AD169" s="1"/>
      <c r="AE169" s="1"/>
    </row>
    <row r="170" spans="1:31" outlineLevel="3" x14ac:dyDescent="0.35">
      <c r="A170" s="1"/>
      <c r="B170" s="33"/>
      <c r="C170" s="73">
        <f t="shared" si="17"/>
        <v>4</v>
      </c>
      <c r="D170" s="4"/>
      <c r="E170" s="5">
        <v>8</v>
      </c>
      <c r="F170" s="5"/>
      <c r="G170" s="4"/>
      <c r="H170" s="31" t="s">
        <v>384</v>
      </c>
      <c r="I170" s="31">
        <v>0</v>
      </c>
      <c r="J170" s="148"/>
      <c r="K170" s="148"/>
      <c r="L170" s="148"/>
      <c r="M170" s="148"/>
      <c r="N170" s="148"/>
      <c r="O170" s="148"/>
      <c r="P170" s="148"/>
      <c r="Q170" s="148"/>
      <c r="R170" s="148"/>
      <c r="S170" s="2"/>
      <c r="T170" s="2"/>
      <c r="U170" s="2"/>
      <c r="V170" s="2"/>
      <c r="W170" s="2"/>
      <c r="X170" s="2"/>
      <c r="Y170" s="2"/>
      <c r="Z170" s="2"/>
      <c r="AA170" s="4"/>
      <c r="AB170" s="16"/>
      <c r="AC170" s="1"/>
      <c r="AD170" s="1"/>
      <c r="AE170" s="1"/>
    </row>
    <row r="171" spans="1:31" outlineLevel="3" x14ac:dyDescent="0.35">
      <c r="A171" s="1"/>
      <c r="B171" s="33"/>
      <c r="C171" s="73">
        <f t="shared" si="17"/>
        <v>4</v>
      </c>
      <c r="D171" s="4"/>
      <c r="E171" s="5">
        <v>9</v>
      </c>
      <c r="F171" s="5"/>
      <c r="G171" s="4"/>
      <c r="H171" s="31" t="s">
        <v>385</v>
      </c>
      <c r="I171" s="31">
        <v>0</v>
      </c>
      <c r="J171" s="148"/>
      <c r="K171" s="148"/>
      <c r="L171" s="148"/>
      <c r="M171" s="148"/>
      <c r="N171" s="148"/>
      <c r="O171" s="148"/>
      <c r="P171" s="148"/>
      <c r="Q171" s="148"/>
      <c r="R171" s="148"/>
      <c r="S171" s="2"/>
      <c r="T171" s="2"/>
      <c r="U171" s="2"/>
      <c r="V171" s="2"/>
      <c r="W171" s="2"/>
      <c r="X171" s="2"/>
      <c r="Y171" s="2"/>
      <c r="Z171" s="2"/>
      <c r="AA171" s="4"/>
      <c r="AB171" s="16"/>
      <c r="AC171" s="1"/>
      <c r="AD171" s="1"/>
      <c r="AE171" s="1"/>
    </row>
    <row r="172" spans="1:31" outlineLevel="3" x14ac:dyDescent="0.35">
      <c r="A172" s="1"/>
      <c r="B172" s="33"/>
      <c r="C172" s="73">
        <f t="shared" si="17"/>
        <v>4</v>
      </c>
      <c r="D172" s="4"/>
      <c r="E172" s="5">
        <v>10</v>
      </c>
      <c r="F172" s="5"/>
      <c r="G172" s="4"/>
      <c r="H172" s="31" t="s">
        <v>260</v>
      </c>
      <c r="I172" s="31">
        <v>0</v>
      </c>
      <c r="J172" s="148"/>
      <c r="K172" s="148"/>
      <c r="L172" s="148"/>
      <c r="M172" s="148"/>
      <c r="N172" s="148"/>
      <c r="O172" s="148"/>
      <c r="P172" s="148"/>
      <c r="Q172" s="56" t="s">
        <v>431</v>
      </c>
      <c r="R172" s="148"/>
      <c r="S172" s="2"/>
      <c r="T172" s="2"/>
      <c r="U172" s="2"/>
      <c r="V172" s="2"/>
      <c r="W172" s="2"/>
      <c r="X172" s="56" t="s">
        <v>431</v>
      </c>
      <c r="Y172" s="2"/>
      <c r="Z172" s="2"/>
      <c r="AA172" s="4"/>
      <c r="AB172" s="16"/>
      <c r="AC172" s="1"/>
      <c r="AD172" s="1"/>
      <c r="AE172" s="1"/>
    </row>
    <row r="173" spans="1:31" outlineLevel="3" x14ac:dyDescent="0.35">
      <c r="A173" s="1"/>
      <c r="B173" s="33"/>
      <c r="C173" s="73">
        <f t="shared" si="17"/>
        <v>4</v>
      </c>
      <c r="D173" s="4"/>
      <c r="E173" s="5">
        <v>11</v>
      </c>
      <c r="F173" s="5"/>
      <c r="G173" s="4"/>
      <c r="H173" s="31" t="s">
        <v>261</v>
      </c>
      <c r="I173" s="31">
        <v>0</v>
      </c>
      <c r="J173" s="148"/>
      <c r="K173" s="148"/>
      <c r="L173" s="148"/>
      <c r="M173" s="148"/>
      <c r="N173" s="148"/>
      <c r="O173" s="148"/>
      <c r="P173" s="148"/>
      <c r="Q173" s="56" t="s">
        <v>431</v>
      </c>
      <c r="R173" s="148"/>
      <c r="S173" s="2"/>
      <c r="T173" s="2"/>
      <c r="U173" s="2"/>
      <c r="V173" s="2"/>
      <c r="W173" s="2"/>
      <c r="X173" s="56" t="s">
        <v>431</v>
      </c>
      <c r="Y173" s="2"/>
      <c r="Z173" s="2"/>
      <c r="AA173" s="4"/>
      <c r="AB173" s="16"/>
      <c r="AC173" s="1"/>
      <c r="AD173" s="1"/>
      <c r="AE173" s="1"/>
    </row>
    <row r="174" spans="1:31" outlineLevel="3" x14ac:dyDescent="0.35">
      <c r="A174" s="1"/>
      <c r="B174" s="33"/>
      <c r="C174" s="73">
        <f t="shared" si="17"/>
        <v>4</v>
      </c>
      <c r="D174" s="4"/>
      <c r="E174" s="5">
        <v>12</v>
      </c>
      <c r="F174" s="5"/>
      <c r="G174" s="4"/>
      <c r="H174" s="31" t="s">
        <v>262</v>
      </c>
      <c r="I174" s="31">
        <v>0</v>
      </c>
      <c r="J174" s="148"/>
      <c r="K174" s="148"/>
      <c r="L174" s="148"/>
      <c r="M174" s="148"/>
      <c r="N174" s="148"/>
      <c r="O174" s="148"/>
      <c r="P174" s="148"/>
      <c r="Q174" s="56" t="s">
        <v>431</v>
      </c>
      <c r="R174" s="148"/>
      <c r="S174" s="2"/>
      <c r="T174" s="2"/>
      <c r="U174" s="2"/>
      <c r="V174" s="2"/>
      <c r="W174" s="2"/>
      <c r="X174" s="56" t="s">
        <v>431</v>
      </c>
      <c r="Y174" s="2"/>
      <c r="Z174" s="2"/>
      <c r="AA174" s="4"/>
      <c r="AB174" s="16"/>
      <c r="AC174" s="1"/>
      <c r="AD174" s="1"/>
      <c r="AE174" s="1"/>
    </row>
    <row r="175" spans="1:31" outlineLevel="3" x14ac:dyDescent="0.35">
      <c r="A175" s="1"/>
      <c r="B175" s="33"/>
      <c r="C175" s="73">
        <f t="shared" si="17"/>
        <v>4</v>
      </c>
      <c r="D175" s="4"/>
      <c r="E175" s="5">
        <v>13</v>
      </c>
      <c r="F175" s="5"/>
      <c r="G175" s="4"/>
      <c r="H175" s="31" t="s">
        <v>263</v>
      </c>
      <c r="I175" s="31">
        <v>0</v>
      </c>
      <c r="J175" s="148"/>
      <c r="K175" s="148"/>
      <c r="L175" s="148"/>
      <c r="M175" s="148"/>
      <c r="N175" s="148"/>
      <c r="O175" s="148"/>
      <c r="P175" s="148"/>
      <c r="Q175" s="148"/>
      <c r="R175" s="148"/>
      <c r="S175" s="2"/>
      <c r="T175" s="2"/>
      <c r="U175" s="2"/>
      <c r="V175" s="2"/>
      <c r="W175" s="2"/>
      <c r="X175" s="2"/>
      <c r="Y175" s="2"/>
      <c r="Z175" s="2"/>
      <c r="AA175" s="4"/>
      <c r="AB175" s="16"/>
      <c r="AC175" s="1"/>
      <c r="AD175" s="1"/>
      <c r="AE175" s="1"/>
    </row>
    <row r="176" spans="1:31" outlineLevel="3" x14ac:dyDescent="0.35">
      <c r="A176" s="1"/>
      <c r="B176" s="33"/>
      <c r="C176" s="73">
        <f t="shared" si="17"/>
        <v>4</v>
      </c>
      <c r="D176" s="4"/>
      <c r="E176" s="5">
        <v>14</v>
      </c>
      <c r="F176" s="5"/>
      <c r="G176" s="4"/>
      <c r="H176" s="31" t="s">
        <v>258</v>
      </c>
      <c r="I176" s="31">
        <v>0</v>
      </c>
      <c r="J176" s="148"/>
      <c r="K176" s="148"/>
      <c r="L176" s="148"/>
      <c r="M176" s="148"/>
      <c r="N176" s="148"/>
      <c r="O176" s="148"/>
      <c r="P176" s="56" t="s">
        <v>431</v>
      </c>
      <c r="Q176" s="56" t="s">
        <v>431</v>
      </c>
      <c r="R176" s="56" t="s">
        <v>431</v>
      </c>
      <c r="S176" s="56" t="s">
        <v>431</v>
      </c>
      <c r="T176" s="56" t="s">
        <v>431</v>
      </c>
      <c r="U176" s="56" t="s">
        <v>431</v>
      </c>
      <c r="V176" s="56" t="s">
        <v>431</v>
      </c>
      <c r="W176" s="56" t="s">
        <v>431</v>
      </c>
      <c r="X176" s="56" t="s">
        <v>431</v>
      </c>
      <c r="Y176" s="56"/>
      <c r="Z176" s="56"/>
      <c r="AA176" s="4"/>
      <c r="AB176" s="16"/>
      <c r="AC176" s="1"/>
      <c r="AD176" s="1"/>
      <c r="AE176" s="1"/>
    </row>
    <row r="177" spans="1:31" outlineLevel="3" x14ac:dyDescent="0.35">
      <c r="A177" s="1"/>
      <c r="B177" s="33"/>
      <c r="C177" s="73">
        <f t="shared" si="17"/>
        <v>4</v>
      </c>
      <c r="D177" s="4"/>
      <c r="E177" s="5">
        <v>15</v>
      </c>
      <c r="F177" s="5"/>
      <c r="G177" s="4"/>
      <c r="H177" s="31" t="s">
        <v>259</v>
      </c>
      <c r="I177" s="31">
        <v>0</v>
      </c>
      <c r="J177" s="148"/>
      <c r="K177" s="148"/>
      <c r="L177" s="148"/>
      <c r="M177" s="148"/>
      <c r="N177" s="148"/>
      <c r="O177" s="148"/>
      <c r="P177" s="56" t="s">
        <v>431</v>
      </c>
      <c r="Q177" s="56" t="s">
        <v>431</v>
      </c>
      <c r="R177" s="56" t="s">
        <v>431</v>
      </c>
      <c r="S177" s="56" t="s">
        <v>431</v>
      </c>
      <c r="T177" s="56" t="s">
        <v>431</v>
      </c>
      <c r="U177" s="56" t="s">
        <v>431</v>
      </c>
      <c r="V177" s="56" t="s">
        <v>431</v>
      </c>
      <c r="W177" s="56" t="s">
        <v>431</v>
      </c>
      <c r="X177" s="56" t="s">
        <v>431</v>
      </c>
      <c r="Y177" s="56"/>
      <c r="Z177" s="56"/>
      <c r="AA177" s="4"/>
      <c r="AB177" s="16"/>
      <c r="AC177" s="1"/>
      <c r="AD177" s="1"/>
      <c r="AE177" s="1"/>
    </row>
    <row r="178" spans="1:31" outlineLevel="3" x14ac:dyDescent="0.35">
      <c r="A178" s="1"/>
      <c r="B178" s="33"/>
      <c r="C178" s="73">
        <f t="shared" si="17"/>
        <v>4</v>
      </c>
      <c r="D178" s="4"/>
      <c r="E178" s="5">
        <v>16</v>
      </c>
      <c r="F178" s="5"/>
      <c r="G178" s="4"/>
      <c r="H178" s="31" t="s">
        <v>379</v>
      </c>
      <c r="I178" s="31">
        <v>0</v>
      </c>
      <c r="J178" s="148"/>
      <c r="K178" s="148"/>
      <c r="L178" s="148"/>
      <c r="M178" s="148"/>
      <c r="N178" s="217"/>
      <c r="O178" s="217"/>
      <c r="P178" s="218" t="s">
        <v>431</v>
      </c>
      <c r="Q178" s="218" t="s">
        <v>431</v>
      </c>
      <c r="R178" s="218" t="s">
        <v>431</v>
      </c>
      <c r="S178" s="218" t="s">
        <v>431</v>
      </c>
      <c r="T178" s="218" t="s">
        <v>431</v>
      </c>
      <c r="U178" s="218" t="s">
        <v>431</v>
      </c>
      <c r="V178" s="218" t="s">
        <v>431</v>
      </c>
      <c r="W178" s="218" t="s">
        <v>431</v>
      </c>
      <c r="X178" s="218" t="s">
        <v>431</v>
      </c>
      <c r="Y178" s="218"/>
      <c r="Z178" s="218"/>
      <c r="AA178" s="4"/>
      <c r="AB178" s="16"/>
      <c r="AC178" s="1"/>
      <c r="AD178" s="1"/>
      <c r="AE178" s="1"/>
    </row>
    <row r="179" spans="1:31" outlineLevel="3" x14ac:dyDescent="0.35">
      <c r="A179" s="1"/>
      <c r="B179" s="33"/>
      <c r="C179" s="73">
        <f>INT(C$140+3)</f>
        <v>4</v>
      </c>
      <c r="D179" s="4"/>
      <c r="E179" s="5"/>
      <c r="F179" s="5"/>
      <c r="G179" s="4"/>
      <c r="H179" s="148"/>
      <c r="I179" s="148"/>
      <c r="J179" s="148"/>
      <c r="K179" s="148"/>
      <c r="L179" s="148"/>
      <c r="M179" s="148"/>
      <c r="N179" s="216"/>
      <c r="O179" s="216"/>
      <c r="P179" s="216"/>
      <c r="Q179" s="216"/>
      <c r="R179" s="216"/>
      <c r="S179" s="53"/>
      <c r="T179" s="53"/>
      <c r="U179" s="53"/>
      <c r="V179" s="53"/>
      <c r="W179" s="53"/>
      <c r="X179" s="53"/>
      <c r="Y179" s="53"/>
      <c r="Z179" s="53"/>
      <c r="AA179" s="4"/>
      <c r="AB179" s="16"/>
      <c r="AC179" s="1"/>
      <c r="AD179" s="1"/>
      <c r="AE179" s="1"/>
    </row>
    <row r="180" spans="1:31" outlineLevel="3" x14ac:dyDescent="0.35">
      <c r="A180" s="1"/>
      <c r="B180" s="33"/>
      <c r="C180" s="73">
        <f>INT(C$140+3)</f>
        <v>4</v>
      </c>
      <c r="D180" s="4"/>
      <c r="E180" s="5"/>
      <c r="F180" s="5"/>
      <c r="G180" s="4"/>
      <c r="H180" s="148"/>
      <c r="I180" s="148"/>
      <c r="J180" s="148"/>
      <c r="K180" s="148"/>
      <c r="L180" s="148"/>
      <c r="M180" s="148"/>
      <c r="N180" s="148"/>
      <c r="O180" s="148"/>
      <c r="P180" s="148"/>
      <c r="Q180" s="148"/>
      <c r="R180" s="148"/>
      <c r="S180" s="2"/>
      <c r="T180" s="2"/>
      <c r="U180" s="2"/>
      <c r="V180" s="2"/>
      <c r="W180" s="2"/>
      <c r="X180" s="2"/>
      <c r="Y180" s="2"/>
      <c r="Z180" s="2"/>
      <c r="AA180" s="4"/>
      <c r="AB180" s="16"/>
      <c r="AC180" s="1"/>
      <c r="AD180" s="1"/>
      <c r="AE180" s="1"/>
    </row>
    <row r="181" spans="1:31" ht="5.15" customHeight="1" outlineLevel="3" x14ac:dyDescent="0.35">
      <c r="A181" s="1"/>
      <c r="B181" s="33"/>
      <c r="C181" s="73">
        <f>INT($C$140)+3.005</f>
        <v>4.0049999999999999</v>
      </c>
      <c r="D181" s="4"/>
      <c r="E181" s="4"/>
      <c r="F181" s="4"/>
      <c r="G181" s="4"/>
      <c r="H181" s="4"/>
      <c r="I181" s="4"/>
      <c r="J181" s="4"/>
      <c r="K181" s="4"/>
      <c r="L181" s="4"/>
      <c r="M181" s="4"/>
      <c r="N181" s="4"/>
      <c r="O181" s="4"/>
      <c r="P181" s="4"/>
      <c r="Q181" s="4"/>
      <c r="R181" s="4"/>
      <c r="S181" s="4"/>
      <c r="T181" s="4"/>
      <c r="U181" s="4"/>
      <c r="V181" s="4"/>
      <c r="W181" s="4"/>
      <c r="X181" s="4"/>
      <c r="Y181" s="4"/>
      <c r="Z181" s="4"/>
      <c r="AA181" s="4" t="s">
        <v>3</v>
      </c>
      <c r="AB181" s="16"/>
      <c r="AC181" s="1"/>
      <c r="AD181" s="1"/>
      <c r="AE181" s="1"/>
    </row>
    <row r="182" spans="1:31" ht="5.15" customHeight="1" outlineLevel="2" x14ac:dyDescent="0.35">
      <c r="A182" s="1"/>
      <c r="B182" s="33"/>
      <c r="C182" s="73">
        <f>INT($C$140)+2.005</f>
        <v>3.0049999999999999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c r="AB182" s="16"/>
      <c r="AC182" s="1"/>
      <c r="AD182" s="1"/>
      <c r="AE182" s="1"/>
    </row>
    <row r="183" spans="1:31" ht="5.15" customHeight="1" outlineLevel="1" x14ac:dyDescent="0.35">
      <c r="A183" s="1"/>
      <c r="B183" s="35"/>
      <c r="C183" s="76">
        <f>INT($C$140)+1.005</f>
        <v>2.0049999999999999</v>
      </c>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8" t="s">
        <v>1</v>
      </c>
      <c r="AC183" s="1"/>
      <c r="AD183" s="1"/>
      <c r="AE183" s="1"/>
    </row>
    <row r="184" spans="1:31" ht="5.15" customHeight="1" x14ac:dyDescent="0.35">
      <c r="A184" s="1"/>
      <c r="B184" s="19"/>
      <c r="C184" s="77">
        <f>INT($C$140)+0.005</f>
        <v>1.0049999999999999</v>
      </c>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
      <c r="AD184" s="1"/>
      <c r="AE184" s="1"/>
    </row>
    <row r="185" spans="1:31" outlineLevel="2" x14ac:dyDescent="0.35">
      <c r="A185" s="1"/>
      <c r="B185" s="1"/>
      <c r="C185" s="73">
        <f>INT($C$140)+2</f>
        <v>3</v>
      </c>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outlineLevel="2" x14ac:dyDescent="0.35">
      <c r="A186" s="1"/>
      <c r="B186" s="1"/>
      <c r="C186" s="73">
        <f>INT($C$190)+2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5.15" customHeight="1" thickBot="1" x14ac:dyDescent="0.4">
      <c r="A187" s="1"/>
      <c r="B187" s="20"/>
      <c r="C187" s="74">
        <f>INT($C$190)+0.005</f>
        <v>1.0049999999999999</v>
      </c>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1"/>
      <c r="AD187" s="1"/>
      <c r="AE187" s="1"/>
    </row>
    <row r="188" spans="1:31" ht="5.15" customHeight="1" outlineLevel="1" x14ac:dyDescent="0.35">
      <c r="A188" s="1"/>
      <c r="B188" s="34" t="s">
        <v>21</v>
      </c>
      <c r="C188" s="75">
        <f>INT($C$190)+1.005</f>
        <v>2.0049999999999999</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1"/>
      <c r="AD188" s="1"/>
      <c r="AE188" s="1"/>
    </row>
    <row r="189" spans="1:31" outlineLevel="4" x14ac:dyDescent="0.35">
      <c r="A189" s="1"/>
      <c r="B189" s="33"/>
      <c r="C189" s="73">
        <f>INT(MAX($C$198:$C$206))+1</f>
        <v>5</v>
      </c>
      <c r="D189" s="3"/>
      <c r="E189" s="3"/>
      <c r="F189" s="3"/>
      <c r="G189" s="3"/>
      <c r="H189" s="27"/>
      <c r="I189" s="27"/>
      <c r="J189" s="27"/>
      <c r="K189" s="27"/>
      <c r="L189" s="27"/>
      <c r="M189" s="27"/>
      <c r="N189" s="27"/>
      <c r="O189" s="27"/>
      <c r="P189" s="27"/>
      <c r="Q189" s="27"/>
      <c r="R189" s="27"/>
      <c r="S189" s="27"/>
      <c r="T189" s="27"/>
      <c r="U189" s="27"/>
      <c r="V189" s="27"/>
      <c r="W189" s="27"/>
      <c r="X189" s="27"/>
      <c r="Y189" s="27"/>
      <c r="Z189" s="27"/>
      <c r="AA189" s="3"/>
      <c r="AB189" s="16"/>
      <c r="AC189" s="1"/>
      <c r="AD189" s="1"/>
      <c r="AE189" s="1"/>
    </row>
    <row r="190" spans="1:31" ht="17.5" x14ac:dyDescent="0.35">
      <c r="A190" s="1"/>
      <c r="B190" s="33"/>
      <c r="C190" s="73">
        <v>1.02</v>
      </c>
      <c r="D190" s="21"/>
      <c r="E190" s="24" t="s">
        <v>6</v>
      </c>
      <c r="F190" s="25"/>
      <c r="G190" s="12"/>
      <c r="H190" s="147" t="str">
        <f>COUNTIFS($B$1:$B190, "«")&amp;" Feed Pool definitions"</f>
        <v>6 Feed Pool definitions</v>
      </c>
      <c r="I190" s="6"/>
      <c r="J190" s="6"/>
      <c r="K190" s="6"/>
      <c r="L190" s="6"/>
      <c r="M190" s="6"/>
      <c r="N190" s="6"/>
      <c r="O190" s="6"/>
      <c r="P190" s="6"/>
      <c r="Q190" s="6"/>
      <c r="R190" s="6"/>
      <c r="S190" s="6"/>
      <c r="T190" s="6"/>
      <c r="U190" s="6"/>
      <c r="V190" s="6"/>
      <c r="W190" s="6"/>
      <c r="X190" s="6"/>
      <c r="Y190" s="6"/>
      <c r="Z190" s="6"/>
      <c r="AA190" s="10"/>
      <c r="AB190" s="16"/>
      <c r="AC190" s="1"/>
      <c r="AD190" s="1"/>
      <c r="AE190" s="1"/>
    </row>
    <row r="191" spans="1:31" ht="18" outlineLevel="1" x14ac:dyDescent="0.35">
      <c r="A191" s="1"/>
      <c r="B191" s="33"/>
      <c r="C191" s="73">
        <f>INT($C$190)+1.02</f>
        <v>2.02</v>
      </c>
      <c r="D191" s="21"/>
      <c r="E191" s="24" t="s">
        <v>10</v>
      </c>
      <c r="F191" s="28">
        <v>1</v>
      </c>
      <c r="G191" s="13"/>
      <c r="H191" s="8" t="s">
        <v>295</v>
      </c>
      <c r="I191" s="7"/>
      <c r="J191" s="7"/>
      <c r="K191" s="7"/>
      <c r="L191" s="7"/>
      <c r="M191" s="7"/>
      <c r="N191" s="7"/>
      <c r="O191" s="7"/>
      <c r="P191" s="7"/>
      <c r="Q191" s="7"/>
      <c r="R191" s="7"/>
      <c r="S191" s="7"/>
      <c r="T191" s="7"/>
      <c r="U191" s="7"/>
      <c r="V191" s="7"/>
      <c r="W191" s="7"/>
      <c r="X191" s="7"/>
      <c r="Y191" s="7"/>
      <c r="Z191" s="7"/>
      <c r="AA191" s="11"/>
      <c r="AB191" s="16"/>
      <c r="AC191" s="1"/>
      <c r="AD191" s="1"/>
      <c r="AE191" s="1"/>
    </row>
    <row r="192" spans="1:31" ht="5.15" customHeight="1" outlineLevel="2" x14ac:dyDescent="0.35">
      <c r="A192" s="1"/>
      <c r="B192" s="33"/>
      <c r="C192" s="73">
        <f>INT($C$190)+2.005</f>
        <v>3.0049999999999999</v>
      </c>
      <c r="D192" s="3"/>
      <c r="E192" s="3"/>
      <c r="F192" s="3"/>
      <c r="G192" s="3"/>
      <c r="H192" s="3"/>
      <c r="I192" s="3"/>
      <c r="J192" s="3"/>
      <c r="K192" s="3"/>
      <c r="L192" s="3"/>
      <c r="M192" s="3"/>
      <c r="N192" s="3"/>
      <c r="O192" s="3"/>
      <c r="P192" s="3"/>
      <c r="Q192" s="3"/>
      <c r="R192" s="3"/>
      <c r="S192" s="3"/>
      <c r="T192" s="3"/>
      <c r="U192" s="3"/>
      <c r="V192" s="3"/>
      <c r="W192" s="3"/>
      <c r="X192" s="3"/>
      <c r="Y192" s="3"/>
      <c r="Z192" s="3"/>
      <c r="AA192" s="3"/>
      <c r="AB192" s="16"/>
      <c r="AC192" s="1"/>
      <c r="AD192" s="1"/>
      <c r="AE192" s="1"/>
    </row>
    <row r="193" spans="1:31" outlineLevel="2" x14ac:dyDescent="0.35">
      <c r="A193" s="1"/>
      <c r="B193" s="33"/>
      <c r="C193" s="73">
        <f>INT($C$190)+2</f>
        <v>3</v>
      </c>
      <c r="D193" s="3"/>
      <c r="E193" s="5"/>
      <c r="F193" s="5"/>
      <c r="G193" s="3"/>
      <c r="H193" s="29"/>
      <c r="I193" s="29"/>
      <c r="J193" s="65" t="s">
        <v>293</v>
      </c>
      <c r="K193" s="65"/>
      <c r="L193" s="65"/>
      <c r="M193" s="65"/>
      <c r="N193" s="65"/>
      <c r="O193" s="65"/>
      <c r="P193" s="65"/>
      <c r="Q193" s="65"/>
      <c r="R193" s="65"/>
      <c r="S193" s="65"/>
      <c r="T193" s="29"/>
      <c r="U193" s="29"/>
      <c r="V193" s="29"/>
      <c r="W193" s="29"/>
      <c r="X193" s="29"/>
      <c r="Y193" s="29"/>
      <c r="Z193" s="29"/>
      <c r="AA193" s="3"/>
      <c r="AB193" s="16"/>
      <c r="AC193" s="1"/>
      <c r="AD193" s="1"/>
      <c r="AE193" s="1"/>
    </row>
    <row r="194" spans="1:31" outlineLevel="2" x14ac:dyDescent="0.35">
      <c r="A194" s="1"/>
      <c r="B194" s="33"/>
      <c r="C194" s="73">
        <f>INT($C$190)+2</f>
        <v>3</v>
      </c>
      <c r="D194" s="3"/>
      <c r="E194" s="5"/>
      <c r="F194" s="5"/>
      <c r="G194" s="3"/>
      <c r="H194" s="29"/>
      <c r="I194" s="29"/>
      <c r="J194" s="29">
        <v>0</v>
      </c>
      <c r="K194" s="29">
        <v>1</v>
      </c>
      <c r="L194" s="29">
        <v>2</v>
      </c>
      <c r="M194" s="29">
        <v>3</v>
      </c>
      <c r="N194" s="29">
        <v>4</v>
      </c>
      <c r="O194" s="29">
        <v>5</v>
      </c>
      <c r="P194" s="29">
        <v>6</v>
      </c>
      <c r="Q194" s="29">
        <v>7</v>
      </c>
      <c r="R194" s="29">
        <v>8</v>
      </c>
      <c r="S194" s="29">
        <v>9</v>
      </c>
      <c r="T194" s="29"/>
      <c r="U194" s="29"/>
      <c r="V194" s="29"/>
      <c r="W194" s="29"/>
      <c r="X194" s="29"/>
      <c r="Y194" s="29"/>
      <c r="Z194" s="29"/>
      <c r="AA194" s="3"/>
      <c r="AB194" s="16"/>
      <c r="AC194" s="1"/>
      <c r="AD194" s="1"/>
      <c r="AE194" s="1"/>
    </row>
    <row r="195" spans="1:31" ht="9.75" customHeight="1" outlineLevel="2" x14ac:dyDescent="0.35">
      <c r="A195" s="1"/>
      <c r="B195" s="33" t="s">
        <v>20</v>
      </c>
      <c r="C195" s="73">
        <f>INT($C$190)+2.01</f>
        <v>3.01</v>
      </c>
      <c r="D195" s="3"/>
      <c r="E195" s="3"/>
      <c r="F195" s="3"/>
      <c r="G195" s="3"/>
      <c r="H195" s="29"/>
      <c r="I195" s="29"/>
      <c r="J195" s="29"/>
      <c r="K195" s="29"/>
      <c r="L195" s="29"/>
      <c r="M195" s="29"/>
      <c r="N195" s="29"/>
      <c r="O195" s="29"/>
      <c r="P195" s="29"/>
      <c r="Q195" s="29"/>
      <c r="R195" s="29"/>
      <c r="S195" s="29"/>
      <c r="T195" s="29"/>
      <c r="U195" s="29"/>
      <c r="V195" s="29"/>
      <c r="W195" s="29"/>
      <c r="X195" s="29"/>
      <c r="Y195" s="29"/>
      <c r="Z195" s="29"/>
      <c r="AA195" s="3"/>
      <c r="AB195" s="16"/>
      <c r="AC195" s="1"/>
      <c r="AD195" s="1"/>
      <c r="AE195" s="1"/>
    </row>
    <row r="196" spans="1:31" outlineLevel="4" x14ac:dyDescent="0.35">
      <c r="A196" s="1"/>
      <c r="B196" s="33"/>
      <c r="C196" s="73">
        <f>C$189</f>
        <v>5</v>
      </c>
      <c r="D196" s="4"/>
      <c r="E196" s="5"/>
      <c r="F196" s="5"/>
      <c r="G196" s="4"/>
      <c r="H196" s="5"/>
      <c r="I196" s="5"/>
      <c r="J196" s="5"/>
      <c r="K196" s="5"/>
      <c r="L196" s="5"/>
      <c r="M196" s="5"/>
      <c r="N196" s="5"/>
      <c r="O196" s="5"/>
      <c r="P196" s="5"/>
      <c r="Q196" s="5"/>
      <c r="R196" s="5"/>
      <c r="S196" s="5"/>
      <c r="T196" s="5"/>
      <c r="U196" s="5"/>
      <c r="V196" s="5"/>
      <c r="W196" s="5"/>
      <c r="X196" s="5"/>
      <c r="Y196" s="5"/>
      <c r="Z196" s="5"/>
      <c r="AA196" s="4"/>
      <c r="AB196" s="16"/>
      <c r="AC196" s="1"/>
      <c r="AD196" s="1"/>
      <c r="AE196" s="1"/>
    </row>
    <row r="197" spans="1:31" outlineLevel="4" x14ac:dyDescent="0.35">
      <c r="A197" s="1"/>
      <c r="B197" s="33" t="s">
        <v>19</v>
      </c>
      <c r="C197" s="73">
        <f>C$189</f>
        <v>5</v>
      </c>
      <c r="D197" s="4" t="s">
        <v>44</v>
      </c>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ht="5.15" customHeight="1" outlineLevel="2" x14ac:dyDescent="0.35">
      <c r="A198" s="1"/>
      <c r="B198" s="33"/>
      <c r="C198" s="73">
        <f>INT($C$190)+2.005</f>
        <v>3.0049999999999999</v>
      </c>
      <c r="D198" s="4" t="s">
        <v>2</v>
      </c>
      <c r="E198" s="4"/>
      <c r="F198" s="4"/>
      <c r="G198" s="4"/>
      <c r="H198" s="58"/>
      <c r="I198" s="58"/>
      <c r="J198" s="58"/>
      <c r="K198" s="58"/>
      <c r="L198" s="58"/>
      <c r="M198" s="58"/>
      <c r="N198" s="58"/>
      <c r="O198" s="58"/>
      <c r="P198" s="58"/>
      <c r="Q198" s="58"/>
      <c r="R198" s="58"/>
      <c r="S198" s="58"/>
      <c r="T198" s="58"/>
      <c r="U198" s="58"/>
      <c r="V198" s="58"/>
      <c r="W198" s="58"/>
      <c r="X198" s="82"/>
      <c r="Y198" s="82"/>
      <c r="Z198" s="82"/>
      <c r="AA198" s="4"/>
      <c r="AB198" s="16"/>
      <c r="AC198" s="1"/>
      <c r="AD198" s="1"/>
      <c r="AE198" s="1"/>
    </row>
    <row r="199" spans="1:31" outlineLevel="2" x14ac:dyDescent="0.35">
      <c r="A199" s="1"/>
      <c r="B199" s="33"/>
      <c r="C199" s="73">
        <f>INT($C$190)+2</f>
        <v>3</v>
      </c>
      <c r="D199" s="4"/>
      <c r="E199" s="5"/>
      <c r="F199" s="5"/>
      <c r="G199" s="4"/>
      <c r="H199" s="64" t="s">
        <v>287</v>
      </c>
      <c r="I199" s="31">
        <v>4</v>
      </c>
      <c r="J199" s="158" t="s">
        <v>291</v>
      </c>
      <c r="K199" s="2"/>
      <c r="L199" s="2"/>
      <c r="M199" s="2"/>
      <c r="N199" s="2"/>
      <c r="O199" s="2"/>
      <c r="P199" s="2"/>
      <c r="Q199" s="2"/>
      <c r="R199" s="2"/>
      <c r="S199" s="2"/>
      <c r="T199" s="2"/>
      <c r="U199" s="2"/>
      <c r="V199" s="2"/>
      <c r="W199" s="2"/>
      <c r="X199" s="2"/>
      <c r="Y199" s="2"/>
      <c r="Z199" s="2"/>
      <c r="AA199" s="4"/>
      <c r="AB199" s="16"/>
      <c r="AC199" s="1"/>
      <c r="AD199" s="1"/>
      <c r="AE199" s="1"/>
    </row>
    <row r="200" spans="1:31" outlineLevel="3" x14ac:dyDescent="0.35">
      <c r="A200" s="1"/>
      <c r="B200" s="33"/>
      <c r="C200" s="73">
        <f>INT($C$190)+3</f>
        <v>4</v>
      </c>
      <c r="D200" s="4"/>
      <c r="E200" s="5"/>
      <c r="F200" s="5"/>
      <c r="G200" s="4"/>
      <c r="H200" s="157"/>
      <c r="I200" s="2"/>
      <c r="J200" s="2"/>
      <c r="K200" s="2"/>
      <c r="L200" s="2"/>
      <c r="M200" s="2"/>
      <c r="N200" s="2"/>
      <c r="O200" s="2"/>
      <c r="P200" s="2"/>
      <c r="Q200" s="2"/>
      <c r="R200" s="2"/>
      <c r="S200" s="2"/>
      <c r="T200" s="2"/>
      <c r="U200" s="2"/>
      <c r="V200" s="2"/>
      <c r="W200" s="2"/>
      <c r="X200" s="2"/>
      <c r="Y200" s="2"/>
      <c r="Z200" s="2"/>
      <c r="AA200" s="4"/>
      <c r="AB200" s="16"/>
      <c r="AC200" s="1"/>
      <c r="AD200" s="1"/>
      <c r="AE200" s="1"/>
    </row>
    <row r="201" spans="1:31" outlineLevel="2" x14ac:dyDescent="0.35">
      <c r="A201" s="1"/>
      <c r="B201" s="33"/>
      <c r="C201" s="73">
        <f>INT($C$190)+2</f>
        <v>3</v>
      </c>
      <c r="D201" s="4"/>
      <c r="E201" s="5"/>
      <c r="F201" s="5"/>
      <c r="G201" s="4"/>
      <c r="H201" s="64" t="s">
        <v>292</v>
      </c>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3" x14ac:dyDescent="0.35">
      <c r="A202" s="1"/>
      <c r="B202" s="33"/>
      <c r="C202" s="73">
        <f>INT($C$190)+3</f>
        <v>4</v>
      </c>
      <c r="D202" s="4"/>
      <c r="E202" s="5"/>
      <c r="F202" s="5"/>
      <c r="G202" s="4"/>
      <c r="H202" s="159" t="s">
        <v>298</v>
      </c>
      <c r="I202" s="2"/>
      <c r="J202" s="31">
        <v>3</v>
      </c>
      <c r="K202" s="31">
        <v>4</v>
      </c>
      <c r="L202" s="31">
        <v>6</v>
      </c>
      <c r="M202" s="31">
        <v>8</v>
      </c>
      <c r="N202" s="31">
        <v>9</v>
      </c>
      <c r="O202" s="31">
        <v>6</v>
      </c>
      <c r="P202" s="31">
        <v>5</v>
      </c>
      <c r="Q202" s="31">
        <v>4</v>
      </c>
      <c r="R202" s="31">
        <v>3.5</v>
      </c>
      <c r="S202" s="31">
        <v>3</v>
      </c>
      <c r="T202" s="2"/>
      <c r="U202" s="2"/>
      <c r="V202" s="2"/>
      <c r="W202" s="2"/>
      <c r="X202" s="2"/>
      <c r="Y202" s="2"/>
      <c r="Z202" s="2"/>
      <c r="AA202" s="4"/>
      <c r="AB202" s="16"/>
      <c r="AC202" s="1"/>
      <c r="AD202" s="1"/>
      <c r="AE202" s="1"/>
    </row>
    <row r="203" spans="1:31" outlineLevel="3" collapsed="1" x14ac:dyDescent="0.35">
      <c r="A203" s="1"/>
      <c r="B203" s="33"/>
      <c r="C203" s="73">
        <f>INT($C$190)+3</f>
        <v>4</v>
      </c>
      <c r="D203" s="4"/>
      <c r="E203" s="5"/>
      <c r="F203" s="5"/>
      <c r="G203" s="4"/>
      <c r="H203" s="159" t="s">
        <v>294</v>
      </c>
      <c r="I203" s="2"/>
      <c r="J203" s="31">
        <v>13.3</v>
      </c>
      <c r="K203" s="31">
        <v>13.3</v>
      </c>
      <c r="L203" s="31">
        <v>13.3</v>
      </c>
      <c r="M203" s="31">
        <v>13.3</v>
      </c>
      <c r="N203" s="31">
        <v>13.3</v>
      </c>
      <c r="O203" s="31">
        <v>13.3</v>
      </c>
      <c r="P203" s="31">
        <v>13.3</v>
      </c>
      <c r="Q203" s="31">
        <v>13.3</v>
      </c>
      <c r="R203" s="31">
        <v>13.3</v>
      </c>
      <c r="S203" s="31">
        <v>13.3</v>
      </c>
      <c r="T203" s="2"/>
      <c r="U203" s="2"/>
      <c r="V203" s="2"/>
      <c r="W203" s="2"/>
      <c r="X203" s="2"/>
      <c r="Y203" s="2"/>
      <c r="Z203" s="2"/>
      <c r="AA203" s="4"/>
      <c r="AB203" s="16"/>
      <c r="AC203" s="1"/>
      <c r="AD203" s="1"/>
      <c r="AE203" s="1"/>
    </row>
    <row r="204" spans="1:31" outlineLevel="3" x14ac:dyDescent="0.35">
      <c r="A204" s="1"/>
      <c r="B204" s="33"/>
      <c r="C204" s="73">
        <f>INT(C$190+3)</f>
        <v>4</v>
      </c>
      <c r="D204" s="4"/>
      <c r="E204" s="5"/>
      <c r="F204" s="5"/>
      <c r="G204" s="4"/>
      <c r="H204" s="148"/>
      <c r="I204" s="148"/>
      <c r="J204" s="148"/>
      <c r="K204" s="148"/>
      <c r="L204" s="148"/>
      <c r="M204" s="148"/>
      <c r="N204" s="148"/>
      <c r="O204" s="148"/>
      <c r="P204" s="148"/>
      <c r="Q204" s="148"/>
      <c r="R204" s="148"/>
      <c r="S204" s="148"/>
      <c r="T204" s="2"/>
      <c r="U204" s="2"/>
      <c r="V204" s="2"/>
      <c r="W204" s="2"/>
      <c r="X204" s="2"/>
      <c r="Y204" s="2"/>
      <c r="Z204" s="2"/>
      <c r="AA204" s="4"/>
      <c r="AB204" s="16"/>
      <c r="AC204" s="1"/>
      <c r="AD204" s="1"/>
      <c r="AE204" s="1"/>
    </row>
    <row r="205" spans="1:31" outlineLevel="3" x14ac:dyDescent="0.35">
      <c r="A205" s="1"/>
      <c r="B205" s="33"/>
      <c r="C205" s="73">
        <f>INT(C$190+3)</f>
        <v>4</v>
      </c>
      <c r="D205" s="4"/>
      <c r="E205" s="5"/>
      <c r="F205" s="5"/>
      <c r="G205" s="4"/>
      <c r="H205" s="148"/>
      <c r="I205" s="148"/>
      <c r="J205" s="148"/>
      <c r="K205" s="148"/>
      <c r="L205" s="148"/>
      <c r="M205" s="148"/>
      <c r="N205" s="148"/>
      <c r="O205" s="148"/>
      <c r="P205" s="148"/>
      <c r="Q205" s="148"/>
      <c r="R205" s="148"/>
      <c r="S205" s="2"/>
      <c r="T205" s="2"/>
      <c r="U205" s="2"/>
      <c r="V205" s="2"/>
      <c r="W205" s="2"/>
      <c r="X205" s="2"/>
      <c r="Y205" s="2"/>
      <c r="Z205" s="2"/>
      <c r="AA205" s="4"/>
      <c r="AB205" s="16"/>
      <c r="AC205" s="1"/>
      <c r="AD205" s="1"/>
      <c r="AE205" s="1"/>
    </row>
    <row r="206" spans="1:31" ht="5.15" customHeight="1" outlineLevel="3" x14ac:dyDescent="0.35">
      <c r="A206" s="1"/>
      <c r="B206" s="33"/>
      <c r="C206" s="73">
        <f>INT($C$190)+3.005</f>
        <v>4.0049999999999999</v>
      </c>
      <c r="D206" s="4"/>
      <c r="E206" s="4"/>
      <c r="F206" s="4"/>
      <c r="G206" s="4"/>
      <c r="H206" s="4"/>
      <c r="I206" s="4"/>
      <c r="J206" s="4"/>
      <c r="K206" s="4"/>
      <c r="L206" s="4"/>
      <c r="M206" s="4"/>
      <c r="N206" s="4"/>
      <c r="O206" s="4"/>
      <c r="P206" s="4"/>
      <c r="Q206" s="4"/>
      <c r="R206" s="4"/>
      <c r="S206" s="4"/>
      <c r="T206" s="4"/>
      <c r="U206" s="4"/>
      <c r="V206" s="4"/>
      <c r="W206" s="4"/>
      <c r="X206" s="4"/>
      <c r="Y206" s="4"/>
      <c r="Z206" s="4"/>
      <c r="AA206" s="4" t="s">
        <v>3</v>
      </c>
      <c r="AB206" s="16"/>
      <c r="AC206" s="1"/>
      <c r="AD206" s="1"/>
      <c r="AE206" s="1"/>
    </row>
    <row r="207" spans="1:31" ht="5.15" customHeight="1" outlineLevel="2" x14ac:dyDescent="0.35">
      <c r="A207" s="1"/>
      <c r="B207" s="33"/>
      <c r="C207" s="73">
        <f>INT($C$190)+2.005</f>
        <v>3.0049999999999999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c r="AB207" s="16"/>
      <c r="AC207" s="1"/>
      <c r="AD207" s="1"/>
      <c r="AE207" s="1"/>
    </row>
    <row r="208" spans="1:31" ht="5.15" customHeight="1" outlineLevel="1" x14ac:dyDescent="0.35">
      <c r="A208" s="1"/>
      <c r="B208" s="35"/>
      <c r="C208" s="76">
        <f>INT($C$190)+1.005</f>
        <v>2.0049999999999999</v>
      </c>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8" t="s">
        <v>1</v>
      </c>
      <c r="AC208" s="1"/>
      <c r="AD208" s="1"/>
      <c r="AE208" s="1"/>
    </row>
    <row r="209" spans="1:31" ht="5.15" customHeight="1" x14ac:dyDescent="0.35">
      <c r="A209" s="1"/>
      <c r="B209" s="19"/>
      <c r="C209" s="77">
        <f>INT($C$190)+0.005</f>
        <v>1.0049999999999999</v>
      </c>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
      <c r="AD209" s="1"/>
      <c r="AE209" s="1"/>
    </row>
    <row r="210" spans="1:31" outlineLevel="2" x14ac:dyDescent="0.35">
      <c r="A210" s="1"/>
      <c r="B210" s="1"/>
      <c r="C210" s="73">
        <f>INT($C$190)+2</f>
        <v>3</v>
      </c>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x14ac:dyDescent="0.35">
      <c r="A211" s="1"/>
      <c r="B211" s="1"/>
      <c r="C211" s="66"/>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3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3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3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3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3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35">
      <c r="C217"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3" t="s">
        <v>404</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t="s">
        <v>405</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7" t="s">
        <v>22</v>
      </c>
      <c r="K18" s="227"/>
      <c r="L18" s="227"/>
      <c r="M18" s="227"/>
      <c r="N18" s="227"/>
      <c r="O18" s="227"/>
      <c r="P18" s="227"/>
      <c r="Q18" s="227"/>
      <c r="R18" s="227"/>
      <c r="S18" s="227"/>
      <c r="T18" s="227"/>
      <c r="U18" s="227"/>
      <c r="V18" s="227"/>
      <c r="W18" s="227"/>
      <c r="X18" s="227"/>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25" t="s">
        <v>34</v>
      </c>
      <c r="K21" s="226"/>
      <c r="L21" s="226"/>
      <c r="M21" s="226"/>
      <c r="N21" s="226"/>
      <c r="O21" s="226"/>
      <c r="P21" s="226"/>
      <c r="Q21" s="226"/>
      <c r="R21" s="226"/>
      <c r="S21" s="226"/>
      <c r="T21" s="226"/>
      <c r="U21" s="226"/>
      <c r="V21" s="226"/>
      <c r="W21" s="226"/>
      <c r="X21" s="228"/>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157</vt:i4>
      </vt:variant>
    </vt:vector>
  </HeadingPairs>
  <TitlesOfParts>
    <vt:vector size="162"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2024-09-05T13:47:25Z</dcterms:modified>
</cp:coreProperties>
</file>