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0F5C071-749E-4CF5-A23A-A4A91804B815}" xr6:coauthVersionLast="47" xr6:coauthVersionMax="47" xr10:uidLastSave="{00000000-0000-0000-0000-000000000000}"/>
  <bookViews>
    <workbookView xWindow="29895" yWindow="600" windowWidth="27705" windowHeight="15630" tabRatio="658" activeTab="10"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Sheep!$H$897:$V$1006</definedName>
    <definedName name="a_c2_c0" localSheetId="13">CropResidue!$J$279:$L$279</definedName>
    <definedName name="a_c2_c0" localSheetId="10">Sheep!$K$256:$M$256</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Sheep!$J$75:$L$176</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5">Periods!$U$21:$AD$31</definedName>
    <definedName name="i_dsp_lp" localSheetId="5">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General!$G$107</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General!$M$104:$M$113</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General!$P$114:$R$114</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General!$J$130:$J$138</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stage_p6z" localSheetId="8">Annual!$K$20:$T$29</definedName>
    <definedName name="i_pasture_stage_p6z" localSheetId="9">HPR!$K$20:$T$29</definedName>
    <definedName name="i_pasture_stage_p6z" localSheetId="10">Sheep!$S$76:$S$175</definedName>
    <definedName name="i_pasture_stage_p6z">'Annual-std'!$K$20:$T$29</definedName>
    <definedName name="i_pasture_type" localSheetId="10">Sheep!$J$53</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can_day" localSheetId="10">Sheep!$I$402:$I$406</definedName>
    <definedName name="i_scan_og1" localSheetId="10">Sheep!$N$372:$Q$379</definedName>
    <definedName name="i_season_propn_z" localSheetId="1">General!$L$104:$L$113</definedName>
    <definedName name="i_seeding_frequency" localSheetId="3">Crop!$T$650:$T$683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General!$K$104:$K$113</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AB868" i="18"/>
  <c r="AA868" i="18"/>
  <c r="Z868" i="18"/>
  <c r="Y868" i="18"/>
  <c r="AF867" i="18"/>
  <c r="AE867" i="18"/>
  <c r="AD867" i="18"/>
  <c r="AC867" i="18"/>
  <c r="AB867" i="18"/>
  <c r="AA867" i="18"/>
  <c r="Z867" i="18"/>
  <c r="Y867" i="18"/>
  <c r="AF866" i="18"/>
  <c r="AE866" i="18"/>
  <c r="AD866" i="18"/>
  <c r="AC866" i="18"/>
  <c r="AB866" i="18"/>
  <c r="AA866" i="18"/>
  <c r="Z866" i="18"/>
  <c r="Y866"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N869" i="18"/>
  <c r="M869" i="18"/>
  <c r="L869" i="18"/>
  <c r="K869" i="18"/>
  <c r="K861" i="18"/>
  <c r="K862" i="18" s="1"/>
  <c r="K863" i="18" s="1"/>
  <c r="K864" i="18" s="1"/>
  <c r="K865" i="18" s="1"/>
  <c r="K866" i="18" s="1"/>
  <c r="K867" i="18" s="1"/>
  <c r="K859" i="18"/>
  <c r="G1000" i="25"/>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AC840"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AD674" i="25"/>
  <c r="AD684" i="25" s="1"/>
  <c r="AD694" i="25" s="1"/>
  <c r="L672" i="25"/>
  <c r="L682" i="25" s="1"/>
  <c r="L692" i="25" s="1"/>
  <c r="L702" i="25" s="1"/>
  <c r="L643" i="25"/>
  <c r="L653" i="25" s="1"/>
  <c r="L663" i="25" s="1"/>
  <c r="L673" i="25" s="1"/>
  <c r="L683" i="25" s="1"/>
  <c r="L693" i="25" s="1"/>
  <c r="L703" i="25" s="1"/>
  <c r="K632" i="25"/>
  <c r="K642" i="25" s="1"/>
  <c r="K652" i="25" s="1"/>
  <c r="K662" i="25" s="1"/>
  <c r="K672" i="25" s="1"/>
  <c r="K682" i="25" s="1"/>
  <c r="K692" i="25" s="1"/>
  <c r="K702" i="25" s="1"/>
  <c r="K629" i="25"/>
  <c r="K639" i="25" s="1"/>
  <c r="K649" i="25" s="1"/>
  <c r="K659" i="25" s="1"/>
  <c r="K669" i="25" s="1"/>
  <c r="K679" i="25" s="1"/>
  <c r="K689" i="25" s="1"/>
  <c r="K699" i="25" s="1"/>
  <c r="K628" i="25"/>
  <c r="K638" i="25" s="1"/>
  <c r="K648" i="25" s="1"/>
  <c r="K658" i="25" s="1"/>
  <c r="K668" i="25" s="1"/>
  <c r="K678" i="25" s="1"/>
  <c r="K688" i="25" s="1"/>
  <c r="K698" i="25" s="1"/>
  <c r="L625" i="25"/>
  <c r="L635" i="25" s="1"/>
  <c r="L645" i="25" s="1"/>
  <c r="L655" i="25" s="1"/>
  <c r="L665" i="25" s="1"/>
  <c r="L675" i="25" s="1"/>
  <c r="L685" i="25" s="1"/>
  <c r="L695" i="25" s="1"/>
  <c r="AC624" i="25"/>
  <c r="AC634" i="25" s="1"/>
  <c r="AC644" i="25" s="1"/>
  <c r="AC654" i="25" s="1"/>
  <c r="AC664" i="25" s="1"/>
  <c r="AC674" i="25" s="1"/>
  <c r="AC684" i="25" s="1"/>
  <c r="AC694" i="25" s="1"/>
  <c r="L623" i="25"/>
  <c r="L633" i="25" s="1"/>
  <c r="K623" i="25"/>
  <c r="J623" i="25"/>
  <c r="L622" i="25"/>
  <c r="L632" i="25" s="1"/>
  <c r="L642" i="25" s="1"/>
  <c r="L652" i="25" s="1"/>
  <c r="L662" i="25" s="1"/>
  <c r="K622" i="25"/>
  <c r="J622" i="25"/>
  <c r="N621" i="25"/>
  <c r="L621" i="25"/>
  <c r="L631" i="25" s="1"/>
  <c r="L641" i="25" s="1"/>
  <c r="L651" i="25" s="1"/>
  <c r="L661" i="25" s="1"/>
  <c r="L671" i="25" s="1"/>
  <c r="L681" i="25" s="1"/>
  <c r="L691" i="25" s="1"/>
  <c r="L701" i="25" s="1"/>
  <c r="K621" i="25"/>
  <c r="K631" i="25" s="1"/>
  <c r="K641" i="25" s="1"/>
  <c r="K651" i="25" s="1"/>
  <c r="K661" i="25" s="1"/>
  <c r="K671" i="25" s="1"/>
  <c r="K681" i="25" s="1"/>
  <c r="K691" i="25" s="1"/>
  <c r="K701" i="25" s="1"/>
  <c r="J621" i="25"/>
  <c r="L620" i="25"/>
  <c r="L630" i="25" s="1"/>
  <c r="L640" i="25" s="1"/>
  <c r="L650" i="25" s="1"/>
  <c r="L660" i="25" s="1"/>
  <c r="L670" i="25" s="1"/>
  <c r="L680" i="25" s="1"/>
  <c r="L690" i="25" s="1"/>
  <c r="L700" i="25" s="1"/>
  <c r="K620" i="25"/>
  <c r="K630" i="25" s="1"/>
  <c r="K640" i="25" s="1"/>
  <c r="K650" i="25" s="1"/>
  <c r="K660" i="25" s="1"/>
  <c r="K670" i="25" s="1"/>
  <c r="K680" i="25" s="1"/>
  <c r="K690" i="25" s="1"/>
  <c r="K700" i="25" s="1"/>
  <c r="J620" i="25"/>
  <c r="L619" i="25"/>
  <c r="L629" i="25" s="1"/>
  <c r="L639" i="25" s="1"/>
  <c r="L649" i="25" s="1"/>
  <c r="L659" i="25" s="1"/>
  <c r="L669" i="25" s="1"/>
  <c r="L679" i="25" s="1"/>
  <c r="L689" i="25" s="1"/>
  <c r="L699" i="25" s="1"/>
  <c r="K619" i="25"/>
  <c r="J619" i="25"/>
  <c r="P619" i="25" s="1"/>
  <c r="L618" i="25"/>
  <c r="L628" i="25" s="1"/>
  <c r="L638" i="25" s="1"/>
  <c r="L648" i="25" s="1"/>
  <c r="L658" i="25" s="1"/>
  <c r="L668" i="25" s="1"/>
  <c r="L678" i="25" s="1"/>
  <c r="L688" i="25" s="1"/>
  <c r="L698" i="25" s="1"/>
  <c r="K618" i="25"/>
  <c r="J618" i="25"/>
  <c r="L617" i="25"/>
  <c r="L627" i="25" s="1"/>
  <c r="L637" i="25" s="1"/>
  <c r="L647" i="25" s="1"/>
  <c r="L657" i="25" s="1"/>
  <c r="L667" i="25" s="1"/>
  <c r="L677" i="25" s="1"/>
  <c r="L687" i="25" s="1"/>
  <c r="L697" i="25" s="1"/>
  <c r="K617" i="25"/>
  <c r="J617" i="25"/>
  <c r="J627" i="25" s="1"/>
  <c r="J637" i="25" s="1"/>
  <c r="N616" i="25"/>
  <c r="L616" i="25"/>
  <c r="L626" i="25" s="1"/>
  <c r="L636" i="25" s="1"/>
  <c r="L646" i="25" s="1"/>
  <c r="L656" i="25" s="1"/>
  <c r="L666" i="25" s="1"/>
  <c r="L676" i="25" s="1"/>
  <c r="L686" i="25" s="1"/>
  <c r="L696" i="25" s="1"/>
  <c r="K616" i="25"/>
  <c r="K626" i="25" s="1"/>
  <c r="J616" i="25"/>
  <c r="P616" i="25" s="1"/>
  <c r="AD615" i="25"/>
  <c r="AD625" i="25" s="1"/>
  <c r="AD635" i="25" s="1"/>
  <c r="AD645" i="25" s="1"/>
  <c r="AD655" i="25" s="1"/>
  <c r="AD665" i="25" s="1"/>
  <c r="AD675" i="25" s="1"/>
  <c r="AD685" i="25" s="1"/>
  <c r="AD695" i="25" s="1"/>
  <c r="AC615" i="25"/>
  <c r="AC625" i="25" s="1"/>
  <c r="AC635" i="25" s="1"/>
  <c r="AC645" i="25" s="1"/>
  <c r="AC655" i="25" s="1"/>
  <c r="AC665" i="25" s="1"/>
  <c r="AC675" i="25" s="1"/>
  <c r="AC685" i="25" s="1"/>
  <c r="AC695" i="25" s="1"/>
  <c r="P615" i="25"/>
  <c r="L615" i="25"/>
  <c r="K615" i="25"/>
  <c r="J615" i="25"/>
  <c r="J625" i="25" s="1"/>
  <c r="AD614" i="25"/>
  <c r="AD624" i="25" s="1"/>
  <c r="AD634" i="25" s="1"/>
  <c r="AD644" i="25" s="1"/>
  <c r="AD654" i="25" s="1"/>
  <c r="AD664" i="25" s="1"/>
  <c r="AC614" i="25"/>
  <c r="L614" i="25"/>
  <c r="L624" i="25" s="1"/>
  <c r="L634" i="25" s="1"/>
  <c r="L644" i="25" s="1"/>
  <c r="L654" i="25" s="1"/>
  <c r="L664" i="25" s="1"/>
  <c r="L674" i="25" s="1"/>
  <c r="L684" i="25" s="1"/>
  <c r="L694" i="25" s="1"/>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AD606" i="25"/>
  <c r="AD616" i="25" s="1"/>
  <c r="AD626" i="25" s="1"/>
  <c r="AD636" i="25" s="1"/>
  <c r="AD646" i="25" s="1"/>
  <c r="AD656" i="25" s="1"/>
  <c r="AD666" i="25" s="1"/>
  <c r="AD676" i="25" s="1"/>
  <c r="AD686" i="25" s="1"/>
  <c r="AD696" i="25" s="1"/>
  <c r="AC606" i="25"/>
  <c r="S606" i="25"/>
  <c r="P606" i="25"/>
  <c r="N606" i="25"/>
  <c r="AD605" i="25"/>
  <c r="T605" i="25" s="1"/>
  <c r="AC605" i="25"/>
  <c r="S605" i="25"/>
  <c r="P605" i="25"/>
  <c r="N605" i="25"/>
  <c r="T604" i="25"/>
  <c r="S604" i="25"/>
  <c r="P604" i="25"/>
  <c r="N604" i="25"/>
  <c r="G589" i="25"/>
  <c r="G569" i="25"/>
  <c r="L560" i="25"/>
  <c r="Q547" i="25"/>
  <c r="Q557" i="25" s="1"/>
  <c r="Q567" i="25" s="1"/>
  <c r="N516" i="25"/>
  <c r="N526" i="25" s="1"/>
  <c r="N536" i="25" s="1"/>
  <c r="N546" i="25" s="1"/>
  <c r="N556" i="25" s="1"/>
  <c r="N566" i="25" s="1"/>
  <c r="K497" i="25"/>
  <c r="K507" i="25" s="1"/>
  <c r="K517" i="25" s="1"/>
  <c r="K527" i="25" s="1"/>
  <c r="K537" i="25" s="1"/>
  <c r="K547" i="25" s="1"/>
  <c r="K557" i="25" s="1"/>
  <c r="K567" i="25" s="1"/>
  <c r="J497" i="25"/>
  <c r="J507" i="25" s="1"/>
  <c r="J517" i="25" s="1"/>
  <c r="J527" i="25" s="1"/>
  <c r="J537" i="25" s="1"/>
  <c r="J547" i="25" s="1"/>
  <c r="J557" i="25" s="1"/>
  <c r="J567" i="25" s="1"/>
  <c r="N495" i="25"/>
  <c r="N505" i="25" s="1"/>
  <c r="N515" i="25" s="1"/>
  <c r="N525" i="25" s="1"/>
  <c r="N535" i="25" s="1"/>
  <c r="N545" i="25" s="1"/>
  <c r="N555" i="25" s="1"/>
  <c r="N565" i="25" s="1"/>
  <c r="T493" i="25"/>
  <c r="O492" i="25"/>
  <c r="O502" i="25" s="1"/>
  <c r="O512" i="25" s="1"/>
  <c r="O522" i="25" s="1"/>
  <c r="O532" i="25" s="1"/>
  <c r="O542" i="25" s="1"/>
  <c r="O552" i="25" s="1"/>
  <c r="O562" i="25" s="1"/>
  <c r="V487" i="25"/>
  <c r="V497" i="25" s="1"/>
  <c r="V507" i="25" s="1"/>
  <c r="V517" i="25" s="1"/>
  <c r="V527" i="25" s="1"/>
  <c r="V537" i="25" s="1"/>
  <c r="V547" i="25" s="1"/>
  <c r="V557" i="25" s="1"/>
  <c r="V567" i="25" s="1"/>
  <c r="T487" i="25"/>
  <c r="Q487" i="25"/>
  <c r="Q497" i="25" s="1"/>
  <c r="Q507" i="25" s="1"/>
  <c r="Q517" i="25" s="1"/>
  <c r="Q527" i="25" s="1"/>
  <c r="Q537" i="25" s="1"/>
  <c r="P487" i="25"/>
  <c r="P497" i="25" s="1"/>
  <c r="P507" i="25" s="1"/>
  <c r="P517" i="25" s="1"/>
  <c r="P527" i="25" s="1"/>
  <c r="P537" i="25" s="1"/>
  <c r="P547" i="25" s="1"/>
  <c r="P557" i="25" s="1"/>
  <c r="P567" i="25" s="1"/>
  <c r="O487" i="25"/>
  <c r="O497" i="25" s="1"/>
  <c r="O507" i="25" s="1"/>
  <c r="O517" i="25" s="1"/>
  <c r="O527" i="25" s="1"/>
  <c r="O537" i="25" s="1"/>
  <c r="O547" i="25" s="1"/>
  <c r="O557" i="25" s="1"/>
  <c r="O567" i="25" s="1"/>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L506" i="25" s="1"/>
  <c r="L516" i="25" s="1"/>
  <c r="L526" i="25" s="1"/>
  <c r="L536" i="25" s="1"/>
  <c r="L546" i="25" s="1"/>
  <c r="L556" i="25" s="1"/>
  <c r="L56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V491" i="25" s="1"/>
  <c r="V501" i="25" s="1"/>
  <c r="V511" i="25" s="1"/>
  <c r="V521" i="25" s="1"/>
  <c r="V531" i="25" s="1"/>
  <c r="V541" i="25" s="1"/>
  <c r="V551" i="25" s="1"/>
  <c r="V561" i="25" s="1"/>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T490" i="25" s="1"/>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K480" i="25"/>
  <c r="K490" i="25" s="1"/>
  <c r="K500" i="25" s="1"/>
  <c r="K510" i="25" s="1"/>
  <c r="K520" i="25" s="1"/>
  <c r="K530" i="25" s="1"/>
  <c r="K540" i="25" s="1"/>
  <c r="K550" i="25" s="1"/>
  <c r="K56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J489" i="25" s="1"/>
  <c r="J499" i="25" s="1"/>
  <c r="J509" i="25" s="1"/>
  <c r="J519" i="25" s="1"/>
  <c r="J529" i="25" s="1"/>
  <c r="J539" i="25" s="1"/>
  <c r="J549" i="25" s="1"/>
  <c r="J559" i="25" s="1"/>
  <c r="AD478" i="25"/>
  <c r="AD488" i="25" s="1"/>
  <c r="AD498" i="25" s="1"/>
  <c r="AD508" i="25" s="1"/>
  <c r="AD518" i="25" s="1"/>
  <c r="AD528" i="25" s="1"/>
  <c r="AD538" i="25" s="1"/>
  <c r="AD548" i="25" s="1"/>
  <c r="AD55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N488" i="25" s="1"/>
  <c r="N498" i="25" s="1"/>
  <c r="N508" i="25" s="1"/>
  <c r="N518" i="25" s="1"/>
  <c r="N528" i="25" s="1"/>
  <c r="N538" i="25" s="1"/>
  <c r="N548" i="25" s="1"/>
  <c r="N558" i="25" s="1"/>
  <c r="M478" i="25"/>
  <c r="M488" i="25" s="1"/>
  <c r="M498" i="25" s="1"/>
  <c r="M508" i="25" s="1"/>
  <c r="M518" i="25" s="1"/>
  <c r="M528" i="25" s="1"/>
  <c r="M538" i="25" s="1"/>
  <c r="M548" i="25" s="1"/>
  <c r="M55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D469" i="25"/>
  <c r="AD470" i="25" s="1"/>
  <c r="AD480" i="25" s="1"/>
  <c r="AD490" i="25" s="1"/>
  <c r="AD500" i="25" s="1"/>
  <c r="AD510" i="25" s="1"/>
  <c r="AD520" i="25" s="1"/>
  <c r="AD530" i="25" s="1"/>
  <c r="AD540" i="25" s="1"/>
  <c r="AD550" i="25" s="1"/>
  <c r="AD560" i="25" s="1"/>
  <c r="AC469" i="25"/>
  <c r="G456" i="25"/>
  <c r="G430" i="25"/>
  <c r="G398" i="25"/>
  <c r="V368" i="25"/>
  <c r="Q326" i="25"/>
  <c r="Q336" i="25" s="1"/>
  <c r="Q346" i="25" s="1"/>
  <c r="Q356" i="25" s="1"/>
  <c r="Q366" i="25" s="1"/>
  <c r="Q376" i="25" s="1"/>
  <c r="Q386" i="25" s="1"/>
  <c r="Q396" i="25" s="1"/>
  <c r="Q325" i="25"/>
  <c r="Q335" i="25" s="1"/>
  <c r="Q345" i="25" s="1"/>
  <c r="Q355" i="25" s="1"/>
  <c r="Q365" i="25" s="1"/>
  <c r="Q375" i="25" s="1"/>
  <c r="Q385" i="25" s="1"/>
  <c r="Q395" i="25" s="1"/>
  <c r="Q321" i="25"/>
  <c r="Q331" i="25" s="1"/>
  <c r="Q341" i="25" s="1"/>
  <c r="Q351" i="25" s="1"/>
  <c r="Q361" i="25" s="1"/>
  <c r="Q371" i="25" s="1"/>
  <c r="Q381" i="25" s="1"/>
  <c r="Q391" i="25" s="1"/>
  <c r="Q320" i="25"/>
  <c r="Q330" i="25" s="1"/>
  <c r="Q340" i="25" s="1"/>
  <c r="Q350" i="25" s="1"/>
  <c r="Q360" i="25" s="1"/>
  <c r="Q370" i="25" s="1"/>
  <c r="Q380" i="25" s="1"/>
  <c r="Q390"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W316" i="25"/>
  <c r="W326" i="25" s="1"/>
  <c r="W336" i="25" s="1"/>
  <c r="W346" i="25" s="1"/>
  <c r="W356" i="25" s="1"/>
  <c r="V316" i="25"/>
  <c r="V326" i="25" s="1"/>
  <c r="V336" i="25" s="1"/>
  <c r="V346" i="25" s="1"/>
  <c r="U316" i="25"/>
  <c r="R316" i="25"/>
  <c r="R326" i="25" s="1"/>
  <c r="R336" i="25" s="1"/>
  <c r="R346" i="25" s="1"/>
  <c r="R356" i="25" s="1"/>
  <c r="R366" i="25" s="1"/>
  <c r="R376" i="25" s="1"/>
  <c r="R386" i="25" s="1"/>
  <c r="R396" i="25" s="1"/>
  <c r="Q316" i="25"/>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V315" i="25"/>
  <c r="V325" i="25" s="1"/>
  <c r="V335" i="25" s="1"/>
  <c r="V345" i="25" s="1"/>
  <c r="V355" i="25" s="1"/>
  <c r="V241" i="25" s="1"/>
  <c r="U315" i="25"/>
  <c r="U325" i="25" s="1"/>
  <c r="R315" i="25"/>
  <c r="R325" i="25" s="1"/>
  <c r="R335" i="25" s="1"/>
  <c r="R345" i="25" s="1"/>
  <c r="R355" i="25" s="1"/>
  <c r="R365" i="25" s="1"/>
  <c r="R375" i="25" s="1"/>
  <c r="R385" i="25" s="1"/>
  <c r="R395" i="25" s="1"/>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U314" i="25"/>
  <c r="U324" i="25" s="1"/>
  <c r="R314" i="25"/>
  <c r="R324" i="25" s="1"/>
  <c r="R334" i="25" s="1"/>
  <c r="R344" i="25" s="1"/>
  <c r="R354" i="25" s="1"/>
  <c r="R364" i="25" s="1"/>
  <c r="R374" i="25" s="1"/>
  <c r="R384" i="25" s="1"/>
  <c r="R394" i="25" s="1"/>
  <c r="Q314" i="25"/>
  <c r="Q324" i="25" s="1"/>
  <c r="Q334" i="25" s="1"/>
  <c r="Q344" i="25" s="1"/>
  <c r="Q354" i="25" s="1"/>
  <c r="Q364" i="25" s="1"/>
  <c r="Q374" i="25" s="1"/>
  <c r="Q384" i="25" s="1"/>
  <c r="Q394" i="25" s="1"/>
  <c r="P314" i="25"/>
  <c r="P324" i="25" s="1"/>
  <c r="P334" i="25" s="1"/>
  <c r="P344" i="25" s="1"/>
  <c r="P354" i="25" s="1"/>
  <c r="P364" i="25" s="1"/>
  <c r="P374" i="25" s="1"/>
  <c r="P384" i="25" s="1"/>
  <c r="P394" i="25" s="1"/>
  <c r="O314" i="25"/>
  <c r="O324" i="25" s="1"/>
  <c r="O334" i="25" s="1"/>
  <c r="O344" i="25" s="1"/>
  <c r="O354" i="25" s="1"/>
  <c r="O364" i="25" s="1"/>
  <c r="N314" i="25"/>
  <c r="N324" i="25" s="1"/>
  <c r="N334" i="25" s="1"/>
  <c r="M314" i="25"/>
  <c r="M324" i="25" s="1"/>
  <c r="M334" i="25" s="1"/>
  <c r="M344" i="25" s="1"/>
  <c r="M354" i="25" s="1"/>
  <c r="M364" i="25" s="1"/>
  <c r="M374" i="25" s="1"/>
  <c r="L314" i="25"/>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R323" i="25" s="1"/>
  <c r="R333" i="25" s="1"/>
  <c r="R343" i="25" s="1"/>
  <c r="R353" i="25" s="1"/>
  <c r="R363" i="25" s="1"/>
  <c r="R373" i="25" s="1"/>
  <c r="R383" i="25" s="1"/>
  <c r="R393" i="25" s="1"/>
  <c r="Q313" i="25"/>
  <c r="Q323" i="25" s="1"/>
  <c r="Q333" i="25" s="1"/>
  <c r="Q343" i="25" s="1"/>
  <c r="Q353" i="25" s="1"/>
  <c r="Q363" i="25" s="1"/>
  <c r="Q373" i="25" s="1"/>
  <c r="Q383" i="25" s="1"/>
  <c r="Q393" i="25" s="1"/>
  <c r="P313" i="25"/>
  <c r="P323" i="25" s="1"/>
  <c r="P333" i="25" s="1"/>
  <c r="P343" i="25" s="1"/>
  <c r="P353" i="25" s="1"/>
  <c r="P363" i="25" s="1"/>
  <c r="P373" i="25" s="1"/>
  <c r="P383" i="25" s="1"/>
  <c r="P393" i="25" s="1"/>
  <c r="O313" i="25"/>
  <c r="O323" i="25" s="1"/>
  <c r="O333" i="25" s="1"/>
  <c r="O343" i="25" s="1"/>
  <c r="O353" i="25" s="1"/>
  <c r="O363" i="25" s="1"/>
  <c r="N313" i="25"/>
  <c r="M313" i="25"/>
  <c r="M323" i="25" s="1"/>
  <c r="M333" i="25" s="1"/>
  <c r="M343" i="25" s="1"/>
  <c r="M353" i="25" s="1"/>
  <c r="M363" i="25" s="1"/>
  <c r="M373" i="25" s="1"/>
  <c r="L313" i="25"/>
  <c r="L323" i="25" s="1"/>
  <c r="L333" i="25" s="1"/>
  <c r="L34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V312" i="25"/>
  <c r="V322" i="25" s="1"/>
  <c r="V332" i="25" s="1"/>
  <c r="V342" i="25" s="1"/>
  <c r="V352" i="25" s="1"/>
  <c r="V362" i="25" s="1"/>
  <c r="U312" i="25"/>
  <c r="R312" i="25"/>
  <c r="R322" i="25" s="1"/>
  <c r="R332" i="25" s="1"/>
  <c r="R342" i="25" s="1"/>
  <c r="R352" i="25" s="1"/>
  <c r="R362" i="25" s="1"/>
  <c r="R372" i="25" s="1"/>
  <c r="R382" i="25" s="1"/>
  <c r="R392" i="25" s="1"/>
  <c r="Q312" i="25"/>
  <c r="Q322" i="25" s="1"/>
  <c r="Q332" i="25" s="1"/>
  <c r="Q342" i="25" s="1"/>
  <c r="Q352" i="25" s="1"/>
  <c r="Q362" i="25" s="1"/>
  <c r="Q372" i="25" s="1"/>
  <c r="Q382" i="25" s="1"/>
  <c r="Q392" i="25" s="1"/>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V311" i="25"/>
  <c r="V321" i="25" s="1"/>
  <c r="V331" i="25" s="1"/>
  <c r="V341" i="25" s="1"/>
  <c r="V351" i="25" s="1"/>
  <c r="V237" i="25" s="1"/>
  <c r="U311" i="25"/>
  <c r="U321" i="25" s="1"/>
  <c r="R311" i="25"/>
  <c r="R321" i="25" s="1"/>
  <c r="R331" i="25" s="1"/>
  <c r="R341" i="25" s="1"/>
  <c r="R351" i="25" s="1"/>
  <c r="R361" i="25" s="1"/>
  <c r="R371" i="25" s="1"/>
  <c r="R381" i="25" s="1"/>
  <c r="R391" i="25" s="1"/>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W310" i="25"/>
  <c r="W320" i="25" s="1"/>
  <c r="W330" i="25" s="1"/>
  <c r="W340" i="25" s="1"/>
  <c r="W350" i="25" s="1"/>
  <c r="W360" i="25" s="1"/>
  <c r="V310" i="25"/>
  <c r="V320" i="25" s="1"/>
  <c r="V330" i="25" s="1"/>
  <c r="V340" i="25" s="1"/>
  <c r="V350" i="25" s="1"/>
  <c r="V360" i="25" s="1"/>
  <c r="V370" i="25" s="1"/>
  <c r="V380" i="25" s="1"/>
  <c r="U310" i="25"/>
  <c r="U320" i="25" s="1"/>
  <c r="R310" i="25"/>
  <c r="R320" i="25" s="1"/>
  <c r="R330" i="25" s="1"/>
  <c r="R340" i="25" s="1"/>
  <c r="R350" i="25" s="1"/>
  <c r="R360" i="25" s="1"/>
  <c r="R370" i="25" s="1"/>
  <c r="R380" i="25" s="1"/>
  <c r="R390" i="25" s="1"/>
  <c r="Q310" i="25"/>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R319" i="25" s="1"/>
  <c r="R329" i="25" s="1"/>
  <c r="R339" i="25" s="1"/>
  <c r="R349" i="25" s="1"/>
  <c r="R359" i="25" s="1"/>
  <c r="R369" i="25" s="1"/>
  <c r="R379" i="25" s="1"/>
  <c r="R389" i="25" s="1"/>
  <c r="Q309" i="25"/>
  <c r="Q319" i="25" s="1"/>
  <c r="Q329" i="25" s="1"/>
  <c r="Q339" i="25" s="1"/>
  <c r="Q349" i="25" s="1"/>
  <c r="Q359" i="25" s="1"/>
  <c r="Q369" i="25" s="1"/>
  <c r="Q379" i="25" s="1"/>
  <c r="Q389" i="25" s="1"/>
  <c r="P309" i="25"/>
  <c r="P319" i="25" s="1"/>
  <c r="P329" i="25" s="1"/>
  <c r="P339" i="25" s="1"/>
  <c r="P349" i="25" s="1"/>
  <c r="P359" i="25" s="1"/>
  <c r="P369" i="25" s="1"/>
  <c r="P379" i="25" s="1"/>
  <c r="P389" i="25" s="1"/>
  <c r="O309" i="25"/>
  <c r="O319" i="25" s="1"/>
  <c r="O329" i="25" s="1"/>
  <c r="O339" i="25" s="1"/>
  <c r="O349" i="25" s="1"/>
  <c r="O359" i="25" s="1"/>
  <c r="O369" i="25" s="1"/>
  <c r="N309" i="25"/>
  <c r="M309" i="25"/>
  <c r="M319" i="25" s="1"/>
  <c r="M329" i="25" s="1"/>
  <c r="M339" i="25" s="1"/>
  <c r="M349" i="25" s="1"/>
  <c r="M359" i="25" s="1"/>
  <c r="M369" i="25" s="1"/>
  <c r="L309" i="25"/>
  <c r="L31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W308" i="25"/>
  <c r="W318" i="25" s="1"/>
  <c r="W328" i="25" s="1"/>
  <c r="W338" i="25" s="1"/>
  <c r="W348" i="25" s="1"/>
  <c r="W358" i="25" s="1"/>
  <c r="W368" i="25" s="1"/>
  <c r="V308" i="25"/>
  <c r="V318" i="25" s="1"/>
  <c r="V328" i="25" s="1"/>
  <c r="V338" i="25" s="1"/>
  <c r="V348" i="25" s="1"/>
  <c r="V358" i="25" s="1"/>
  <c r="V244" i="25" s="1"/>
  <c r="U308" i="25"/>
  <c r="R308" i="25"/>
  <c r="R318" i="25" s="1"/>
  <c r="R328" i="25" s="1"/>
  <c r="R338" i="25" s="1"/>
  <c r="R348" i="25" s="1"/>
  <c r="R358" i="25" s="1"/>
  <c r="R368" i="25" s="1"/>
  <c r="R378" i="25" s="1"/>
  <c r="R388" i="25" s="1"/>
  <c r="Q308" i="25"/>
  <c r="Q318" i="25" s="1"/>
  <c r="Q328" i="25" s="1"/>
  <c r="Q338" i="25" s="1"/>
  <c r="Q348" i="25" s="1"/>
  <c r="Q358" i="25" s="1"/>
  <c r="Q368" i="25" s="1"/>
  <c r="Q378" i="25" s="1"/>
  <c r="Q388" i="25" s="1"/>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V307" i="25"/>
  <c r="V317" i="25" s="1"/>
  <c r="V327" i="25" s="1"/>
  <c r="V337" i="25" s="1"/>
  <c r="V347" i="25" s="1"/>
  <c r="V357" i="25" s="1"/>
  <c r="V367" i="25" s="1"/>
  <c r="U307" i="25"/>
  <c r="U317" i="25" s="1"/>
  <c r="R307" i="25"/>
  <c r="R317" i="25" s="1"/>
  <c r="R327" i="25" s="1"/>
  <c r="R337" i="25" s="1"/>
  <c r="R347" i="25" s="1"/>
  <c r="R357" i="25" s="1"/>
  <c r="R367" i="25" s="1"/>
  <c r="R377" i="25" s="1"/>
  <c r="R387" i="25" s="1"/>
  <c r="Q307" i="25"/>
  <c r="Q317" i="25" s="1"/>
  <c r="Q327" i="25" s="1"/>
  <c r="Q337" i="25" s="1"/>
  <c r="Q347" i="25" s="1"/>
  <c r="Q357" i="25" s="1"/>
  <c r="Q367" i="25" s="1"/>
  <c r="Q377" i="25" s="1"/>
  <c r="Q387" i="25" s="1"/>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61" i="25"/>
  <c r="O251" i="25"/>
  <c r="O248" i="25"/>
  <c r="O247" i="25"/>
  <c r="L247" i="25"/>
  <c r="V246" i="25"/>
  <c r="O245" i="25"/>
  <c r="O244" i="25"/>
  <c r="Y242" i="25"/>
  <c r="M239" i="25"/>
  <c r="Y238" i="25"/>
  <c r="O237" i="25"/>
  <c r="L237" i="25"/>
  <c r="V236" i="25"/>
  <c r="Y234" i="25"/>
  <c r="W234" i="25"/>
  <c r="V234" i="25"/>
  <c r="Y233" i="25"/>
  <c r="L233" i="25"/>
  <c r="Y232" i="25"/>
  <c r="O231" i="25"/>
  <c r="L231" i="25"/>
  <c r="Y230" i="25"/>
  <c r="O229" i="25"/>
  <c r="Y228" i="25"/>
  <c r="V228" i="25"/>
  <c r="O228" i="25"/>
  <c r="N228" i="25"/>
  <c r="Y227" i="25"/>
  <c r="Y226" i="25"/>
  <c r="W226" i="25"/>
  <c r="V226" i="25"/>
  <c r="O226" i="25"/>
  <c r="V224" i="25"/>
  <c r="Y222" i="25"/>
  <c r="W222" i="25"/>
  <c r="V222" i="25"/>
  <c r="O221" i="25"/>
  <c r="L221" i="25"/>
  <c r="Y220" i="25"/>
  <c r="O220" i="25"/>
  <c r="Y219" i="25"/>
  <c r="V219" i="25"/>
  <c r="O219" i="25"/>
  <c r="L219" i="25"/>
  <c r="Y218" i="25"/>
  <c r="X218" i="25"/>
  <c r="O217" i="25"/>
  <c r="L217" i="25"/>
  <c r="Y216" i="25"/>
  <c r="V216" i="25"/>
  <c r="Y214" i="25"/>
  <c r="W214" i="25"/>
  <c r="Y212" i="25"/>
  <c r="V212" i="25"/>
  <c r="O212" i="25"/>
  <c r="N212" i="25"/>
  <c r="Y211" i="25"/>
  <c r="V211" i="25"/>
  <c r="O211" i="25"/>
  <c r="Y210" i="25"/>
  <c r="X210" i="25"/>
  <c r="W210" i="25"/>
  <c r="O209" i="25"/>
  <c r="L209" i="25"/>
  <c r="Y208" i="25"/>
  <c r="O207" i="25"/>
  <c r="L207" i="25"/>
  <c r="Y206" i="25"/>
  <c r="W206" i="25"/>
  <c r="V206" i="25"/>
  <c r="O206" i="25"/>
  <c r="Y205" i="25"/>
  <c r="O205" i="25"/>
  <c r="Y204" i="25"/>
  <c r="V204" i="25"/>
  <c r="L203" i="25"/>
  <c r="Y202" i="25"/>
  <c r="X202" i="25"/>
  <c r="O202" i="25"/>
  <c r="N202" i="25"/>
  <c r="M202" i="25"/>
  <c r="L202" i="25"/>
  <c r="K202" i="25"/>
  <c r="Y201" i="25"/>
  <c r="O201" i="25"/>
  <c r="N201" i="25"/>
  <c r="M201" i="25"/>
  <c r="L201" i="25"/>
  <c r="K201" i="25"/>
  <c r="Y200" i="25"/>
  <c r="X200" i="25"/>
  <c r="W200" i="25"/>
  <c r="V200" i="25"/>
  <c r="U200" i="25"/>
  <c r="O200" i="25"/>
  <c r="N200" i="25"/>
  <c r="M200" i="25"/>
  <c r="Y199" i="25"/>
  <c r="X199" i="25"/>
  <c r="W199" i="25"/>
  <c r="V199" i="25"/>
  <c r="U199" i="25"/>
  <c r="O199" i="25"/>
  <c r="M199" i="25"/>
  <c r="Y198" i="25"/>
  <c r="X198" i="25"/>
  <c r="W198" i="25"/>
  <c r="V198" i="25"/>
  <c r="O198" i="25"/>
  <c r="N198" i="25"/>
  <c r="Y197" i="25"/>
  <c r="X197" i="25"/>
  <c r="V197" i="25"/>
  <c r="U197" i="25"/>
  <c r="O197" i="25"/>
  <c r="L197" i="25"/>
  <c r="Y196" i="25"/>
  <c r="X196" i="25"/>
  <c r="W196" i="25"/>
  <c r="V196" i="25"/>
  <c r="O196" i="25"/>
  <c r="N196" i="25"/>
  <c r="M196" i="25"/>
  <c r="K196" i="25"/>
  <c r="Y195" i="25"/>
  <c r="X195" i="25"/>
  <c r="W195" i="25"/>
  <c r="O195" i="25"/>
  <c r="M195" i="25"/>
  <c r="L195" i="25"/>
  <c r="K195" i="25"/>
  <c r="Y194" i="25"/>
  <c r="X194" i="25"/>
  <c r="O194" i="25"/>
  <c r="N194" i="25"/>
  <c r="M194" i="25"/>
  <c r="L194" i="25"/>
  <c r="K194" i="25"/>
  <c r="Y193" i="25"/>
  <c r="O193" i="25"/>
  <c r="N193" i="25"/>
  <c r="M193" i="25"/>
  <c r="L193" i="25"/>
  <c r="K193" i="25"/>
  <c r="G170" i="25"/>
  <c r="N164" i="25"/>
  <c r="N163" i="25"/>
  <c r="N159"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Q126" i="25"/>
  <c r="P126" i="25"/>
  <c r="O126" i="25"/>
  <c r="N126" i="25"/>
  <c r="N162" i="25" s="1"/>
  <c r="M126" i="25"/>
  <c r="L126" i="25"/>
  <c r="K126" i="25"/>
  <c r="J126" i="25"/>
  <c r="J122" i="25"/>
  <c r="J122" i="25" a="1"/>
  <c r="G110" i="25"/>
  <c r="G82" i="25"/>
  <c r="T16" i="25"/>
  <c r="S16" i="25"/>
  <c r="R16" i="25"/>
  <c r="Q16" i="25"/>
  <c r="P16" i="25"/>
  <c r="O16" i="25"/>
  <c r="N16" i="25"/>
  <c r="M16" i="25"/>
  <c r="L16" i="25"/>
  <c r="K16" i="25"/>
  <c r="N620" i="25" l="1"/>
  <c r="L329" i="25"/>
  <c r="L205" i="25"/>
  <c r="L320" i="25"/>
  <c r="L196" i="25"/>
  <c r="L353" i="25"/>
  <c r="L229" i="25"/>
  <c r="L324" i="25"/>
  <c r="L334" i="25" s="1"/>
  <c r="L200" i="25"/>
  <c r="V334" i="25"/>
  <c r="V210" i="25"/>
  <c r="L336" i="25"/>
  <c r="L346" i="25" s="1"/>
  <c r="L356" i="25" s="1"/>
  <c r="L366" i="25" s="1"/>
  <c r="L212" i="25"/>
  <c r="V356" i="25"/>
  <c r="V232" i="25"/>
  <c r="P620" i="25"/>
  <c r="U318" i="25"/>
  <c r="U194" i="25"/>
  <c r="U326" i="25"/>
  <c r="U202" i="25"/>
  <c r="K197" i="25"/>
  <c r="U201" i="25"/>
  <c r="W321" i="25"/>
  <c r="W331" i="25" s="1"/>
  <c r="W341" i="25" s="1"/>
  <c r="W351" i="25" s="1"/>
  <c r="W197" i="25"/>
  <c r="W325" i="25"/>
  <c r="W335" i="25" s="1"/>
  <c r="W345" i="25" s="1"/>
  <c r="W355" i="25" s="1"/>
  <c r="W201" i="25"/>
  <c r="N165" i="25"/>
  <c r="U322" i="25"/>
  <c r="U198" i="25"/>
  <c r="U193" i="25"/>
  <c r="K198" i="25"/>
  <c r="V233" i="25"/>
  <c r="L243" i="25"/>
  <c r="W317" i="25"/>
  <c r="W327" i="25" s="1"/>
  <c r="W337" i="25" s="1"/>
  <c r="W347" i="25" s="1"/>
  <c r="W357" i="25" s="1"/>
  <c r="W367" i="25" s="1"/>
  <c r="W193" i="25"/>
  <c r="W342" i="25"/>
  <c r="W352" i="25" s="1"/>
  <c r="W362" i="25" s="1"/>
  <c r="W372" i="25" s="1"/>
  <c r="W382" i="25" s="1"/>
  <c r="W218" i="25"/>
  <c r="N167" i="25"/>
  <c r="V193" i="25"/>
  <c r="V194" i="25"/>
  <c r="U195" i="25"/>
  <c r="M197" i="25"/>
  <c r="L198" i="25"/>
  <c r="K199" i="25"/>
  <c r="V201" i="25"/>
  <c r="V202" i="25"/>
  <c r="V205" i="25"/>
  <c r="L211" i="25"/>
  <c r="L213" i="25"/>
  <c r="L227" i="25"/>
  <c r="W230" i="25"/>
  <c r="M244" i="25"/>
  <c r="X338" i="25"/>
  <c r="X348" i="25" s="1"/>
  <c r="X214" i="25"/>
  <c r="N319" i="25"/>
  <c r="N329" i="25" s="1"/>
  <c r="N339" i="25" s="1"/>
  <c r="N349" i="25" s="1"/>
  <c r="N195" i="25"/>
  <c r="X330" i="25"/>
  <c r="X340" i="25" s="1"/>
  <c r="X206" i="25"/>
  <c r="N323" i="25"/>
  <c r="N333" i="25" s="1"/>
  <c r="N343" i="25" s="1"/>
  <c r="N353" i="25" s="1"/>
  <c r="N239" i="25" s="1"/>
  <c r="N199" i="25"/>
  <c r="N344" i="25"/>
  <c r="N354" i="25" s="1"/>
  <c r="N240" i="25" s="1"/>
  <c r="N220" i="25"/>
  <c r="X346" i="25"/>
  <c r="X356" i="25" s="1"/>
  <c r="X366" i="25" s="1"/>
  <c r="X222" i="25"/>
  <c r="X193" i="25"/>
  <c r="W194" i="25"/>
  <c r="V195" i="25"/>
  <c r="U196" i="25"/>
  <c r="N197" i="25"/>
  <c r="M198" i="25"/>
  <c r="L199" i="25"/>
  <c r="K200" i="25"/>
  <c r="X201" i="25"/>
  <c r="W202" i="25"/>
  <c r="V208" i="25"/>
  <c r="V214" i="25"/>
  <c r="V218" i="25"/>
  <c r="L223" i="25"/>
  <c r="X230" i="25"/>
  <c r="L234" i="25"/>
  <c r="V238" i="25"/>
  <c r="AC479" i="25"/>
  <c r="AC489" i="25" s="1"/>
  <c r="AC499" i="25" s="1"/>
  <c r="AC509" i="25" s="1"/>
  <c r="AC519" i="25" s="1"/>
  <c r="AC529" i="25" s="1"/>
  <c r="AC539" i="25" s="1"/>
  <c r="AC549" i="25" s="1"/>
  <c r="AC559" i="25" s="1"/>
  <c r="AC470" i="25"/>
  <c r="J630" i="25"/>
  <c r="J640" i="25" s="1"/>
  <c r="J626" i="25"/>
  <c r="J636" i="25" s="1"/>
  <c r="Y207" i="25"/>
  <c r="Y225" i="25"/>
  <c r="V243" i="25"/>
  <c r="V227" i="25"/>
  <c r="V213" i="25"/>
  <c r="L214" i="25"/>
  <c r="Y237" i="25"/>
  <c r="O208" i="25"/>
  <c r="N222" i="25"/>
  <c r="V229" i="25"/>
  <c r="L238" i="25"/>
  <c r="O253" i="25"/>
  <c r="Y368" i="25"/>
  <c r="V207" i="25"/>
  <c r="Y221" i="25"/>
  <c r="V215" i="25"/>
  <c r="O222" i="25"/>
  <c r="Y229" i="25"/>
  <c r="N238" i="25"/>
  <c r="Y215" i="25"/>
  <c r="O238" i="25"/>
  <c r="V256" i="25"/>
  <c r="L222" i="25"/>
  <c r="O230" i="25"/>
  <c r="X259" i="25"/>
  <c r="V235" i="25"/>
  <c r="V221" i="25"/>
  <c r="N216" i="25"/>
  <c r="L228" i="25"/>
  <c r="V209" i="25"/>
  <c r="O216" i="25"/>
  <c r="N208" i="25"/>
  <c r="Y213" i="25"/>
  <c r="V361" i="25"/>
  <c r="V371" i="25" s="1"/>
  <c r="V257" i="25" s="1"/>
  <c r="Y209" i="25"/>
  <c r="L210" i="25"/>
  <c r="V223" i="25"/>
  <c r="O239" i="25"/>
  <c r="O214" i="25"/>
  <c r="X251" i="25"/>
  <c r="N210" i="25"/>
  <c r="Y223" i="25"/>
  <c r="V239" i="25"/>
  <c r="V203" i="25"/>
  <c r="O210" i="25"/>
  <c r="L224" i="25"/>
  <c r="Y239" i="25"/>
  <c r="Y203" i="25"/>
  <c r="V217" i="25"/>
  <c r="N224" i="25"/>
  <c r="V231" i="25"/>
  <c r="O240" i="25"/>
  <c r="L204" i="25"/>
  <c r="Y217" i="25"/>
  <c r="O224" i="25"/>
  <c r="Y231" i="25"/>
  <c r="L218" i="25"/>
  <c r="L208" i="25"/>
  <c r="N204" i="25"/>
  <c r="L232" i="25"/>
  <c r="O204" i="25"/>
  <c r="O218" i="25"/>
  <c r="N232" i="25"/>
  <c r="L242" i="25"/>
  <c r="Y365" i="25"/>
  <c r="Y375" i="25" s="1"/>
  <c r="Y385" i="25" s="1"/>
  <c r="X241" i="25"/>
  <c r="V225" i="25"/>
  <c r="O232" i="25"/>
  <c r="K328" i="25"/>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08" i="25"/>
  <c r="U210" i="25"/>
  <c r="U334" i="25"/>
  <c r="U211" i="25"/>
  <c r="U335" i="25"/>
  <c r="U336" i="25"/>
  <c r="U212" i="25"/>
  <c r="Y371" i="25"/>
  <c r="Y247" i="25"/>
  <c r="O249" i="25"/>
  <c r="O373" i="25"/>
  <c r="Y376" i="25"/>
  <c r="Y252" i="25"/>
  <c r="M367" i="25"/>
  <c r="M243" i="25"/>
  <c r="W369" i="25"/>
  <c r="W245" i="25"/>
  <c r="W365" i="25"/>
  <c r="W241" i="25"/>
  <c r="M205" i="25"/>
  <c r="W235" i="25"/>
  <c r="M248" i="25"/>
  <c r="Y251" i="25"/>
  <c r="M258" i="25"/>
  <c r="X377" i="25"/>
  <c r="X253" i="25"/>
  <c r="X389" i="25"/>
  <c r="X275" i="25" s="1"/>
  <c r="X265" i="25"/>
  <c r="N371" i="25"/>
  <c r="N247" i="25"/>
  <c r="X372" i="25"/>
  <c r="X248" i="25"/>
  <c r="X385" i="25"/>
  <c r="X261" i="25"/>
  <c r="M392" i="25"/>
  <c r="M278" i="25" s="1"/>
  <c r="M268" i="25"/>
  <c r="M375" i="25"/>
  <c r="M251" i="25"/>
  <c r="V381" i="25"/>
  <c r="M209" i="25"/>
  <c r="M213" i="25"/>
  <c r="M225" i="25"/>
  <c r="N367" i="25"/>
  <c r="N243" i="25"/>
  <c r="N372" i="25"/>
  <c r="N248" i="25"/>
  <c r="N375" i="25"/>
  <c r="N251" i="25"/>
  <c r="X376" i="25"/>
  <c r="X252" i="25"/>
  <c r="W203" i="25"/>
  <c r="N205" i="25"/>
  <c r="W207" i="25"/>
  <c r="N209" i="25"/>
  <c r="W211" i="25"/>
  <c r="N213" i="25"/>
  <c r="W215" i="25"/>
  <c r="N217" i="25"/>
  <c r="W219" i="25"/>
  <c r="N221" i="25"/>
  <c r="W223"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S618" i="25"/>
  <c r="T492" i="25"/>
  <c r="S622" i="25"/>
  <c r="T496" i="25"/>
  <c r="T840" i="25"/>
  <c r="I840" i="25"/>
  <c r="M581" i="25"/>
  <c r="M442" i="25"/>
  <c r="M388" i="25"/>
  <c r="M274" i="25" s="1"/>
  <c r="M264" i="25"/>
  <c r="M371" i="25"/>
  <c r="M247" i="25"/>
  <c r="M396" i="25"/>
  <c r="M282" i="25" s="1"/>
  <c r="M272" i="25"/>
  <c r="M217" i="25"/>
  <c r="M221" i="25"/>
  <c r="M229" i="25"/>
  <c r="N368" i="25"/>
  <c r="N244" i="25"/>
  <c r="N359" i="25"/>
  <c r="N235" i="25"/>
  <c r="X393" i="25"/>
  <c r="X279" i="25" s="1"/>
  <c r="X269" i="25"/>
  <c r="X364" i="25"/>
  <c r="X240" i="25"/>
  <c r="N376" i="25"/>
  <c r="N252" i="25"/>
  <c r="X361" i="25"/>
  <c r="N166" i="25"/>
  <c r="X203" i="25"/>
  <c r="M206" i="25"/>
  <c r="X207" i="25"/>
  <c r="M210" i="25"/>
  <c r="X211" i="25"/>
  <c r="O213" i="25"/>
  <c r="M214" i="25"/>
  <c r="X215" i="25"/>
  <c r="M218" i="25"/>
  <c r="X219" i="25"/>
  <c r="M222" i="25"/>
  <c r="X223" i="25"/>
  <c r="O225" i="25"/>
  <c r="M226" i="25"/>
  <c r="X227" i="25"/>
  <c r="M230" i="25"/>
  <c r="X231" i="25"/>
  <c r="O233" i="25"/>
  <c r="M234" i="25"/>
  <c r="Y235" i="25"/>
  <c r="W240" i="25"/>
  <c r="O243" i="25"/>
  <c r="X249" i="25"/>
  <c r="N364" i="25"/>
  <c r="Y369" i="25"/>
  <c r="R442" i="25"/>
  <c r="W377" i="25"/>
  <c r="W253" i="25"/>
  <c r="W370" i="25"/>
  <c r="W246" i="25"/>
  <c r="W374" i="25"/>
  <c r="W250" i="25"/>
  <c r="M233" i="25"/>
  <c r="W220" i="25"/>
  <c r="N360" i="25"/>
  <c r="Y364" i="25"/>
  <c r="M380" i="25"/>
  <c r="M256" i="25"/>
  <c r="W373" i="25"/>
  <c r="W249" i="25"/>
  <c r="N206" i="25"/>
  <c r="W239" i="25"/>
  <c r="N160" i="25"/>
  <c r="N168" i="25"/>
  <c r="M203" i="25"/>
  <c r="X204" i="25"/>
  <c r="M207" i="25"/>
  <c r="X208" i="25"/>
  <c r="M211" i="25"/>
  <c r="X212" i="25"/>
  <c r="M215" i="25"/>
  <c r="X216" i="25"/>
  <c r="M219" i="25"/>
  <c r="X220" i="25"/>
  <c r="M223" i="25"/>
  <c r="M227" i="25"/>
  <c r="X228" i="25"/>
  <c r="M231" i="25"/>
  <c r="X232" i="25"/>
  <c r="O234" i="25"/>
  <c r="M235" i="25"/>
  <c r="M236" i="25"/>
  <c r="X239" i="25"/>
  <c r="M241" i="25"/>
  <c r="N242" i="25"/>
  <c r="W243" i="25"/>
  <c r="M246"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W213" i="25"/>
  <c r="N215" i="25"/>
  <c r="W217" i="25"/>
  <c r="N219" i="25"/>
  <c r="W221" i="25"/>
  <c r="N223" i="25"/>
  <c r="Y224" i="25"/>
  <c r="W225" i="25"/>
  <c r="N227" i="25"/>
  <c r="W229" i="25"/>
  <c r="N231" i="25"/>
  <c r="W233"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V369" i="25"/>
  <c r="V245" i="25"/>
  <c r="V390" i="25"/>
  <c r="V276" i="25" s="1"/>
  <c r="V266" i="25"/>
  <c r="L381" i="25"/>
  <c r="L257" i="25"/>
  <c r="L372" i="25"/>
  <c r="L248" i="25"/>
  <c r="V373" i="25"/>
  <c r="V249" i="25"/>
  <c r="L241" i="25"/>
  <c r="L365" i="25"/>
  <c r="L376" i="25"/>
  <c r="L252" i="25"/>
  <c r="V365" i="25"/>
  <c r="S630" i="25"/>
  <c r="T504" i="25"/>
  <c r="T501" i="25"/>
  <c r="S627" i="25"/>
  <c r="T626" i="25"/>
  <c r="S626" i="25"/>
  <c r="T500" i="25"/>
  <c r="S615" i="25"/>
  <c r="T615" i="25"/>
  <c r="S619" i="25"/>
  <c r="S623" i="25"/>
  <c r="T497" i="25"/>
  <c r="K636" i="25"/>
  <c r="K646" i="25" s="1"/>
  <c r="K656" i="25" s="1"/>
  <c r="K666" i="25" s="1"/>
  <c r="K676" i="25" s="1"/>
  <c r="K686" i="25" s="1"/>
  <c r="K696" i="25" s="1"/>
  <c r="T489" i="25"/>
  <c r="T616"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28" i="25"/>
  <c r="P618" i="25"/>
  <c r="N619" i="25"/>
  <c r="J629" i="25"/>
  <c r="N618" i="25"/>
  <c r="J633" i="25"/>
  <c r="P623" i="25"/>
  <c r="J647" i="25"/>
  <c r="AD607" i="25"/>
  <c r="T606"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L330" i="25" l="1"/>
  <c r="L206" i="25"/>
  <c r="X224" i="25"/>
  <c r="N230" i="25"/>
  <c r="X358" i="25"/>
  <c r="X234" i="25"/>
  <c r="L363" i="25"/>
  <c r="L239" i="25"/>
  <c r="N630" i="25"/>
  <c r="P630" i="25"/>
  <c r="W228" i="25"/>
  <c r="X350" i="25"/>
  <c r="X226" i="25"/>
  <c r="V344" i="25"/>
  <c r="V220" i="25"/>
  <c r="L339" i="25"/>
  <c r="L215" i="25"/>
  <c r="V366" i="25"/>
  <c r="V242" i="25"/>
  <c r="W248" i="25"/>
  <c r="W238" i="25"/>
  <c r="N626" i="25"/>
  <c r="P626" i="25"/>
  <c r="V247" i="25"/>
  <c r="Y261" i="25"/>
  <c r="W258" i="25"/>
  <c r="L344" i="25"/>
  <c r="L220" i="25"/>
  <c r="Y378" i="25"/>
  <c r="Y254" i="25"/>
  <c r="X395" i="25"/>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V379" i="25"/>
  <c r="V255" i="25"/>
  <c r="M385" i="25"/>
  <c r="M261" i="25"/>
  <c r="X382" i="25"/>
  <c r="X258" i="25"/>
  <c r="U219" i="25"/>
  <c r="U343" i="25"/>
  <c r="U339" i="25"/>
  <c r="U215" i="25"/>
  <c r="J645" i="25"/>
  <c r="V383" i="25"/>
  <c r="V259" i="25"/>
  <c r="V391" i="25"/>
  <c r="V277" i="25" s="1"/>
  <c r="V267" i="25"/>
  <c r="K343" i="25"/>
  <c r="K219" i="25"/>
  <c r="N628" i="25"/>
  <c r="P628" i="25"/>
  <c r="J638" i="25"/>
  <c r="P636" i="25"/>
  <c r="N636" i="25"/>
  <c r="J646" i="25"/>
  <c r="S631" i="25"/>
  <c r="T505" i="25"/>
  <c r="S637" i="25"/>
  <c r="T511" i="25"/>
  <c r="L375" i="25"/>
  <c r="L251" i="25"/>
  <c r="M394" i="25"/>
  <c r="M280" i="25" s="1"/>
  <c r="M270" i="25"/>
  <c r="M389" i="25"/>
  <c r="M275" i="25" s="1"/>
  <c r="M265" i="25"/>
  <c r="W383" i="25"/>
  <c r="W259" i="25"/>
  <c r="Y395" i="25"/>
  <c r="Y281" i="25" s="1"/>
  <c r="Y271" i="25"/>
  <c r="Y379" i="25"/>
  <c r="Y255" i="25"/>
  <c r="X371" i="25"/>
  <c r="X247" i="25"/>
  <c r="N369" i="25"/>
  <c r="N245"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N386" i="25"/>
  <c r="N262" i="25"/>
  <c r="N378" i="25"/>
  <c r="N254" i="25"/>
  <c r="M381" i="25"/>
  <c r="M257"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W375" i="25"/>
  <c r="W251" i="25"/>
  <c r="Y386" i="25"/>
  <c r="Y262" i="25"/>
  <c r="K213" i="25"/>
  <c r="K337" i="25"/>
  <c r="V387" i="25"/>
  <c r="V273" i="25" s="1"/>
  <c r="V263" i="25"/>
  <c r="K342" i="25"/>
  <c r="K218" i="25"/>
  <c r="K338" i="25"/>
  <c r="K214" i="25"/>
  <c r="N635" i="25" l="1"/>
  <c r="V354" i="25"/>
  <c r="V230" i="25"/>
  <c r="L373" i="25"/>
  <c r="L249" i="25"/>
  <c r="X244" i="25"/>
  <c r="X368" i="25"/>
  <c r="P635" i="25"/>
  <c r="X360" i="25"/>
  <c r="X236" i="25"/>
  <c r="L354" i="25"/>
  <c r="L230" i="25"/>
  <c r="L349" i="25"/>
  <c r="L225" i="25"/>
  <c r="V376" i="25"/>
  <c r="V252" i="25"/>
  <c r="L340" i="25"/>
  <c r="L216" i="25"/>
  <c r="Y264" i="25"/>
  <c r="Y388" i="25"/>
  <c r="Y274" i="25" s="1"/>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X254" i="25" l="1"/>
  <c r="X378" i="25"/>
  <c r="L359" i="25"/>
  <c r="L235" i="25"/>
  <c r="L259" i="25"/>
  <c r="L383" i="25"/>
  <c r="L240" i="25"/>
  <c r="L364" i="25"/>
  <c r="V364" i="25"/>
  <c r="V240" i="25"/>
  <c r="V386" i="25"/>
  <c r="V262" i="25"/>
  <c r="L350" i="25"/>
  <c r="L226" i="25"/>
  <c r="X370" i="25"/>
  <c r="X246" i="25"/>
  <c r="K363" i="25"/>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3" i="25" l="1"/>
  <c r="L279" i="25" s="1"/>
  <c r="L269" i="25"/>
  <c r="L236" i="25"/>
  <c r="L360" i="25"/>
  <c r="X380" i="25"/>
  <c r="X256" i="25"/>
  <c r="V396" i="25"/>
  <c r="V282" i="25" s="1"/>
  <c r="V272" i="25"/>
  <c r="L369" i="25"/>
  <c r="L245" i="25"/>
  <c r="L374" i="25"/>
  <c r="L250" i="25"/>
  <c r="X388" i="25"/>
  <c r="X274" i="25" s="1"/>
  <c r="X264" i="25"/>
  <c r="V374" i="25"/>
  <c r="V250" i="25"/>
  <c r="U368" i="25"/>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V384" i="25" l="1"/>
  <c r="V260" i="25"/>
  <c r="X390" i="25"/>
  <c r="X276" i="25" s="1"/>
  <c r="X266" i="25"/>
  <c r="L370" i="25"/>
  <c r="L246" i="25"/>
  <c r="L384" i="25"/>
  <c r="L260" i="25"/>
  <c r="L379" i="25"/>
  <c r="L255" i="25"/>
  <c r="K677" i="25"/>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L394" i="25" l="1"/>
  <c r="L280" i="25" s="1"/>
  <c r="L270" i="25"/>
  <c r="L380" i="25"/>
  <c r="L256" i="25"/>
  <c r="L265" i="25"/>
  <c r="L389" i="25"/>
  <c r="L275" i="25" s="1"/>
  <c r="V270" i="25"/>
  <c r="V394" i="25"/>
  <c r="V280" i="25" s="1"/>
  <c r="K265" i="25"/>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L390" i="25" l="1"/>
  <c r="L276" i="25" s="1"/>
  <c r="L266" i="25"/>
  <c r="K697" i="25"/>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5" i="18" l="1"/>
  <c r="Q194" i="18"/>
  <c r="Q193" i="18"/>
  <c r="Q192" i="18"/>
  <c r="Q191" i="18"/>
  <c r="Q190" i="18"/>
  <c r="Q189" i="18"/>
  <c r="Q188" i="18"/>
  <c r="Q187" i="18"/>
  <c r="Q186" i="18"/>
  <c r="Q185" i="18"/>
  <c r="Q184"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L653" i="24"/>
  <c r="L663" i="24" s="1"/>
  <c r="L673" i="24" s="1"/>
  <c r="L683" i="24" s="1"/>
  <c r="L693" i="24" s="1"/>
  <c r="L703"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K632" i="24" s="1"/>
  <c r="K642" i="24" s="1"/>
  <c r="K652" i="24" s="1"/>
  <c r="K662" i="24" s="1"/>
  <c r="K672" i="24" s="1"/>
  <c r="K682" i="24" s="1"/>
  <c r="K692" i="24" s="1"/>
  <c r="K702" i="24" s="1"/>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L620" i="24"/>
  <c r="L630" i="24" s="1"/>
  <c r="L640" i="24" s="1"/>
  <c r="L650" i="24" s="1"/>
  <c r="L660" i="24" s="1"/>
  <c r="L670" i="24" s="1"/>
  <c r="L680" i="24" s="1"/>
  <c r="L690" i="24" s="1"/>
  <c r="L700" i="24" s="1"/>
  <c r="K620" i="24"/>
  <c r="J620" i="24"/>
  <c r="P619"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N628" i="24" s="1"/>
  <c r="P617" i="24"/>
  <c r="L617" i="24"/>
  <c r="L627" i="24" s="1"/>
  <c r="L637" i="24" s="1"/>
  <c r="L647" i="24" s="1"/>
  <c r="L657" i="24" s="1"/>
  <c r="L667" i="24" s="1"/>
  <c r="L677" i="24" s="1"/>
  <c r="L687" i="24" s="1"/>
  <c r="L697" i="24" s="1"/>
  <c r="K617" i="24"/>
  <c r="K627" i="24" s="1"/>
  <c r="K637" i="24" s="1"/>
  <c r="K647" i="24" s="1"/>
  <c r="K657" i="24" s="1"/>
  <c r="K667" i="24" s="1"/>
  <c r="K677" i="24" s="1"/>
  <c r="K687" i="24" s="1"/>
  <c r="K697" i="24" s="1"/>
  <c r="J617" i="24"/>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J625" i="24" s="1"/>
  <c r="P625" i="24" s="1"/>
  <c r="AD614" i="24"/>
  <c r="AD624" i="24" s="1"/>
  <c r="AD634" i="24" s="1"/>
  <c r="AD644" i="24" s="1"/>
  <c r="AD654" i="24" s="1"/>
  <c r="AD664" i="24" s="1"/>
  <c r="AD674" i="24" s="1"/>
  <c r="AD684" i="24" s="1"/>
  <c r="AD694" i="24" s="1"/>
  <c r="AC614" i="24"/>
  <c r="AC624" i="24" s="1"/>
  <c r="AC634" i="24" s="1"/>
  <c r="AC644" i="24" s="1"/>
  <c r="AC654" i="24" s="1"/>
  <c r="AC664" i="24" s="1"/>
  <c r="AC674" i="24" s="1"/>
  <c r="AC684" i="24" s="1"/>
  <c r="AC694" i="24" s="1"/>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T497" i="24"/>
  <c r="V487" i="24"/>
  <c r="V497" i="24" s="1"/>
  <c r="V507" i="24" s="1"/>
  <c r="V517" i="24" s="1"/>
  <c r="V527" i="24" s="1"/>
  <c r="V537" i="24" s="1"/>
  <c r="V547" i="24" s="1"/>
  <c r="V557" i="24" s="1"/>
  <c r="V567" i="24" s="1"/>
  <c r="T487" i="24"/>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N496" i="24" s="1"/>
  <c r="N506" i="24" s="1"/>
  <c r="N516" i="24" s="1"/>
  <c r="N526" i="24" s="1"/>
  <c r="N536" i="24" s="1"/>
  <c r="N546" i="24" s="1"/>
  <c r="N556" i="24" s="1"/>
  <c r="N566" i="24" s="1"/>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AB371" i="24"/>
  <c r="AB381" i="24" s="1"/>
  <c r="AB391" i="24" s="1"/>
  <c r="U326" i="24"/>
  <c r="P320" i="24"/>
  <c r="P330" i="24" s="1"/>
  <c r="P340" i="24" s="1"/>
  <c r="P350" i="24" s="1"/>
  <c r="P360" i="24" s="1"/>
  <c r="P370" i="24" s="1"/>
  <c r="P380" i="24" s="1"/>
  <c r="P390" i="24" s="1"/>
  <c r="P319" i="24"/>
  <c r="P329" i="24" s="1"/>
  <c r="P339" i="24" s="1"/>
  <c r="P349" i="24" s="1"/>
  <c r="P359" i="24" s="1"/>
  <c r="P369" i="24" s="1"/>
  <c r="P379" i="24" s="1"/>
  <c r="P389" i="24" s="1"/>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Q323" i="24" s="1"/>
  <c r="Q333" i="24" s="1"/>
  <c r="Q343" i="24" s="1"/>
  <c r="Q353" i="24" s="1"/>
  <c r="Q363" i="24" s="1"/>
  <c r="Q373" i="24" s="1"/>
  <c r="Q383" i="24" s="1"/>
  <c r="Q393" i="24" s="1"/>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P322" i="24" s="1"/>
  <c r="P332" i="24" s="1"/>
  <c r="P342" i="24" s="1"/>
  <c r="P352" i="24" s="1"/>
  <c r="P362" i="24" s="1"/>
  <c r="P372" i="24" s="1"/>
  <c r="P382" i="24" s="1"/>
  <c r="P392" i="24" s="1"/>
  <c r="O312" i="24"/>
  <c r="O198" i="24" s="1"/>
  <c r="N312" i="24"/>
  <c r="N198" i="24" s="1"/>
  <c r="M312" i="24"/>
  <c r="M198" i="24" s="1"/>
  <c r="L312" i="24"/>
  <c r="L198" i="24" s="1"/>
  <c r="K312" i="24"/>
  <c r="K198" i="24" s="1"/>
  <c r="AB311" i="24"/>
  <c r="AB321" i="24" s="1"/>
  <c r="AB331" i="24" s="1"/>
  <c r="AB341" i="24" s="1"/>
  <c r="AB351" i="24" s="1"/>
  <c r="AB36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P321" i="24" s="1"/>
  <c r="P331" i="24" s="1"/>
  <c r="P341" i="24" s="1"/>
  <c r="P351" i="24" s="1"/>
  <c r="P361" i="24" s="1"/>
  <c r="P371" i="24" s="1"/>
  <c r="P381" i="24" s="1"/>
  <c r="P391" i="24" s="1"/>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P318" i="24" s="1"/>
  <c r="P328" i="24" s="1"/>
  <c r="P338" i="24" s="1"/>
  <c r="P348" i="24" s="1"/>
  <c r="P358" i="24" s="1"/>
  <c r="P368" i="24" s="1"/>
  <c r="P378" i="24" s="1"/>
  <c r="P388" i="24" s="1"/>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P317" i="24" s="1"/>
  <c r="P327" i="24" s="1"/>
  <c r="P337" i="24" s="1"/>
  <c r="P347" i="24" s="1"/>
  <c r="P357" i="24" s="1"/>
  <c r="P367" i="24" s="1"/>
  <c r="P377" i="24" s="1"/>
  <c r="P387" i="24" s="1"/>
  <c r="O307" i="24"/>
  <c r="O193" i="24" s="1"/>
  <c r="N307" i="24"/>
  <c r="M307" i="24"/>
  <c r="L307" i="24"/>
  <c r="K307" i="24"/>
  <c r="K193" i="24" s="1"/>
  <c r="G284" i="24"/>
  <c r="G170"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R126" i="24"/>
  <c r="Q126" i="24"/>
  <c r="P126" i="24"/>
  <c r="O126" i="24"/>
  <c r="N126" i="24"/>
  <c r="N164" i="24" s="1"/>
  <c r="M126" i="24"/>
  <c r="L126" i="24"/>
  <c r="K126" i="24"/>
  <c r="J126" i="24"/>
  <c r="J122" i="24" a="1"/>
  <c r="G110" i="24"/>
  <c r="G82" i="24"/>
  <c r="T16" i="24"/>
  <c r="S16" i="24"/>
  <c r="R16" i="24"/>
  <c r="Q16" i="24"/>
  <c r="P16" i="24"/>
  <c r="O16" i="24"/>
  <c r="N16" i="24"/>
  <c r="M16" i="24"/>
  <c r="L16" i="24"/>
  <c r="K16" i="24"/>
  <c r="L633" i="9"/>
  <c r="L643" i="9" s="1"/>
  <c r="L653" i="9" s="1"/>
  <c r="L663" i="9" s="1"/>
  <c r="L673" i="9" s="1"/>
  <c r="L683" i="9" s="1"/>
  <c r="L693" i="9" s="1"/>
  <c r="L703" i="9" s="1"/>
  <c r="K631" i="9"/>
  <c r="K641" i="9" s="1"/>
  <c r="K651" i="9" s="1"/>
  <c r="K661" i="9" s="1"/>
  <c r="K671" i="9" s="1"/>
  <c r="K681" i="9" s="1"/>
  <c r="K691" i="9" s="1"/>
  <c r="K701" i="9" s="1"/>
  <c r="L630" i="9"/>
  <c r="L640" i="9" s="1"/>
  <c r="L650" i="9" s="1"/>
  <c r="L660" i="9" s="1"/>
  <c r="L670" i="9" s="1"/>
  <c r="L680" i="9" s="1"/>
  <c r="L690" i="9" s="1"/>
  <c r="L700" i="9" s="1"/>
  <c r="K627" i="9"/>
  <c r="K637" i="9" s="1"/>
  <c r="K647" i="9" s="1"/>
  <c r="K657" i="9" s="1"/>
  <c r="K667" i="9" s="1"/>
  <c r="K677" i="9" s="1"/>
  <c r="K687" i="9" s="1"/>
  <c r="K697" i="9" s="1"/>
  <c r="J624" i="9"/>
  <c r="P624" i="9" s="1"/>
  <c r="P623" i="9"/>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P621" i="9"/>
  <c r="N621" i="9"/>
  <c r="L621" i="9"/>
  <c r="L631" i="9" s="1"/>
  <c r="L641" i="9" s="1"/>
  <c r="L651" i="9" s="1"/>
  <c r="L661" i="9" s="1"/>
  <c r="L671" i="9" s="1"/>
  <c r="L681" i="9" s="1"/>
  <c r="L691" i="9" s="1"/>
  <c r="L701" i="9" s="1"/>
  <c r="K621" i="9"/>
  <c r="J621" i="9"/>
  <c r="J631" i="9" s="1"/>
  <c r="L620" i="9"/>
  <c r="K620" i="9"/>
  <c r="K630" i="9" s="1"/>
  <c r="K640" i="9" s="1"/>
  <c r="K650" i="9" s="1"/>
  <c r="K660" i="9" s="1"/>
  <c r="K670" i="9" s="1"/>
  <c r="K680" i="9" s="1"/>
  <c r="K690" i="9" s="1"/>
  <c r="K700" i="9" s="1"/>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L626" i="9" s="1"/>
  <c r="L636" i="9" s="1"/>
  <c r="L646" i="9" s="1"/>
  <c r="L656" i="9" s="1"/>
  <c r="L666" i="9" s="1"/>
  <c r="L676" i="9" s="1"/>
  <c r="L686" i="9" s="1"/>
  <c r="L696" i="9" s="1"/>
  <c r="K616" i="9"/>
  <c r="K626" i="9" s="1"/>
  <c r="K636" i="9" s="1"/>
  <c r="K646" i="9" s="1"/>
  <c r="K656" i="9" s="1"/>
  <c r="K666" i="9" s="1"/>
  <c r="K676" i="9" s="1"/>
  <c r="K686" i="9" s="1"/>
  <c r="K696" i="9" s="1"/>
  <c r="J616" i="9"/>
  <c r="P615" i="9"/>
  <c r="L615" i="9"/>
  <c r="L625" i="9" s="1"/>
  <c r="L635" i="9" s="1"/>
  <c r="L645" i="9" s="1"/>
  <c r="L655" i="9" s="1"/>
  <c r="L665" i="9" s="1"/>
  <c r="L675" i="9" s="1"/>
  <c r="L685" i="9" s="1"/>
  <c r="L695" i="9" s="1"/>
  <c r="K615" i="9"/>
  <c r="K625" i="9" s="1"/>
  <c r="K635" i="9" s="1"/>
  <c r="K645" i="9" s="1"/>
  <c r="K655" i="9" s="1"/>
  <c r="K665" i="9" s="1"/>
  <c r="K675" i="9" s="1"/>
  <c r="K685" i="9" s="1"/>
  <c r="K695" i="9" s="1"/>
  <c r="J615" i="9"/>
  <c r="N615" i="9" s="1"/>
  <c r="L614" i="9"/>
  <c r="L624" i="9" s="1"/>
  <c r="L634" i="9" s="1"/>
  <c r="L644" i="9" s="1"/>
  <c r="L654" i="9" s="1"/>
  <c r="L664" i="9" s="1"/>
  <c r="L674" i="9" s="1"/>
  <c r="L684" i="9" s="1"/>
  <c r="L694" i="9" s="1"/>
  <c r="K614" i="9"/>
  <c r="K624" i="9" s="1"/>
  <c r="K634" i="9" s="1"/>
  <c r="K644" i="9" s="1"/>
  <c r="K654" i="9" s="1"/>
  <c r="K664" i="9" s="1"/>
  <c r="K674" i="9" s="1"/>
  <c r="K684" i="9" s="1"/>
  <c r="K694" i="9" s="1"/>
  <c r="J614" i="9"/>
  <c r="P613" i="9"/>
  <c r="N613" i="9"/>
  <c r="P612" i="9"/>
  <c r="N612" i="9"/>
  <c r="P611" i="9"/>
  <c r="N611" i="9"/>
  <c r="P610" i="9"/>
  <c r="N610" i="9"/>
  <c r="P609" i="9"/>
  <c r="N609" i="9"/>
  <c r="P608" i="9"/>
  <c r="N608" i="9"/>
  <c r="P607" i="9"/>
  <c r="N607" i="9"/>
  <c r="P606" i="9"/>
  <c r="N606" i="9"/>
  <c r="P605" i="9"/>
  <c r="N605" i="9"/>
  <c r="P604" i="9"/>
  <c r="N604" i="9"/>
  <c r="L527" i="9"/>
  <c r="L537" i="9" s="1"/>
  <c r="L547" i="9" s="1"/>
  <c r="L557" i="9" s="1"/>
  <c r="L567" i="9" s="1"/>
  <c r="N525" i="9"/>
  <c r="N535" i="9" s="1"/>
  <c r="N545" i="9" s="1"/>
  <c r="N555" i="9" s="1"/>
  <c r="N565" i="9" s="1"/>
  <c r="O524" i="9"/>
  <c r="O534" i="9" s="1"/>
  <c r="O544" i="9" s="1"/>
  <c r="O554" i="9" s="1"/>
  <c r="O564" i="9" s="1"/>
  <c r="O516" i="9"/>
  <c r="O526" i="9" s="1"/>
  <c r="O536" i="9" s="1"/>
  <c r="O546" i="9" s="1"/>
  <c r="O556" i="9" s="1"/>
  <c r="O566" i="9" s="1"/>
  <c r="P507" i="9"/>
  <c r="P517" i="9" s="1"/>
  <c r="P527" i="9" s="1"/>
  <c r="P537" i="9" s="1"/>
  <c r="P547" i="9" s="1"/>
  <c r="P557" i="9" s="1"/>
  <c r="P567" i="9" s="1"/>
  <c r="Q506" i="9"/>
  <c r="Q516" i="9" s="1"/>
  <c r="Q526" i="9" s="1"/>
  <c r="Q536" i="9" s="1"/>
  <c r="Q546" i="9" s="1"/>
  <c r="Q556" i="9" s="1"/>
  <c r="Q566" i="9" s="1"/>
  <c r="L503" i="9"/>
  <c r="L513" i="9" s="1"/>
  <c r="L523" i="9" s="1"/>
  <c r="L533" i="9" s="1"/>
  <c r="L543" i="9" s="1"/>
  <c r="L553" i="9" s="1"/>
  <c r="L563" i="9" s="1"/>
  <c r="T497" i="9"/>
  <c r="T507" i="9" s="1"/>
  <c r="T517" i="9" s="1"/>
  <c r="T527" i="9" s="1"/>
  <c r="T537" i="9" s="1"/>
  <c r="T547" i="9" s="1"/>
  <c r="T557" i="9" s="1"/>
  <c r="T567" i="9" s="1"/>
  <c r="P490" i="9"/>
  <c r="P500" i="9" s="1"/>
  <c r="P510" i="9" s="1"/>
  <c r="P520" i="9" s="1"/>
  <c r="P530" i="9" s="1"/>
  <c r="P540" i="9" s="1"/>
  <c r="P550" i="9" s="1"/>
  <c r="P560" i="9" s="1"/>
  <c r="Q489" i="9"/>
  <c r="Q499" i="9" s="1"/>
  <c r="Q509" i="9" s="1"/>
  <c r="Q519" i="9" s="1"/>
  <c r="Q529" i="9" s="1"/>
  <c r="Q539" i="9" s="1"/>
  <c r="Q549" i="9" s="1"/>
  <c r="Q559" i="9" s="1"/>
  <c r="T487" i="9"/>
  <c r="Q487" i="9"/>
  <c r="Q497" i="9" s="1"/>
  <c r="Q507" i="9" s="1"/>
  <c r="Q517" i="9" s="1"/>
  <c r="Q527" i="9" s="1"/>
  <c r="Q537" i="9" s="1"/>
  <c r="Q547" i="9" s="1"/>
  <c r="Q557" i="9" s="1"/>
  <c r="Q567" i="9" s="1"/>
  <c r="P487" i="9"/>
  <c r="P497" i="9" s="1"/>
  <c r="O487" i="9"/>
  <c r="O497" i="9" s="1"/>
  <c r="O507" i="9" s="1"/>
  <c r="O517" i="9" s="1"/>
  <c r="O527" i="9" s="1"/>
  <c r="O537" i="9" s="1"/>
  <c r="O547" i="9" s="1"/>
  <c r="O557" i="9" s="1"/>
  <c r="O567" i="9" s="1"/>
  <c r="N487" i="9"/>
  <c r="N497" i="9" s="1"/>
  <c r="N507" i="9" s="1"/>
  <c r="N517" i="9" s="1"/>
  <c r="N527" i="9" s="1"/>
  <c r="N537" i="9" s="1"/>
  <c r="N547" i="9" s="1"/>
  <c r="N557" i="9" s="1"/>
  <c r="N567" i="9" s="1"/>
  <c r="M487" i="9"/>
  <c r="M497" i="9" s="1"/>
  <c r="M507" i="9" s="1"/>
  <c r="M517" i="9" s="1"/>
  <c r="M527" i="9" s="1"/>
  <c r="M537" i="9" s="1"/>
  <c r="M547" i="9" s="1"/>
  <c r="M557" i="9" s="1"/>
  <c r="M567" i="9" s="1"/>
  <c r="L487" i="9"/>
  <c r="L497" i="9" s="1"/>
  <c r="L507" i="9" s="1"/>
  <c r="L517" i="9" s="1"/>
  <c r="K487" i="9"/>
  <c r="K497" i="9" s="1"/>
  <c r="K507" i="9" s="1"/>
  <c r="K517" i="9" s="1"/>
  <c r="K527" i="9" s="1"/>
  <c r="K537" i="9" s="1"/>
  <c r="K547" i="9" s="1"/>
  <c r="K557" i="9" s="1"/>
  <c r="K567" i="9" s="1"/>
  <c r="J487" i="9"/>
  <c r="J497" i="9" s="1"/>
  <c r="J507" i="9" s="1"/>
  <c r="J517" i="9" s="1"/>
  <c r="J527" i="9" s="1"/>
  <c r="J537" i="9" s="1"/>
  <c r="J547" i="9" s="1"/>
  <c r="J557" i="9" s="1"/>
  <c r="J567" i="9" s="1"/>
  <c r="T486" i="9"/>
  <c r="T496" i="9" s="1"/>
  <c r="T506" i="9" s="1"/>
  <c r="T516" i="9" s="1"/>
  <c r="T526" i="9" s="1"/>
  <c r="T536" i="9" s="1"/>
  <c r="T546" i="9" s="1"/>
  <c r="T556" i="9" s="1"/>
  <c r="T566" i="9" s="1"/>
  <c r="Q486" i="9"/>
  <c r="Q496" i="9" s="1"/>
  <c r="P486" i="9"/>
  <c r="P496" i="9" s="1"/>
  <c r="P506" i="9" s="1"/>
  <c r="P516" i="9" s="1"/>
  <c r="P526" i="9" s="1"/>
  <c r="P536" i="9" s="1"/>
  <c r="P546" i="9" s="1"/>
  <c r="P556" i="9" s="1"/>
  <c r="P566" i="9" s="1"/>
  <c r="O486" i="9"/>
  <c r="O496" i="9" s="1"/>
  <c r="O50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K496" i="9" s="1"/>
  <c r="K506" i="9" s="1"/>
  <c r="K516" i="9" s="1"/>
  <c r="K526" i="9" s="1"/>
  <c r="K536" i="9" s="1"/>
  <c r="K546" i="9" s="1"/>
  <c r="K556" i="9" s="1"/>
  <c r="K566" i="9" s="1"/>
  <c r="J486" i="9"/>
  <c r="J496" i="9" s="1"/>
  <c r="J506" i="9" s="1"/>
  <c r="J516" i="9" s="1"/>
  <c r="J526" i="9" s="1"/>
  <c r="J536" i="9" s="1"/>
  <c r="J546" i="9" s="1"/>
  <c r="J556" i="9" s="1"/>
  <c r="J566" i="9" s="1"/>
  <c r="T485" i="9"/>
  <c r="T495" i="9" s="1"/>
  <c r="T505" i="9" s="1"/>
  <c r="T515" i="9" s="1"/>
  <c r="T525" i="9" s="1"/>
  <c r="T535" i="9" s="1"/>
  <c r="T545" i="9" s="1"/>
  <c r="T555" i="9" s="1"/>
  <c r="T56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K495" i="9" s="1"/>
  <c r="K505" i="9" s="1"/>
  <c r="K515" i="9" s="1"/>
  <c r="K525" i="9" s="1"/>
  <c r="K535" i="9" s="1"/>
  <c r="K545" i="9" s="1"/>
  <c r="K555" i="9" s="1"/>
  <c r="K565" i="9" s="1"/>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Q514" i="9" s="1"/>
  <c r="Q524" i="9" s="1"/>
  <c r="Q534" i="9" s="1"/>
  <c r="Q544" i="9" s="1"/>
  <c r="Q554" i="9" s="1"/>
  <c r="Q56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M494" i="9" s="1"/>
  <c r="M504" i="9" s="1"/>
  <c r="M514" i="9" s="1"/>
  <c r="M524" i="9" s="1"/>
  <c r="M534" i="9" s="1"/>
  <c r="M544" i="9" s="1"/>
  <c r="M554" i="9" s="1"/>
  <c r="M564" i="9" s="1"/>
  <c r="L484" i="9"/>
  <c r="L494" i="9" s="1"/>
  <c r="L504" i="9" s="1"/>
  <c r="L514" i="9" s="1"/>
  <c r="L524" i="9" s="1"/>
  <c r="L534" i="9" s="1"/>
  <c r="L544" i="9" s="1"/>
  <c r="L554" i="9" s="1"/>
  <c r="L564" i="9" s="1"/>
  <c r="K484" i="9"/>
  <c r="K494" i="9" s="1"/>
  <c r="K504" i="9" s="1"/>
  <c r="K514" i="9" s="1"/>
  <c r="K524" i="9" s="1"/>
  <c r="K534" i="9" s="1"/>
  <c r="K544" i="9" s="1"/>
  <c r="K554" i="9" s="1"/>
  <c r="K564" i="9" s="1"/>
  <c r="J484" i="9"/>
  <c r="J494" i="9" s="1"/>
  <c r="J504" i="9" s="1"/>
  <c r="J514" i="9" s="1"/>
  <c r="J524" i="9" s="1"/>
  <c r="J534" i="9" s="1"/>
  <c r="J544" i="9" s="1"/>
  <c r="J554" i="9" s="1"/>
  <c r="J564" i="9" s="1"/>
  <c r="T483" i="9"/>
  <c r="T493" i="9" s="1"/>
  <c r="T503" i="9" s="1"/>
  <c r="T513" i="9" s="1"/>
  <c r="T523" i="9" s="1"/>
  <c r="T533" i="9" s="1"/>
  <c r="T543" i="9" s="1"/>
  <c r="T553" i="9" s="1"/>
  <c r="T563" i="9" s="1"/>
  <c r="Q483" i="9"/>
  <c r="Q493" i="9" s="1"/>
  <c r="Q503" i="9" s="1"/>
  <c r="Q513" i="9" s="1"/>
  <c r="Q523" i="9" s="1"/>
  <c r="Q533" i="9" s="1"/>
  <c r="Q543" i="9" s="1"/>
  <c r="Q553" i="9" s="1"/>
  <c r="Q563" i="9" s="1"/>
  <c r="P483" i="9"/>
  <c r="P493" i="9" s="1"/>
  <c r="P503" i="9" s="1"/>
  <c r="P513" i="9" s="1"/>
  <c r="P523" i="9" s="1"/>
  <c r="P533" i="9" s="1"/>
  <c r="P543" i="9" s="1"/>
  <c r="P553" i="9" s="1"/>
  <c r="P56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N492" i="9" s="1"/>
  <c r="N502" i="9" s="1"/>
  <c r="N512" i="9" s="1"/>
  <c r="N522" i="9" s="1"/>
  <c r="N532" i="9" s="1"/>
  <c r="N542" i="9" s="1"/>
  <c r="N552" i="9" s="1"/>
  <c r="N562" i="9" s="1"/>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O491" i="9" s="1"/>
  <c r="O501" i="9" s="1"/>
  <c r="O511" i="9" s="1"/>
  <c r="O521" i="9" s="1"/>
  <c r="O531" i="9" s="1"/>
  <c r="O541" i="9" s="1"/>
  <c r="O551" i="9" s="1"/>
  <c r="O561" i="9" s="1"/>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T488" i="9" s="1"/>
  <c r="T498" i="9" s="1"/>
  <c r="T508" i="9" s="1"/>
  <c r="T518" i="9" s="1"/>
  <c r="T528" i="9" s="1"/>
  <c r="T538" i="9" s="1"/>
  <c r="T548" i="9" s="1"/>
  <c r="T558" i="9" s="1"/>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J488" i="9" s="1"/>
  <c r="J498" i="9" s="1"/>
  <c r="J508" i="9" s="1"/>
  <c r="J518" i="9" s="1"/>
  <c r="J528" i="9" s="1"/>
  <c r="J538" i="9" s="1"/>
  <c r="J548" i="9" s="1"/>
  <c r="J558" i="9" s="1"/>
  <c r="K365" i="9"/>
  <c r="L328" i="9"/>
  <c r="L338" i="9" s="1"/>
  <c r="L224" i="9" s="1"/>
  <c r="L324" i="9"/>
  <c r="L334" i="9" s="1"/>
  <c r="L220"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X282" i="9" s="1"/>
  <c r="W316" i="9"/>
  <c r="W326" i="9" s="1"/>
  <c r="W336" i="9" s="1"/>
  <c r="W346" i="9" s="1"/>
  <c r="W356" i="9" s="1"/>
  <c r="W366" i="9" s="1"/>
  <c r="W376" i="9" s="1"/>
  <c r="W386" i="9" s="1"/>
  <c r="W396" i="9" s="1"/>
  <c r="W282" i="9" s="1"/>
  <c r="V316" i="9"/>
  <c r="V326" i="9" s="1"/>
  <c r="V336" i="9" s="1"/>
  <c r="U316" i="9"/>
  <c r="U326" i="9" s="1"/>
  <c r="U336" i="9" s="1"/>
  <c r="U346" i="9" s="1"/>
  <c r="U356" i="9" s="1"/>
  <c r="U366" i="9" s="1"/>
  <c r="U376" i="9" s="1"/>
  <c r="U386" i="9" s="1"/>
  <c r="U396"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M282" i="9" s="1"/>
  <c r="L316" i="9"/>
  <c r="L326" i="9" s="1"/>
  <c r="L336" i="9" s="1"/>
  <c r="K316" i="9"/>
  <c r="K326" i="9" s="1"/>
  <c r="K336" i="9" s="1"/>
  <c r="K346" i="9" s="1"/>
  <c r="K356" i="9" s="1"/>
  <c r="K366" i="9" s="1"/>
  <c r="K376" i="9" s="1"/>
  <c r="K386" i="9" s="1"/>
  <c r="K396"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X281" i="9" s="1"/>
  <c r="W315" i="9"/>
  <c r="W325" i="9" s="1"/>
  <c r="W335" i="9" s="1"/>
  <c r="W345" i="9" s="1"/>
  <c r="W355" i="9" s="1"/>
  <c r="W365" i="9" s="1"/>
  <c r="W375" i="9" s="1"/>
  <c r="W385" i="9" s="1"/>
  <c r="W395" i="9" s="1"/>
  <c r="W281" i="9" s="1"/>
  <c r="V315" i="9"/>
  <c r="V325" i="9" s="1"/>
  <c r="V335" i="9" s="1"/>
  <c r="V345" i="9" s="1"/>
  <c r="V355" i="9" s="1"/>
  <c r="V365" i="9" s="1"/>
  <c r="V375" i="9" s="1"/>
  <c r="U315" i="9"/>
  <c r="U325" i="9" s="1"/>
  <c r="U335" i="9" s="1"/>
  <c r="U345" i="9" s="1"/>
  <c r="U355" i="9" s="1"/>
  <c r="U365" i="9" s="1"/>
  <c r="U375" i="9" s="1"/>
  <c r="U385" i="9" s="1"/>
  <c r="U395"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M281" i="9" s="1"/>
  <c r="L315" i="9"/>
  <c r="L325" i="9" s="1"/>
  <c r="K315" i="9"/>
  <c r="K325" i="9" s="1"/>
  <c r="K335" i="9" s="1"/>
  <c r="K345" i="9" s="1"/>
  <c r="K355"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X280" i="9" s="1"/>
  <c r="W314" i="9"/>
  <c r="W324" i="9" s="1"/>
  <c r="W334" i="9" s="1"/>
  <c r="W344" i="9" s="1"/>
  <c r="W354" i="9" s="1"/>
  <c r="V314" i="9"/>
  <c r="V324" i="9" s="1"/>
  <c r="V334" i="9" s="1"/>
  <c r="U314" i="9"/>
  <c r="U324" i="9" s="1"/>
  <c r="U334" i="9" s="1"/>
  <c r="U344" i="9" s="1"/>
  <c r="U354" i="9" s="1"/>
  <c r="U364" i="9" s="1"/>
  <c r="U374" i="9" s="1"/>
  <c r="U384" i="9" s="1"/>
  <c r="U394"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N280" i="9" s="1"/>
  <c r="M314" i="9"/>
  <c r="M324" i="9" s="1"/>
  <c r="M334" i="9" s="1"/>
  <c r="M344" i="9" s="1"/>
  <c r="M354" i="9" s="1"/>
  <c r="M364" i="9" s="1"/>
  <c r="M374" i="9" s="1"/>
  <c r="M384" i="9" s="1"/>
  <c r="M394" i="9" s="1"/>
  <c r="M280" i="9" s="1"/>
  <c r="L314" i="9"/>
  <c r="K314" i="9"/>
  <c r="K324" i="9" s="1"/>
  <c r="K334" i="9" s="1"/>
  <c r="K344" i="9" s="1"/>
  <c r="K354" i="9" s="1"/>
  <c r="K364" i="9" s="1"/>
  <c r="K374" i="9" s="1"/>
  <c r="K384" i="9" s="1"/>
  <c r="K394"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X279" i="9" s="1"/>
  <c r="W313" i="9"/>
  <c r="W323" i="9" s="1"/>
  <c r="W333" i="9" s="1"/>
  <c r="W343" i="9" s="1"/>
  <c r="W353" i="9" s="1"/>
  <c r="W363" i="9" s="1"/>
  <c r="W373" i="9" s="1"/>
  <c r="W383" i="9" s="1"/>
  <c r="W393" i="9" s="1"/>
  <c r="W279" i="9" s="1"/>
  <c r="V313" i="9"/>
  <c r="V323" i="9" s="1"/>
  <c r="V333" i="9" s="1"/>
  <c r="V343" i="9" s="1"/>
  <c r="V353" i="9" s="1"/>
  <c r="V363" i="9" s="1"/>
  <c r="V373" i="9" s="1"/>
  <c r="V383" i="9" s="1"/>
  <c r="U313" i="9"/>
  <c r="U323" i="9" s="1"/>
  <c r="U333" i="9" s="1"/>
  <c r="U343" i="9" s="1"/>
  <c r="U353" i="9" s="1"/>
  <c r="U363" i="9" s="1"/>
  <c r="U373" i="9" s="1"/>
  <c r="U383" i="9" s="1"/>
  <c r="U393"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N279" i="9" s="1"/>
  <c r="M313" i="9"/>
  <c r="M323" i="9" s="1"/>
  <c r="M333" i="9" s="1"/>
  <c r="M343" i="9" s="1"/>
  <c r="M353" i="9" s="1"/>
  <c r="M363" i="9" s="1"/>
  <c r="M373" i="9" s="1"/>
  <c r="M383" i="9" s="1"/>
  <c r="M393" i="9" s="1"/>
  <c r="M279"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W278" i="9" s="1"/>
  <c r="V312" i="9"/>
  <c r="V322" i="9" s="1"/>
  <c r="V332" i="9" s="1"/>
  <c r="U312" i="9"/>
  <c r="U322" i="9" s="1"/>
  <c r="U332" i="9" s="1"/>
  <c r="U342" i="9" s="1"/>
  <c r="U352" i="9" s="1"/>
  <c r="U362" i="9" s="1"/>
  <c r="U372" i="9" s="1"/>
  <c r="U382" i="9" s="1"/>
  <c r="U392"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M278" i="9" s="1"/>
  <c r="L312" i="9"/>
  <c r="L322" i="9" s="1"/>
  <c r="L332" i="9" s="1"/>
  <c r="K312" i="9"/>
  <c r="K322" i="9" s="1"/>
  <c r="K332" i="9" s="1"/>
  <c r="K342" i="9" s="1"/>
  <c r="K352" i="9" s="1"/>
  <c r="K362" i="9" s="1"/>
  <c r="K372" i="9" s="1"/>
  <c r="K382" i="9" s="1"/>
  <c r="K392"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O277" i="9" s="1"/>
  <c r="N311" i="9"/>
  <c r="N321" i="9" s="1"/>
  <c r="N331" i="9" s="1"/>
  <c r="N341" i="9" s="1"/>
  <c r="N351" i="9" s="1"/>
  <c r="N361" i="9" s="1"/>
  <c r="N371" i="9" s="1"/>
  <c r="N381" i="9" s="1"/>
  <c r="N391" i="9" s="1"/>
  <c r="N277" i="9" s="1"/>
  <c r="M311" i="9"/>
  <c r="M321" i="9" s="1"/>
  <c r="M331" i="9" s="1"/>
  <c r="M341" i="9" s="1"/>
  <c r="M351" i="9" s="1"/>
  <c r="M361" i="9" s="1"/>
  <c r="M371" i="9" s="1"/>
  <c r="M381" i="9" s="1"/>
  <c r="M391" i="9" s="1"/>
  <c r="M277"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X276"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N310" i="9"/>
  <c r="N320" i="9" s="1"/>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K276"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W275" i="9" s="1"/>
  <c r="V309" i="9"/>
  <c r="V319" i="9" s="1"/>
  <c r="V329" i="9" s="1"/>
  <c r="V339" i="9" s="1"/>
  <c r="V349" i="9" s="1"/>
  <c r="V359" i="9" s="1"/>
  <c r="V369" i="9" s="1"/>
  <c r="V379" i="9" s="1"/>
  <c r="U309" i="9"/>
  <c r="U319" i="9" s="1"/>
  <c r="U329" i="9" s="1"/>
  <c r="U339" i="9" s="1"/>
  <c r="U349" i="9" s="1"/>
  <c r="U359" i="9" s="1"/>
  <c r="U369" i="9" s="1"/>
  <c r="U379" i="9" s="1"/>
  <c r="U389"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N309" i="9"/>
  <c r="N319" i="9" s="1"/>
  <c r="N329" i="9" s="1"/>
  <c r="M309" i="9"/>
  <c r="M319" i="9" s="1"/>
  <c r="M329" i="9" s="1"/>
  <c r="M339" i="9" s="1"/>
  <c r="M349" i="9" s="1"/>
  <c r="M359" i="9" s="1"/>
  <c r="M369" i="9" s="1"/>
  <c r="M379" i="9" s="1"/>
  <c r="M389" i="9" s="1"/>
  <c r="M275"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R308" i="9"/>
  <c r="R318" i="9" s="1"/>
  <c r="R328" i="9" s="1"/>
  <c r="R338" i="9" s="1"/>
  <c r="R348" i="9" s="1"/>
  <c r="R358" i="9" s="1"/>
  <c r="R368" i="9" s="1"/>
  <c r="R378" i="9" s="1"/>
  <c r="R388" i="9" s="1"/>
  <c r="Q308" i="9"/>
  <c r="Q318" i="9" s="1"/>
  <c r="Q328" i="9" s="1"/>
  <c r="Q338" i="9" s="1"/>
  <c r="Q348" i="9" s="1"/>
  <c r="Q358" i="9" s="1"/>
  <c r="Q368" i="9" s="1"/>
  <c r="Q378" i="9" s="1"/>
  <c r="Q388" i="9" s="1"/>
  <c r="P308" i="9"/>
  <c r="P318" i="9" s="1"/>
  <c r="P328" i="9" s="1"/>
  <c r="P338" i="9" s="1"/>
  <c r="P348" i="9" s="1"/>
  <c r="P358" i="9" s="1"/>
  <c r="P368" i="9" s="1"/>
  <c r="P378" i="9" s="1"/>
  <c r="P388" i="9" s="1"/>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K308" i="9"/>
  <c r="K318" i="9" s="1"/>
  <c r="K328" i="9" s="1"/>
  <c r="K338" i="9" s="1"/>
  <c r="K348" i="9" s="1"/>
  <c r="K358" i="9" s="1"/>
  <c r="K368" i="9" s="1"/>
  <c r="K378" i="9" s="1"/>
  <c r="K388" i="9" s="1"/>
  <c r="K274"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Y273"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U282" i="9"/>
  <c r="O282" i="9"/>
  <c r="N282" i="9"/>
  <c r="K282" i="9"/>
  <c r="Y281" i="9"/>
  <c r="U281" i="9"/>
  <c r="O281" i="9"/>
  <c r="N281" i="9"/>
  <c r="Y280" i="9"/>
  <c r="U280" i="9"/>
  <c r="O280" i="9"/>
  <c r="K280" i="9"/>
  <c r="U279" i="9"/>
  <c r="O279" i="9"/>
  <c r="Y278" i="9"/>
  <c r="X278" i="9"/>
  <c r="U278" i="9"/>
  <c r="O278" i="9"/>
  <c r="K278" i="9"/>
  <c r="Y277" i="9"/>
  <c r="X277" i="9"/>
  <c r="W277" i="9"/>
  <c r="Y276" i="9"/>
  <c r="U276" i="9"/>
  <c r="O276" i="9"/>
  <c r="M276" i="9"/>
  <c r="U275" i="9"/>
  <c r="O275" i="9"/>
  <c r="Y274" i="9"/>
  <c r="U274" i="9"/>
  <c r="O274" i="9"/>
  <c r="Y272" i="9"/>
  <c r="U272" i="9"/>
  <c r="O272" i="9"/>
  <c r="N272" i="9"/>
  <c r="K272" i="9"/>
  <c r="Y271" i="9"/>
  <c r="U271" i="9"/>
  <c r="O271" i="9"/>
  <c r="N271" i="9"/>
  <c r="Y270" i="9"/>
  <c r="U270" i="9"/>
  <c r="O270" i="9"/>
  <c r="K270" i="9"/>
  <c r="Y269" i="9"/>
  <c r="O269" i="9"/>
  <c r="Y268" i="9"/>
  <c r="X268" i="9"/>
  <c r="U268" i="9"/>
  <c r="O268" i="9"/>
  <c r="K268" i="9"/>
  <c r="V267" i="9"/>
  <c r="U267" i="9"/>
  <c r="O267" i="9"/>
  <c r="Y266" i="9"/>
  <c r="U266" i="9"/>
  <c r="O266" i="9"/>
  <c r="K266" i="9"/>
  <c r="Y265" i="9"/>
  <c r="O265" i="9"/>
  <c r="Y264" i="9"/>
  <c r="U264" i="9"/>
  <c r="K264" i="9"/>
  <c r="Y262" i="9"/>
  <c r="U262" i="9"/>
  <c r="O262" i="9"/>
  <c r="N262" i="9"/>
  <c r="K262" i="9"/>
  <c r="Y261" i="9"/>
  <c r="U261" i="9"/>
  <c r="O261" i="9"/>
  <c r="N261" i="9"/>
  <c r="Y260" i="9"/>
  <c r="U260" i="9"/>
  <c r="O260" i="9"/>
  <c r="K260" i="9"/>
  <c r="Y259" i="9"/>
  <c r="V259" i="9"/>
  <c r="U259" i="9"/>
  <c r="O259" i="9"/>
  <c r="N259" i="9"/>
  <c r="M259" i="9"/>
  <c r="Y258" i="9"/>
  <c r="U258" i="9"/>
  <c r="O258" i="9"/>
  <c r="K258" i="9"/>
  <c r="Y257" i="9"/>
  <c r="V257" i="9"/>
  <c r="O257" i="9"/>
  <c r="Y256" i="9"/>
  <c r="X256" i="9"/>
  <c r="U256" i="9"/>
  <c r="O256" i="9"/>
  <c r="K256" i="9"/>
  <c r="V255" i="9"/>
  <c r="U255" i="9"/>
  <c r="O255" i="9"/>
  <c r="Y254" i="9"/>
  <c r="U254" i="9"/>
  <c r="O254" i="9"/>
  <c r="K254" i="9"/>
  <c r="Y252" i="9"/>
  <c r="U252" i="9"/>
  <c r="O252" i="9"/>
  <c r="N252" i="9"/>
  <c r="K252" i="9"/>
  <c r="Y251" i="9"/>
  <c r="V251" i="9"/>
  <c r="U251" i="9"/>
  <c r="O251" i="9"/>
  <c r="Y250" i="9"/>
  <c r="U250" i="9"/>
  <c r="O250" i="9"/>
  <c r="N250" i="9"/>
  <c r="M250" i="9"/>
  <c r="K250" i="9"/>
  <c r="Y249" i="9"/>
  <c r="V249" i="9"/>
  <c r="U249" i="9"/>
  <c r="O249" i="9"/>
  <c r="N249" i="9"/>
  <c r="K249" i="9"/>
  <c r="Y248" i="9"/>
  <c r="U248" i="9"/>
  <c r="O248" i="9"/>
  <c r="N248" i="9"/>
  <c r="M248" i="9"/>
  <c r="K248" i="9"/>
  <c r="Y247" i="9"/>
  <c r="V247" i="9"/>
  <c r="U247" i="9"/>
  <c r="O247" i="9"/>
  <c r="N247" i="9"/>
  <c r="Y246" i="9"/>
  <c r="U246" i="9"/>
  <c r="O246" i="9"/>
  <c r="K246" i="9"/>
  <c r="Y245" i="9"/>
  <c r="O245" i="9"/>
  <c r="K245" i="9"/>
  <c r="Y244" i="9"/>
  <c r="X244" i="9"/>
  <c r="U244" i="9"/>
  <c r="K244" i="9"/>
  <c r="V243" i="9"/>
  <c r="Y242" i="9"/>
  <c r="X242" i="9"/>
  <c r="U242" i="9"/>
  <c r="O242" i="9"/>
  <c r="K242" i="9"/>
  <c r="Y241" i="9"/>
  <c r="X241" i="9"/>
  <c r="V241" i="9"/>
  <c r="U241" i="9"/>
  <c r="O241" i="9"/>
  <c r="K241" i="9"/>
  <c r="Y240" i="9"/>
  <c r="U240" i="9"/>
  <c r="O240" i="9"/>
  <c r="K240" i="9"/>
  <c r="Y239" i="9"/>
  <c r="X239" i="9"/>
  <c r="V239" i="9"/>
  <c r="U239" i="9"/>
  <c r="O239" i="9"/>
  <c r="K239" i="9"/>
  <c r="Y238" i="9"/>
  <c r="U238" i="9"/>
  <c r="O238" i="9"/>
  <c r="K238" i="9"/>
  <c r="Y237" i="9"/>
  <c r="V237" i="9"/>
  <c r="U237" i="9"/>
  <c r="O237" i="9"/>
  <c r="K237" i="9"/>
  <c r="Y236" i="9"/>
  <c r="U236" i="9"/>
  <c r="O236" i="9"/>
  <c r="K236" i="9"/>
  <c r="V235" i="9"/>
  <c r="U235" i="9"/>
  <c r="O235" i="9"/>
  <c r="K235" i="9"/>
  <c r="Y234" i="9"/>
  <c r="U234" i="9"/>
  <c r="K234" i="9"/>
  <c r="Y233" i="9"/>
  <c r="V233" i="9"/>
  <c r="Y232" i="9"/>
  <c r="U232" i="9"/>
  <c r="O232" i="9"/>
  <c r="K232" i="9"/>
  <c r="Y231" i="9"/>
  <c r="V231" i="9"/>
  <c r="U231" i="9"/>
  <c r="O231" i="9"/>
  <c r="K231" i="9"/>
  <c r="Y230" i="9"/>
  <c r="U230" i="9"/>
  <c r="O230" i="9"/>
  <c r="K230" i="9"/>
  <c r="Y229" i="9"/>
  <c r="V229" i="9"/>
  <c r="U229" i="9"/>
  <c r="O229" i="9"/>
  <c r="N229" i="9"/>
  <c r="M229" i="9"/>
  <c r="K229" i="9"/>
  <c r="Y228" i="9"/>
  <c r="U228" i="9"/>
  <c r="O228" i="9"/>
  <c r="N228" i="9"/>
  <c r="M228" i="9"/>
  <c r="K228" i="9"/>
  <c r="Y227" i="9"/>
  <c r="V227" i="9"/>
  <c r="U227" i="9"/>
  <c r="O227" i="9"/>
  <c r="N227" i="9"/>
  <c r="K227" i="9"/>
  <c r="Y226" i="9"/>
  <c r="U226" i="9"/>
  <c r="O226" i="9"/>
  <c r="M226" i="9"/>
  <c r="K226" i="9"/>
  <c r="Y225" i="9"/>
  <c r="V225" i="9"/>
  <c r="U225" i="9"/>
  <c r="O225" i="9"/>
  <c r="K225" i="9"/>
  <c r="Y224" i="9"/>
  <c r="U224" i="9"/>
  <c r="O224" i="9"/>
  <c r="K224" i="9"/>
  <c r="V223" i="9"/>
  <c r="Y222" i="9"/>
  <c r="U222" i="9"/>
  <c r="O222" i="9"/>
  <c r="N222" i="9"/>
  <c r="M222" i="9"/>
  <c r="K222" i="9"/>
  <c r="Y221" i="9"/>
  <c r="V221" i="9"/>
  <c r="U221" i="9"/>
  <c r="O221" i="9"/>
  <c r="N221" i="9"/>
  <c r="K221" i="9"/>
  <c r="Y220" i="9"/>
  <c r="U220" i="9"/>
  <c r="O220" i="9"/>
  <c r="N220" i="9"/>
  <c r="K220" i="9"/>
  <c r="Y219" i="9"/>
  <c r="V219" i="9"/>
  <c r="U219" i="9"/>
  <c r="O219" i="9"/>
  <c r="K219" i="9"/>
  <c r="Y218" i="9"/>
  <c r="U218" i="9"/>
  <c r="O218" i="9"/>
  <c r="K218" i="9"/>
  <c r="Y217" i="9"/>
  <c r="V217" i="9"/>
  <c r="U217" i="9"/>
  <c r="O217" i="9"/>
  <c r="K217" i="9"/>
  <c r="Y216" i="9"/>
  <c r="U216" i="9"/>
  <c r="O216" i="9"/>
  <c r="K216" i="9"/>
  <c r="Y215" i="9"/>
  <c r="V215" i="9"/>
  <c r="U215" i="9"/>
  <c r="O215" i="9"/>
  <c r="K215" i="9"/>
  <c r="Y214" i="9"/>
  <c r="U214" i="9"/>
  <c r="O214" i="9"/>
  <c r="M214" i="9"/>
  <c r="K214" i="9"/>
  <c r="Y213" i="9"/>
  <c r="V213" i="9"/>
  <c r="K213" i="9"/>
  <c r="Y212" i="9"/>
  <c r="V212" i="9"/>
  <c r="U212" i="9"/>
  <c r="O212" i="9"/>
  <c r="N212" i="9"/>
  <c r="M212" i="9"/>
  <c r="L212" i="9"/>
  <c r="K212" i="9"/>
  <c r="Y211" i="9"/>
  <c r="V211" i="9"/>
  <c r="U211" i="9"/>
  <c r="O211" i="9"/>
  <c r="K211" i="9"/>
  <c r="Y210" i="9"/>
  <c r="V210" i="9"/>
  <c r="U210" i="9"/>
  <c r="O210" i="9"/>
  <c r="K210" i="9"/>
  <c r="Y209" i="9"/>
  <c r="X209" i="9"/>
  <c r="W209" i="9"/>
  <c r="V209" i="9"/>
  <c r="U209" i="9"/>
  <c r="O209" i="9"/>
  <c r="L209" i="9"/>
  <c r="K209" i="9"/>
  <c r="Y208" i="9"/>
  <c r="V208" i="9"/>
  <c r="U208" i="9"/>
  <c r="O208" i="9"/>
  <c r="L208" i="9"/>
  <c r="K208" i="9"/>
  <c r="Y207" i="9"/>
  <c r="V207" i="9"/>
  <c r="U207" i="9"/>
  <c r="O207" i="9"/>
  <c r="N207" i="9"/>
  <c r="K207" i="9"/>
  <c r="Y206" i="9"/>
  <c r="V206" i="9"/>
  <c r="U206" i="9"/>
  <c r="O206" i="9"/>
  <c r="L206" i="9"/>
  <c r="K206" i="9"/>
  <c r="Y205" i="9"/>
  <c r="V205" i="9"/>
  <c r="U205" i="9"/>
  <c r="O205" i="9"/>
  <c r="L205" i="9"/>
  <c r="K205" i="9"/>
  <c r="Y204" i="9"/>
  <c r="X204" i="9"/>
  <c r="V204" i="9"/>
  <c r="U204" i="9"/>
  <c r="O204" i="9"/>
  <c r="L204" i="9"/>
  <c r="K204" i="9"/>
  <c r="Y203" i="9"/>
  <c r="X203" i="9"/>
  <c r="V203" i="9"/>
  <c r="U203" i="9"/>
  <c r="K203" i="9"/>
  <c r="Y202" i="9"/>
  <c r="X202" i="9"/>
  <c r="V202" i="9"/>
  <c r="U202" i="9"/>
  <c r="O202" i="9"/>
  <c r="L202" i="9"/>
  <c r="K202" i="9"/>
  <c r="Y201" i="9"/>
  <c r="V201" i="9"/>
  <c r="U201" i="9"/>
  <c r="O201" i="9"/>
  <c r="N201" i="9"/>
  <c r="M201" i="9"/>
  <c r="L201" i="9"/>
  <c r="K201" i="9"/>
  <c r="Y200" i="9"/>
  <c r="V200" i="9"/>
  <c r="U200" i="9"/>
  <c r="O200" i="9"/>
  <c r="L200" i="9"/>
  <c r="K200" i="9"/>
  <c r="Y199" i="9"/>
  <c r="V199" i="9"/>
  <c r="U199" i="9"/>
  <c r="O199" i="9"/>
  <c r="L199" i="9"/>
  <c r="K199" i="9"/>
  <c r="Y198" i="9"/>
  <c r="X198" i="9"/>
  <c r="V198" i="9"/>
  <c r="U198" i="9"/>
  <c r="O198" i="9"/>
  <c r="L198" i="9"/>
  <c r="K198" i="9"/>
  <c r="Y197" i="9"/>
  <c r="V197" i="9"/>
  <c r="U197" i="9"/>
  <c r="O197" i="9"/>
  <c r="N197" i="9"/>
  <c r="M197" i="9"/>
  <c r="L197" i="9"/>
  <c r="K197" i="9"/>
  <c r="Y196" i="9"/>
  <c r="V196" i="9"/>
  <c r="U196" i="9"/>
  <c r="O196" i="9"/>
  <c r="L196" i="9"/>
  <c r="K196" i="9"/>
  <c r="Y195" i="9"/>
  <c r="V195" i="9"/>
  <c r="U195" i="9"/>
  <c r="O195" i="9"/>
  <c r="L195" i="9"/>
  <c r="K195" i="9"/>
  <c r="Y194" i="9"/>
  <c r="X194" i="9"/>
  <c r="V194" i="9"/>
  <c r="U194" i="9"/>
  <c r="O194" i="9"/>
  <c r="L194" i="9"/>
  <c r="K194" i="9"/>
  <c r="Y193" i="9"/>
  <c r="V193" i="9"/>
  <c r="U193" i="9"/>
  <c r="O193" i="9"/>
  <c r="N193" i="9"/>
  <c r="M193" i="9"/>
  <c r="L193" i="9"/>
  <c r="K193" i="9"/>
  <c r="F100" i="17"/>
  <c r="F101" i="17" s="1"/>
  <c r="F102" i="17" s="1"/>
  <c r="F103" i="17" s="1"/>
  <c r="F104" i="17" s="1"/>
  <c r="F105" i="17" s="1"/>
  <c r="F106" i="17" s="1"/>
  <c r="F107" i="17" s="1"/>
  <c r="F108" i="17" s="1"/>
  <c r="F109" i="17" s="1"/>
  <c r="F110" i="17" s="1"/>
  <c r="F111" i="17" s="1"/>
  <c r="W216" i="9" l="1"/>
  <c r="W234" i="9"/>
  <c r="M194" i="9"/>
  <c r="X195" i="9"/>
  <c r="M198" i="9"/>
  <c r="X199" i="9"/>
  <c r="M202" i="9"/>
  <c r="W205" i="9"/>
  <c r="N208" i="9"/>
  <c r="W210" i="9"/>
  <c r="N213" i="9"/>
  <c r="X216" i="9"/>
  <c r="W217" i="9"/>
  <c r="W218" i="9"/>
  <c r="N230" i="9"/>
  <c r="N231" i="9"/>
  <c r="M232" i="9"/>
  <c r="X234" i="9"/>
  <c r="N237" i="9"/>
  <c r="M238" i="9"/>
  <c r="M239" i="9"/>
  <c r="M241" i="9"/>
  <c r="M243" i="9"/>
  <c r="M257" i="9"/>
  <c r="M258" i="9"/>
  <c r="N260" i="9"/>
  <c r="M265" i="9"/>
  <c r="W266" i="9"/>
  <c r="W267" i="9"/>
  <c r="M270" i="9"/>
  <c r="L344" i="9"/>
  <c r="P616" i="9"/>
  <c r="P622" i="9"/>
  <c r="J632" i="9"/>
  <c r="P632" i="9" s="1"/>
  <c r="N162" i="24"/>
  <c r="N620" i="24"/>
  <c r="M237" i="9"/>
  <c r="N194" i="9"/>
  <c r="W196" i="9"/>
  <c r="N198" i="9"/>
  <c r="W200" i="9"/>
  <c r="N202" i="9"/>
  <c r="M203" i="9"/>
  <c r="X205" i="9"/>
  <c r="W206" i="9"/>
  <c r="M209" i="9"/>
  <c r="X210" i="9"/>
  <c r="W211" i="9"/>
  <c r="W214" i="9"/>
  <c r="W215" i="9"/>
  <c r="X217" i="9"/>
  <c r="X218" i="9"/>
  <c r="W219" i="9"/>
  <c r="W220" i="9"/>
  <c r="M224" i="9"/>
  <c r="W226" i="9"/>
  <c r="N232" i="9"/>
  <c r="W233" i="9"/>
  <c r="M236" i="9"/>
  <c r="N238" i="9"/>
  <c r="N239" i="9"/>
  <c r="M240" i="9"/>
  <c r="N241" i="9"/>
  <c r="M242" i="9"/>
  <c r="W251" i="9"/>
  <c r="W252" i="9"/>
  <c r="W255" i="9"/>
  <c r="N257" i="9"/>
  <c r="W261" i="9"/>
  <c r="W262" i="9"/>
  <c r="X266" i="9"/>
  <c r="X267" i="9"/>
  <c r="M269" i="9"/>
  <c r="W271" i="9"/>
  <c r="W272" i="9"/>
  <c r="P614" i="9"/>
  <c r="N620" i="9"/>
  <c r="N165" i="24"/>
  <c r="M260" i="9"/>
  <c r="X196" i="9"/>
  <c r="M199" i="9"/>
  <c r="X200" i="9"/>
  <c r="M204" i="9"/>
  <c r="X206" i="9"/>
  <c r="W207" i="9"/>
  <c r="N209" i="9"/>
  <c r="L210" i="9"/>
  <c r="X211" i="9"/>
  <c r="W213" i="9"/>
  <c r="X214" i="9"/>
  <c r="X219" i="9"/>
  <c r="X220" i="9"/>
  <c r="W221" i="9"/>
  <c r="W222" i="9"/>
  <c r="X226" i="9"/>
  <c r="W227" i="9"/>
  <c r="W228" i="9"/>
  <c r="N240" i="9"/>
  <c r="N242" i="9"/>
  <c r="W243" i="9"/>
  <c r="M245" i="9"/>
  <c r="W246" i="9"/>
  <c r="W247" i="9"/>
  <c r="X248" i="9"/>
  <c r="W249" i="9"/>
  <c r="X250" i="9"/>
  <c r="X251" i="9"/>
  <c r="X252" i="9"/>
  <c r="W254" i="9"/>
  <c r="X261" i="9"/>
  <c r="X262" i="9"/>
  <c r="W265" i="9"/>
  <c r="N269" i="9"/>
  <c r="X271" i="9"/>
  <c r="X272" i="9"/>
  <c r="N618" i="9"/>
  <c r="P620" i="9"/>
  <c r="J627" i="9"/>
  <c r="P627" i="9" s="1"/>
  <c r="N618" i="24"/>
  <c r="P621" i="24"/>
  <c r="W195" i="9"/>
  <c r="W199" i="9"/>
  <c r="M213" i="9"/>
  <c r="M231" i="9"/>
  <c r="M246" i="9"/>
  <c r="W193" i="9"/>
  <c r="N199" i="9"/>
  <c r="W201" i="9"/>
  <c r="N204" i="9"/>
  <c r="M217" i="9"/>
  <c r="X221" i="9"/>
  <c r="X222" i="9"/>
  <c r="W225" i="9"/>
  <c r="X227" i="9"/>
  <c r="W230" i="9"/>
  <c r="M235" i="9"/>
  <c r="X246" i="9"/>
  <c r="X254" i="9"/>
  <c r="W258" i="9"/>
  <c r="W259" i="9"/>
  <c r="X260" i="9"/>
  <c r="M267" i="9"/>
  <c r="M268" i="9"/>
  <c r="X270" i="9"/>
  <c r="K324" i="24"/>
  <c r="N619" i="24"/>
  <c r="W223" i="9"/>
  <c r="M230" i="9"/>
  <c r="W235" i="9"/>
  <c r="N195" i="9"/>
  <c r="W197" i="9"/>
  <c r="M205" i="9"/>
  <c r="X207" i="9"/>
  <c r="X213" i="9"/>
  <c r="W229" i="9"/>
  <c r="W231" i="9"/>
  <c r="W232" i="9"/>
  <c r="M234" i="9"/>
  <c r="X236" i="9"/>
  <c r="W237" i="9"/>
  <c r="W238" i="9"/>
  <c r="M244" i="9"/>
  <c r="W245" i="9"/>
  <c r="M251" i="9"/>
  <c r="M253" i="9"/>
  <c r="W257" i="9"/>
  <c r="X258" i="9"/>
  <c r="X259" i="9"/>
  <c r="N267" i="9"/>
  <c r="N268" i="9"/>
  <c r="W269" i="9"/>
  <c r="J628" i="9"/>
  <c r="J638" i="9" s="1"/>
  <c r="Y324" i="24"/>
  <c r="Y210" i="24" s="1"/>
  <c r="M208" i="9"/>
  <c r="M225" i="9"/>
  <c r="M233" i="9"/>
  <c r="M254" i="9"/>
  <c r="M195" i="9"/>
  <c r="N203" i="9"/>
  <c r="M210" i="9"/>
  <c r="W212" i="9"/>
  <c r="X228" i="9"/>
  <c r="X247" i="9"/>
  <c r="X249" i="9"/>
  <c r="M256" i="9"/>
  <c r="X193" i="9"/>
  <c r="M196" i="9"/>
  <c r="X197" i="9"/>
  <c r="M200" i="9"/>
  <c r="X201" i="9"/>
  <c r="N205" i="9"/>
  <c r="W208" i="9"/>
  <c r="N210" i="9"/>
  <c r="M211" i="9"/>
  <c r="X212" i="9"/>
  <c r="M216" i="9"/>
  <c r="N217" i="9"/>
  <c r="M218" i="9"/>
  <c r="M219" i="9"/>
  <c r="X224" i="9"/>
  <c r="X229" i="9"/>
  <c r="X230" i="9"/>
  <c r="W194" i="9"/>
  <c r="N196" i="9"/>
  <c r="W198" i="9"/>
  <c r="N200" i="9"/>
  <c r="W202" i="9"/>
  <c r="W203" i="9"/>
  <c r="M206" i="9"/>
  <c r="M207" i="9"/>
  <c r="X208" i="9"/>
  <c r="N211" i="9"/>
  <c r="M215" i="9"/>
  <c r="N218" i="9"/>
  <c r="N219" i="9"/>
  <c r="M220" i="9"/>
  <c r="M221" i="9"/>
  <c r="M223" i="9"/>
  <c r="M227" i="9"/>
  <c r="X231" i="9"/>
  <c r="X232" i="9"/>
  <c r="O234" i="9"/>
  <c r="X237" i="9"/>
  <c r="X238" i="9"/>
  <c r="W239" i="9"/>
  <c r="X240" i="9"/>
  <c r="W241" i="9"/>
  <c r="W242" i="9"/>
  <c r="O244" i="9"/>
  <c r="M247" i="9"/>
  <c r="M249" i="9"/>
  <c r="N251" i="9"/>
  <c r="M252" i="9"/>
  <c r="Y253" i="9"/>
  <c r="M255" i="9"/>
  <c r="X257" i="9"/>
  <c r="M261" i="9"/>
  <c r="M262" i="9"/>
  <c r="O264" i="9"/>
  <c r="M266" i="9"/>
  <c r="X269" i="9"/>
  <c r="M271" i="9"/>
  <c r="M272" i="9"/>
  <c r="K326" i="24"/>
  <c r="K336" i="24" s="1"/>
  <c r="J629" i="24"/>
  <c r="K630" i="24"/>
  <c r="K640" i="24" s="1"/>
  <c r="K650" i="24" s="1"/>
  <c r="K660" i="24" s="1"/>
  <c r="K670" i="24" s="1"/>
  <c r="K680" i="24" s="1"/>
  <c r="K690" i="24" s="1"/>
  <c r="K700" i="24" s="1"/>
  <c r="P620" i="24"/>
  <c r="P618" i="24"/>
  <c r="N622" i="24"/>
  <c r="N621" i="24"/>
  <c r="M196" i="24"/>
  <c r="M320" i="24"/>
  <c r="K212"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N159" i="24"/>
  <c r="N167" i="24"/>
  <c r="U317" i="24"/>
  <c r="U318" i="24"/>
  <c r="U319" i="24"/>
  <c r="U320" i="24"/>
  <c r="U321" i="24"/>
  <c r="U322" i="24"/>
  <c r="Y323" i="24"/>
  <c r="K325" i="24"/>
  <c r="U212" i="24"/>
  <c r="U336" i="24"/>
  <c r="S641" i="24"/>
  <c r="T515" i="24"/>
  <c r="W194" i="24"/>
  <c r="W318" i="24"/>
  <c r="N160" i="24"/>
  <c r="N168" i="24"/>
  <c r="Y317" i="24"/>
  <c r="Y318" i="24"/>
  <c r="Y319" i="24"/>
  <c r="Y320" i="24"/>
  <c r="Y321" i="24"/>
  <c r="Y322" i="24"/>
  <c r="O325" i="24"/>
  <c r="Y326" i="24"/>
  <c r="M194" i="24"/>
  <c r="M318" i="24"/>
  <c r="W195" i="24"/>
  <c r="W319" i="24"/>
  <c r="N161" i="24"/>
  <c r="K210" i="24"/>
  <c r="K334"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O324" i="24"/>
  <c r="U325" i="24"/>
  <c r="W193" i="24"/>
  <c r="W317" i="24"/>
  <c r="J122" i="24"/>
  <c r="N163" i="24"/>
  <c r="K317" i="24"/>
  <c r="K318" i="24"/>
  <c r="K319" i="24"/>
  <c r="K320" i="24"/>
  <c r="K321" i="24"/>
  <c r="K322" i="24"/>
  <c r="K323" i="24"/>
  <c r="Y325" i="24"/>
  <c r="M195" i="24"/>
  <c r="M319"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J634" i="24"/>
  <c r="N617" i="24"/>
  <c r="J627" i="24"/>
  <c r="AC606" i="24"/>
  <c r="P614" i="24"/>
  <c r="P622" i="24"/>
  <c r="J626" i="24"/>
  <c r="J630" i="24"/>
  <c r="P631" i="9"/>
  <c r="N631" i="9"/>
  <c r="J641" i="9"/>
  <c r="K638" i="9"/>
  <c r="K648" i="9" s="1"/>
  <c r="K658" i="9" s="1"/>
  <c r="K668" i="9" s="1"/>
  <c r="K678" i="9" s="1"/>
  <c r="K688" i="9" s="1"/>
  <c r="K698" i="9" s="1"/>
  <c r="N628" i="9"/>
  <c r="P628" i="9"/>
  <c r="J648" i="9"/>
  <c r="N638" i="9"/>
  <c r="P630" i="9"/>
  <c r="N630" i="9"/>
  <c r="J640" i="9"/>
  <c r="N614" i="9"/>
  <c r="N622" i="9"/>
  <c r="J629" i="9"/>
  <c r="N619" i="9"/>
  <c r="J626"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27" i="9" l="1"/>
  <c r="Y334" i="24"/>
  <c r="J637" i="9"/>
  <c r="P638" i="9"/>
  <c r="P624" i="24"/>
  <c r="N624" i="24"/>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P637"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G101" i="17" l="1"/>
  <c r="U99" i="17"/>
  <c r="U100" i="17"/>
  <c r="K693" i="18"/>
  <c r="L693" i="18"/>
  <c r="M693" i="18"/>
  <c r="K717" i="18"/>
  <c r="L717" i="18"/>
  <c r="M717" i="18"/>
  <c r="K741" i="18"/>
  <c r="L741" i="18"/>
  <c r="M741" i="18"/>
  <c r="G102" i="17" l="1"/>
  <c r="M744" i="18"/>
  <c r="L744" i="18"/>
  <c r="K720" i="18"/>
  <c r="L696" i="18"/>
  <c r="L720" i="18"/>
  <c r="M696" i="18"/>
  <c r="K696" i="18"/>
  <c r="K744" i="18"/>
  <c r="M720" i="18"/>
  <c r="Q943" i="18"/>
  <c r="Q947" i="18"/>
  <c r="Q939" i="18"/>
  <c r="Q935" i="18"/>
  <c r="S365" i="18"/>
  <c r="S366" i="18" s="1"/>
  <c r="T365" i="18"/>
  <c r="U365" i="18"/>
  <c r="U366" i="18" s="1"/>
  <c r="U367" i="18" s="1"/>
  <c r="R365" i="18"/>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9" i="18"/>
  <c r="L753" i="18"/>
  <c r="M753" i="18"/>
  <c r="K705" i="18"/>
  <c r="M729" i="18"/>
  <c r="L705" i="18"/>
  <c r="K753" i="18"/>
  <c r="M705" i="18"/>
  <c r="K729" i="18"/>
  <c r="I320" i="1"/>
  <c r="H320" i="1"/>
  <c r="O31" i="17" l="1"/>
  <c r="AD31" i="17" s="1"/>
  <c r="AD21" i="17"/>
  <c r="AD25" i="17"/>
  <c r="AD29" i="17"/>
  <c r="AD27" i="17"/>
  <c r="AD28" i="17"/>
  <c r="AD30" i="17"/>
  <c r="AD26" i="17"/>
  <c r="AD23" i="17"/>
  <c r="AD24" i="17"/>
  <c r="H103" i="17"/>
  <c r="O102" i="17"/>
  <c r="AD22" i="17"/>
  <c r="K708" i="18"/>
  <c r="M708" i="18"/>
  <c r="M756" i="18"/>
  <c r="K756" i="18"/>
  <c r="L756" i="18"/>
  <c r="L708" i="18"/>
  <c r="K732" i="18"/>
  <c r="M732" i="18"/>
  <c r="L732"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9" i="18"/>
  <c r="M759" i="18"/>
  <c r="K735" i="18"/>
  <c r="M735" i="18"/>
  <c r="M711" i="18"/>
  <c r="L711" i="18"/>
  <c r="L735" i="18"/>
  <c r="L759" i="18"/>
  <c r="K711"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4" i="18"/>
  <c r="AA834" i="18"/>
  <c r="Z834" i="18"/>
  <c r="Y834" i="18"/>
  <c r="Y833" i="18"/>
  <c r="C764" i="18"/>
  <c r="C763" i="18"/>
  <c r="C762"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5" i="18" l="1"/>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4" i="22"/>
  <c r="W104"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3" i="18"/>
  <c r="C233" i="18"/>
  <c r="C232" i="18"/>
  <c r="C231" i="18"/>
  <c r="C230" i="18"/>
  <c r="Q105" i="22"/>
  <c r="W105" i="22" s="1"/>
  <c r="K138" i="18"/>
  <c r="K98"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8" i="18"/>
  <c r="N100" i="17"/>
  <c r="K107" i="18"/>
  <c r="K96" i="18"/>
  <c r="H98" i="17"/>
  <c r="K116"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J134" i="25" l="1"/>
  <c r="J134" i="24"/>
  <c r="Q134" i="25"/>
  <c r="Q134" i="24"/>
  <c r="O134" i="25"/>
  <c r="O134" i="24"/>
  <c r="K134" i="25"/>
  <c r="K134" i="24"/>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6" i="18"/>
  <c r="I98" i="17"/>
  <c r="I99" i="17"/>
  <c r="K146" i="18"/>
  <c r="M98" i="17"/>
  <c r="K126" i="18"/>
  <c r="K98" i="17"/>
  <c r="K97" i="18"/>
  <c r="H100" i="17"/>
  <c r="W100" i="17" s="1"/>
  <c r="K168" i="18"/>
  <c r="T113" i="22"/>
  <c r="P134" i="25" l="1"/>
  <c r="P134" i="24"/>
  <c r="R134" i="25"/>
  <c r="R134" i="24"/>
  <c r="L134" i="25"/>
  <c r="L134" i="24"/>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6" i="18"/>
  <c r="O98" i="17"/>
  <c r="N98" i="17"/>
  <c r="K87" i="18"/>
  <c r="G100" i="17"/>
  <c r="V100" i="17" s="1"/>
  <c r="K136" i="18"/>
  <c r="L98" i="17"/>
  <c r="L115" i="22"/>
  <c r="S134" i="25" l="1"/>
  <c r="S134" i="24"/>
  <c r="M134" i="25"/>
  <c r="M134" i="24"/>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104" i="22" s="1"/>
  <c r="N37" i="6"/>
  <c r="P109" i="22"/>
  <c r="V109" i="22" s="1"/>
  <c r="N109" i="22" s="1"/>
  <c r="P111" i="22"/>
  <c r="V111" i="22" s="1"/>
  <c r="P108" i="22"/>
  <c r="V108" i="22" s="1"/>
  <c r="J38" i="1"/>
  <c r="I38" i="1" s="1"/>
  <c r="P112" i="22"/>
  <c r="V112" i="22" s="1"/>
  <c r="P106" i="22"/>
  <c r="V106" i="22" s="1"/>
  <c r="Z108" i="22"/>
  <c r="P107" i="22"/>
  <c r="V107" i="22" s="1"/>
  <c r="P110" i="22"/>
  <c r="V110" i="22" s="1"/>
  <c r="L87" i="18"/>
  <c r="Q109" i="22"/>
  <c r="W109" i="22" s="1"/>
  <c r="N105" i="22"/>
  <c r="H230" i="18"/>
  <c r="H231" i="18"/>
  <c r="H229" i="18"/>
  <c r="C229" i="18"/>
  <c r="C228" i="18"/>
  <c r="C227" i="18"/>
  <c r="C226" i="18"/>
  <c r="N134" i="25" l="1"/>
  <c r="N134" i="24"/>
  <c r="I103" i="17"/>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1" i="22"/>
  <c r="G91" i="22"/>
  <c r="M115" i="22"/>
  <c r="G117" i="22"/>
  <c r="J140" i="22"/>
  <c r="M140" i="22"/>
  <c r="G142"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AI86"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8" i="18" l="1"/>
  <c r="AI171" i="18"/>
  <c r="AI173" i="18"/>
  <c r="AI99" i="18"/>
  <c r="AI155" i="18"/>
  <c r="AI127" i="18"/>
  <c r="AI109" i="18"/>
  <c r="AI152" i="18"/>
  <c r="AI151" i="18"/>
  <c r="AI165" i="18"/>
  <c r="AI96" i="18"/>
  <c r="AI161" i="18"/>
  <c r="AI121" i="18"/>
  <c r="AI120" i="18"/>
  <c r="AI129" i="18"/>
  <c r="AI163" i="18"/>
  <c r="AI122" i="18"/>
  <c r="AI130" i="18"/>
  <c r="AI94" i="18"/>
  <c r="AI115" i="18"/>
  <c r="AI106" i="18"/>
  <c r="AI116" i="18"/>
  <c r="AI170" i="18"/>
  <c r="AI101" i="18"/>
  <c r="AI172" i="18"/>
  <c r="AI135" i="18"/>
  <c r="AI123" i="18"/>
  <c r="AI90" i="18"/>
  <c r="AI88" i="18"/>
  <c r="AI95" i="18"/>
  <c r="AI124" i="18"/>
  <c r="AI168" i="18"/>
  <c r="AI138" i="18"/>
  <c r="AI169" i="18"/>
  <c r="AI175" i="18"/>
  <c r="AI141" i="18"/>
  <c r="AI164" i="18"/>
  <c r="AI131" i="18"/>
  <c r="AI102" i="18"/>
  <c r="AI111" i="18"/>
  <c r="AI105" i="18"/>
  <c r="AI162" i="18"/>
  <c r="AI97" i="18"/>
  <c r="AI98" i="18"/>
  <c r="AI140" i="18"/>
  <c r="AI174" i="18"/>
  <c r="AI89" i="18"/>
  <c r="AI104" i="18"/>
  <c r="AI125" i="18"/>
  <c r="AI110" i="18"/>
  <c r="AI154" i="18"/>
  <c r="AI91" i="18"/>
  <c r="AI137" i="18"/>
  <c r="AI119" i="18"/>
  <c r="AI159" i="18"/>
  <c r="AI132" i="18"/>
  <c r="AI112" i="18"/>
  <c r="AI133" i="18"/>
  <c r="AI108" i="18"/>
  <c r="AI153" i="18"/>
  <c r="AI143" i="18"/>
  <c r="AI117" i="18"/>
  <c r="AI160" i="18"/>
  <c r="AI100" i="18"/>
  <c r="AI103" i="18"/>
  <c r="AI145" i="18"/>
  <c r="AI134" i="18"/>
  <c r="AI93" i="18"/>
  <c r="AI144" i="18"/>
  <c r="AI128" i="18"/>
  <c r="AI113" i="18"/>
  <c r="AI87" i="18"/>
  <c r="AI107" i="18"/>
  <c r="AI139" i="18"/>
  <c r="AI118" i="18"/>
  <c r="AI148" i="18"/>
  <c r="AI114" i="18"/>
  <c r="AI149" i="18"/>
  <c r="AI92" i="18"/>
  <c r="AI142" i="18"/>
  <c r="AI150" i="18"/>
  <c r="K689" i="18"/>
  <c r="L689" i="18" s="1"/>
  <c r="M689" i="18" s="1"/>
  <c r="M808" i="18" s="1"/>
  <c r="AJ86" i="18"/>
  <c r="T327" i="18"/>
  <c r="U697" i="18"/>
  <c r="U744" i="18"/>
  <c r="T745" i="18"/>
  <c r="Q271" i="18"/>
  <c r="U328"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O156" i="18" s="1" a="1"/>
  <c r="O156" i="18" s="1"/>
  <c r="AJ126" i="18"/>
  <c r="AH126" i="18" s="1"/>
  <c r="O126" i="18" s="1" a="1"/>
  <c r="O126" i="18" s="1"/>
  <c r="AJ167" i="18"/>
  <c r="AJ146" i="18"/>
  <c r="AH146" i="18" s="1"/>
  <c r="O146" i="18" s="1" a="1"/>
  <c r="O146" i="18" s="1"/>
  <c r="AJ157" i="18"/>
  <c r="AH157" i="18" s="1"/>
  <c r="O157" i="18" s="1" a="1"/>
  <c r="O157" i="18" s="1"/>
  <c r="AJ147" i="18"/>
  <c r="AH147" i="18" s="1"/>
  <c r="O147" i="18" s="1" a="1"/>
  <c r="O147" i="18" s="1"/>
  <c r="AJ136" i="18"/>
  <c r="AH136" i="18" s="1"/>
  <c r="O136" i="18" s="1" a="1"/>
  <c r="O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Q272" i="18" l="1"/>
  <c r="AH167" i="18"/>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V147" i="18" a="1"/>
  <c r="V147" i="18" s="1"/>
  <c r="R157" i="18" a="1"/>
  <c r="R157" i="18" s="1"/>
  <c r="Q157" i="18" a="1"/>
  <c r="Q157" i="18" s="1"/>
  <c r="T157" i="18" a="1"/>
  <c r="T157" i="18" s="1"/>
  <c r="V157" i="18" a="1"/>
  <c r="V157" i="18" s="1"/>
  <c r="P157" i="18" a="1"/>
  <c r="P157" i="18" s="1"/>
  <c r="U157" i="18" a="1"/>
  <c r="U157" i="18" s="1"/>
  <c r="U146" i="18" a="1"/>
  <c r="U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V156" i="18" a="1"/>
  <c r="V156" i="18" s="1"/>
  <c r="U156" i="18" a="1"/>
  <c r="U156" i="18" s="1"/>
  <c r="R156" i="18" a="1"/>
  <c r="R156" i="18" s="1"/>
  <c r="T156" i="18" a="1"/>
  <c r="T156" i="18" s="1"/>
  <c r="Q156" i="18" a="1"/>
  <c r="Q156" i="18" s="1"/>
  <c r="P156" i="18" a="1"/>
  <c r="P156" i="18" s="1"/>
  <c r="AJ110" i="18"/>
  <c r="AJ125" i="18"/>
  <c r="AH125" i="18" s="1"/>
  <c r="O125" i="18" s="1" a="1"/>
  <c r="O125" i="18" s="1"/>
  <c r="AJ172" i="18"/>
  <c r="AJ106" i="18"/>
  <c r="AH106" i="18" s="1"/>
  <c r="O106" i="18" s="1" a="1"/>
  <c r="O106" i="18" s="1"/>
  <c r="AJ141" i="18"/>
  <c r="AH141" i="18" s="1"/>
  <c r="O141" i="18" s="1" a="1"/>
  <c r="O141" i="18" s="1"/>
  <c r="AJ142" i="18"/>
  <c r="AJ138" i="18"/>
  <c r="AJ134" i="18"/>
  <c r="AH134" i="18" s="1"/>
  <c r="O134" i="18" s="1" a="1"/>
  <c r="O134" i="18" s="1"/>
  <c r="AJ150" i="18"/>
  <c r="AH150" i="18" s="1"/>
  <c r="O150" i="18" s="1" a="1"/>
  <c r="O150" i="18" s="1"/>
  <c r="AJ135" i="18"/>
  <c r="AH135" i="18" s="1"/>
  <c r="O135" i="18" s="1" a="1"/>
  <c r="O135" i="18" s="1"/>
  <c r="V86" i="18" a="1"/>
  <c r="V86" i="18" s="1"/>
  <c r="T167" i="18" a="1"/>
  <c r="T167" i="18" s="1"/>
  <c r="AJ124" i="18"/>
  <c r="AH124" i="18" s="1"/>
  <c r="O124" i="18" s="1" a="1"/>
  <c r="O124" i="18" s="1"/>
  <c r="AJ168" i="18"/>
  <c r="AH168" i="18" s="1"/>
  <c r="O168" i="18" s="1" a="1"/>
  <c r="O168" i="18" s="1"/>
  <c r="AJ111" i="18"/>
  <c r="AH111" i="18" s="1"/>
  <c r="O111" i="18" s="1" a="1"/>
  <c r="O111" i="18" s="1"/>
  <c r="AJ103" i="18"/>
  <c r="AH103" i="18" s="1"/>
  <c r="O103" i="18" s="1" a="1"/>
  <c r="O103" i="18" s="1"/>
  <c r="AJ96" i="18"/>
  <c r="AJ162" i="18"/>
  <c r="AJ104" i="18"/>
  <c r="AH104" i="18" s="1"/>
  <c r="O104" i="18" s="1" a="1"/>
  <c r="O104" i="18" s="1"/>
  <c r="AJ93" i="18"/>
  <c r="AJ129" i="18"/>
  <c r="AH129" i="18" s="1"/>
  <c r="O129" i="18" s="1" a="1"/>
  <c r="O129" i="18" s="1"/>
  <c r="AJ92" i="18"/>
  <c r="T86" i="18" a="1"/>
  <c r="T86" i="18" s="1"/>
  <c r="U167" i="18" a="1"/>
  <c r="U167" i="18" s="1"/>
  <c r="AJ123" i="18"/>
  <c r="AJ169" i="18"/>
  <c r="AH169" i="18" s="1"/>
  <c r="O169" i="18" s="1" a="1"/>
  <c r="O169" i="18" s="1"/>
  <c r="AJ119" i="18"/>
  <c r="AJ98" i="18"/>
  <c r="AH98" i="18" s="1"/>
  <c r="O98" i="18" s="1" a="1"/>
  <c r="O98" i="18" s="1"/>
  <c r="AJ164" i="18"/>
  <c r="AJ158" i="18"/>
  <c r="AJ137" i="18"/>
  <c r="AH137" i="18" s="1"/>
  <c r="O137" i="18" s="1" a="1"/>
  <c r="O137" i="18" s="1"/>
  <c r="AJ149" i="18"/>
  <c r="AH149" i="18" s="1"/>
  <c r="O149" i="18" s="1" a="1"/>
  <c r="O149" i="18" s="1"/>
  <c r="AJ95" i="18"/>
  <c r="AH95" i="18" s="1"/>
  <c r="O95" i="18" s="1" a="1"/>
  <c r="O95" i="18" s="1"/>
  <c r="AJ148" i="18"/>
  <c r="U86" i="18" a="1"/>
  <c r="U86" i="18" s="1"/>
  <c r="AJ114" i="18"/>
  <c r="AH114" i="18" s="1"/>
  <c r="O114" i="18" s="1" a="1"/>
  <c r="O114" i="18" s="1"/>
  <c r="AJ115" i="18"/>
  <c r="AH115" i="18" s="1"/>
  <c r="O115" i="18" s="1" a="1"/>
  <c r="O115" i="18" s="1"/>
  <c r="AJ97" i="18"/>
  <c r="AJ107" i="18"/>
  <c r="AH107" i="18" s="1"/>
  <c r="O107" i="18" s="1" a="1"/>
  <c r="O107" i="18" s="1"/>
  <c r="AJ99" i="18"/>
  <c r="AH99" i="18" s="1"/>
  <c r="O99" i="18" s="1" a="1"/>
  <c r="O99" i="18" s="1"/>
  <c r="AJ102" i="18"/>
  <c r="AH102" i="18" s="1"/>
  <c r="O102" i="18" s="1" a="1"/>
  <c r="O102" i="18" s="1"/>
  <c r="AJ159" i="18"/>
  <c r="AH159" i="18" s="1"/>
  <c r="O159" i="18" s="1" a="1"/>
  <c r="O159" i="18" s="1"/>
  <c r="AJ132" i="18"/>
  <c r="AJ154" i="18"/>
  <c r="AH154" i="18" s="1"/>
  <c r="O154" i="18" s="1" a="1"/>
  <c r="O154" i="18" s="1"/>
  <c r="AJ130" i="18"/>
  <c r="AH130" i="18" s="1"/>
  <c r="O130" i="18" s="1" a="1"/>
  <c r="O130" i="18" s="1"/>
  <c r="O86" i="18" a="1"/>
  <c r="O86" i="18" s="1"/>
  <c r="AJ87" i="18"/>
  <c r="AJ122" i="18"/>
  <c r="AJ118" i="18"/>
  <c r="AJ109" i="18"/>
  <c r="AJ139" i="18"/>
  <c r="AH139" i="18" s="1"/>
  <c r="O139" i="18" s="1" a="1"/>
  <c r="O139" i="18" s="1"/>
  <c r="AJ143" i="18"/>
  <c r="AH143" i="18" s="1"/>
  <c r="O143" i="18" s="1" a="1"/>
  <c r="O143" i="18" s="1"/>
  <c r="AJ144" i="18"/>
  <c r="AH144" i="18" s="1"/>
  <c r="O144" i="18" s="1" a="1"/>
  <c r="O144" i="18" s="1"/>
  <c r="AJ127" i="18"/>
  <c r="AH127" i="18" s="1"/>
  <c r="O127" i="18" s="1" a="1"/>
  <c r="O127" i="18" s="1"/>
  <c r="AJ91" i="18"/>
  <c r="AJ128" i="18"/>
  <c r="AH128" i="18" s="1"/>
  <c r="O128" i="18" s="1" a="1"/>
  <c r="O128" i="18" s="1"/>
  <c r="AJ94" i="18"/>
  <c r="P86" i="18" a="1"/>
  <c r="P86" i="18" s="1"/>
  <c r="Q167" i="18" a="1"/>
  <c r="Q167" i="18" s="1"/>
  <c r="AJ175" i="18"/>
  <c r="AH175" i="18" s="1"/>
  <c r="O175" i="18" s="1" a="1"/>
  <c r="O175" i="18" s="1"/>
  <c r="AJ170" i="18"/>
  <c r="AJ112" i="18"/>
  <c r="AJ174" i="18"/>
  <c r="AJ165" i="18"/>
  <c r="AJ163" i="18"/>
  <c r="AH163" i="18" s="1"/>
  <c r="O163" i="18" s="1" a="1"/>
  <c r="O163" i="18" s="1"/>
  <c r="AJ105" i="18"/>
  <c r="AH105" i="18" s="1"/>
  <c r="O105" i="18" s="1" a="1"/>
  <c r="O105" i="18" s="1"/>
  <c r="AJ90" i="18"/>
  <c r="AJ155" i="18"/>
  <c r="AJ89" i="18"/>
  <c r="Q86" i="18" a="1"/>
  <c r="Q86" i="18" s="1"/>
  <c r="AJ116" i="18"/>
  <c r="AJ113" i="18"/>
  <c r="AJ120" i="18"/>
  <c r="AH120" i="18" s="1"/>
  <c r="O120" i="18" s="1" a="1"/>
  <c r="O120" i="18" s="1"/>
  <c r="AJ108" i="18"/>
  <c r="AJ160" i="18"/>
  <c r="AJ140" i="18"/>
  <c r="AJ145" i="18"/>
  <c r="AJ153" i="18"/>
  <c r="AJ131" i="18"/>
  <c r="AH131" i="18" s="1"/>
  <c r="O131" i="18" s="1" a="1"/>
  <c r="O131" i="18" s="1"/>
  <c r="AJ152" i="18"/>
  <c r="AH152" i="18" s="1"/>
  <c r="O152" i="18" s="1" a="1"/>
  <c r="O152" i="18" s="1"/>
  <c r="AJ173" i="18"/>
  <c r="AJ117" i="18"/>
  <c r="AJ171" i="18"/>
  <c r="AH171" i="18" s="1"/>
  <c r="O171" i="18" s="1" a="1"/>
  <c r="O171" i="18" s="1"/>
  <c r="AJ121" i="18"/>
  <c r="AH121" i="18" s="1"/>
  <c r="O121" i="18" s="1" a="1"/>
  <c r="O121" i="18" s="1"/>
  <c r="AJ100" i="18"/>
  <c r="AH100" i="18" s="1"/>
  <c r="O100" i="18" s="1" a="1"/>
  <c r="O100" i="18" s="1"/>
  <c r="AJ101" i="18"/>
  <c r="AJ161" i="18"/>
  <c r="AJ133" i="18"/>
  <c r="AJ88" i="18"/>
  <c r="AJ151" i="18"/>
  <c r="AH151" i="18" s="1"/>
  <c r="O151" i="18" s="1" a="1"/>
  <c r="O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R167" i="18" l="1" a="1"/>
  <c r="R167" i="18" s="1"/>
  <c r="O167" i="18" a="1"/>
  <c r="O167" i="18" s="1"/>
  <c r="P167" i="18" a="1"/>
  <c r="P167" i="18" s="1"/>
  <c r="V167" i="18" a="1"/>
  <c r="V167" i="18" s="1"/>
  <c r="U345" i="18"/>
  <c r="AH153" i="18"/>
  <c r="AH170" i="18"/>
  <c r="AH92" i="18"/>
  <c r="V92" i="18" s="1" a="1"/>
  <c r="V92" i="18" s="1"/>
  <c r="AH87" i="18"/>
  <c r="P87" i="18" s="1" a="1"/>
  <c r="P87" i="18" s="1"/>
  <c r="AH112" i="18"/>
  <c r="AH122" i="18"/>
  <c r="AH145" i="18"/>
  <c r="AH91" i="18"/>
  <c r="P91" i="18" s="1" a="1"/>
  <c r="P91" i="18" s="1"/>
  <c r="AH109" i="18"/>
  <c r="AH132" i="18"/>
  <c r="AH123" i="18"/>
  <c r="O123" i="18" s="1" a="1"/>
  <c r="O123" i="18" s="1"/>
  <c r="AH118" i="18"/>
  <c r="AH96" i="18"/>
  <c r="AH140" i="18"/>
  <c r="AH173" i="18"/>
  <c r="T173" i="18" s="1" a="1"/>
  <c r="T173" i="18" s="1"/>
  <c r="AH162" i="18"/>
  <c r="AH108" i="18"/>
  <c r="Q108" i="18" s="1" a="1"/>
  <c r="Q108" i="18" s="1"/>
  <c r="AH113" i="18"/>
  <c r="R113" i="18" s="1" a="1"/>
  <c r="R113" i="18" s="1"/>
  <c r="AH101" i="18"/>
  <c r="AH117" i="18"/>
  <c r="AH160" i="18"/>
  <c r="AH89" i="18"/>
  <c r="R89" i="18" s="1" a="1"/>
  <c r="R89" i="18" s="1"/>
  <c r="AH97" i="18"/>
  <c r="AH138" i="18"/>
  <c r="AH133" i="18"/>
  <c r="AH93" i="18"/>
  <c r="T93" i="18" s="1" a="1"/>
  <c r="T93" i="18" s="1"/>
  <c r="AH116" i="18"/>
  <c r="AH155" i="18"/>
  <c r="AH142" i="18"/>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AH148" i="18"/>
  <c r="U148" i="18" s="1" a="1"/>
  <c r="U148" i="18" s="1"/>
  <c r="AH161" i="18"/>
  <c r="AH90" i="18"/>
  <c r="T90" i="18" s="1" a="1"/>
  <c r="T90" i="18" s="1"/>
  <c r="AH174" i="18"/>
  <c r="AH110" i="18"/>
  <c r="T110" i="18" s="1" a="1"/>
  <c r="T110" i="18" s="1"/>
  <c r="Q139" i="18" a="1"/>
  <c r="Q139" i="18" s="1"/>
  <c r="U139" i="18" a="1"/>
  <c r="U139" i="18" s="1"/>
  <c r="P163" i="18" a="1"/>
  <c r="P163" i="18" s="1"/>
  <c r="T163" i="18" a="1"/>
  <c r="T163" i="18" s="1"/>
  <c r="U163" i="18" a="1"/>
  <c r="U163" i="18" s="1"/>
  <c r="P143" i="18" a="1"/>
  <c r="P143" i="18" s="1"/>
  <c r="U143" i="18" a="1"/>
  <c r="U143" i="18" s="1"/>
  <c r="R143" i="18" a="1"/>
  <c r="R143" i="18" s="1"/>
  <c r="R109" i="18" a="1"/>
  <c r="R109" i="18" s="1"/>
  <c r="P139" i="18" a="1"/>
  <c r="P139" i="18" s="1"/>
  <c r="Q109" i="18" a="1"/>
  <c r="Q109" i="18" s="1"/>
  <c r="T128" i="18" a="1"/>
  <c r="T128" i="18" s="1"/>
  <c r="P128" i="18" a="1"/>
  <c r="P128" i="18" s="1"/>
  <c r="P95" i="18" a="1"/>
  <c r="P95" i="18" s="1"/>
  <c r="Q95" i="18" a="1"/>
  <c r="Q95" i="18" s="1"/>
  <c r="R98" i="18" a="1"/>
  <c r="R98" i="18" s="1"/>
  <c r="U98" i="18" a="1"/>
  <c r="U98" i="18" s="1"/>
  <c r="P98" i="18" a="1"/>
  <c r="P98" i="18" s="1"/>
  <c r="V129" i="18" a="1"/>
  <c r="V129" i="18" s="1"/>
  <c r="V137" i="18" a="1"/>
  <c r="V137" i="18" s="1"/>
  <c r="R137" i="18" a="1"/>
  <c r="R137" i="18" s="1"/>
  <c r="P137" i="18" a="1"/>
  <c r="P137" i="18" s="1"/>
  <c r="T137" i="18" a="1"/>
  <c r="T137" i="18" s="1"/>
  <c r="U103" i="18" a="1"/>
  <c r="U103" i="18" s="1"/>
  <c r="V103" i="18" a="1"/>
  <c r="V103" i="18" s="1"/>
  <c r="Q134" i="18" a="1"/>
  <c r="Q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Q115" i="18" a="1"/>
  <c r="Q115" i="18" s="1"/>
  <c r="T115" i="18" a="1"/>
  <c r="T115" i="18" s="1"/>
  <c r="U115" i="18" a="1"/>
  <c r="U115" i="18" s="1"/>
  <c r="U111" i="18" a="1"/>
  <c r="U111" i="18" s="1"/>
  <c r="P111" i="18" a="1"/>
  <c r="P111" i="18" s="1"/>
  <c r="Q114" i="18" a="1"/>
  <c r="Q114" i="18" s="1"/>
  <c r="R114" i="18" a="1"/>
  <c r="R114" i="18" s="1"/>
  <c r="T114" i="18" a="1"/>
  <c r="T114" i="18" s="1"/>
  <c r="U124" i="18" a="1"/>
  <c r="U124" i="18" s="1"/>
  <c r="Q124" i="18" a="1"/>
  <c r="Q124" i="18" s="1"/>
  <c r="P273" i="18"/>
  <c r="T330" i="18" s="1"/>
  <c r="V163" i="18" a="1"/>
  <c r="V163" i="18" s="1"/>
  <c r="T704" i="18"/>
  <c r="R751" i="18"/>
  <c r="R702" i="18"/>
  <c r="U752" i="18"/>
  <c r="T703" i="18"/>
  <c r="O751" i="18"/>
  <c r="S751" i="18"/>
  <c r="U702" i="18"/>
  <c r="R750" i="18"/>
  <c r="S702" i="18"/>
  <c r="N706" i="18"/>
  <c r="P751" i="18"/>
  <c r="S752" i="18"/>
  <c r="N751" i="18"/>
  <c r="T751" i="18"/>
  <c r="S703" i="18"/>
  <c r="U90" i="18" a="1"/>
  <c r="U90" i="18" s="1"/>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V100" i="18" a="1"/>
  <c r="V100" i="18" s="1"/>
  <c r="R100" i="18" a="1"/>
  <c r="R100" i="18" s="1"/>
  <c r="R151" i="18" a="1"/>
  <c r="R151" i="18" s="1"/>
  <c r="P151" i="18" a="1"/>
  <c r="P151" i="18" s="1"/>
  <c r="V151" i="18" a="1"/>
  <c r="V151" i="18" s="1"/>
  <c r="U151" i="18" a="1"/>
  <c r="U151" i="18" s="1"/>
  <c r="T151" i="18" a="1"/>
  <c r="T151" i="18" s="1"/>
  <c r="Q151" i="18" a="1"/>
  <c r="Q151" i="18" s="1"/>
  <c r="Q131" i="18" a="1"/>
  <c r="Q131" i="18" s="1"/>
  <c r="P131" i="18" a="1"/>
  <c r="P131" i="18" s="1"/>
  <c r="U131" i="18" a="1"/>
  <c r="U131" i="18" s="1"/>
  <c r="T131" i="18" a="1"/>
  <c r="T131" i="18" s="1"/>
  <c r="Q152" i="18" a="1"/>
  <c r="Q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R127" i="18" a="1"/>
  <c r="R127" i="18" s="1"/>
  <c r="T127" i="18" a="1"/>
  <c r="T127" i="18" s="1"/>
  <c r="Q127" i="18" a="1"/>
  <c r="Q127" i="18" s="1"/>
  <c r="P127" i="18" a="1"/>
  <c r="P127" i="18" s="1"/>
  <c r="V127" i="18" a="1"/>
  <c r="V127" i="18" s="1"/>
  <c r="Q159" i="18" a="1"/>
  <c r="Q159" i="18" s="1"/>
  <c r="P159" i="18" a="1"/>
  <c r="P159" i="18" s="1"/>
  <c r="V159" i="18" a="1"/>
  <c r="V159" i="18" s="1"/>
  <c r="U159" i="18" a="1"/>
  <c r="U159" i="18" s="1"/>
  <c r="T159" i="18" a="1"/>
  <c r="T159" i="18" s="1"/>
  <c r="T125" i="18" a="1"/>
  <c r="T125" i="18" s="1"/>
  <c r="V125" i="18" a="1"/>
  <c r="V125" i="18" s="1"/>
  <c r="U125" i="18" a="1"/>
  <c r="U125" i="18" s="1"/>
  <c r="R125" i="18" a="1"/>
  <c r="R125" i="18" s="1"/>
  <c r="Q125" i="18" a="1"/>
  <c r="Q125" i="18" s="1"/>
  <c r="U145" i="18" a="1"/>
  <c r="U145" i="18" s="1"/>
  <c r="R145" i="18" a="1"/>
  <c r="R145" i="18" s="1"/>
  <c r="R148" i="18" a="1"/>
  <c r="R148" i="18" s="1"/>
  <c r="Q148" i="18" a="1"/>
  <c r="Q148" i="18" s="1"/>
  <c r="V148" i="18" a="1"/>
  <c r="V148" i="18" s="1"/>
  <c r="P148" i="18" a="1"/>
  <c r="P148" i="18" s="1"/>
  <c r="R131" i="18" a="1"/>
  <c r="R131" i="18" s="1"/>
  <c r="R88" i="18" a="1"/>
  <c r="R88" i="18" s="1"/>
  <c r="P145" i="18" a="1"/>
  <c r="P145" i="18" s="1"/>
  <c r="T130" i="18" a="1"/>
  <c r="T130" i="18" s="1"/>
  <c r="R130" i="18" a="1"/>
  <c r="R130" i="18" s="1"/>
  <c r="Q130" i="18" a="1"/>
  <c r="Q130" i="18" s="1"/>
  <c r="U130" i="18" a="1"/>
  <c r="U130" i="18" s="1"/>
  <c r="P130" i="18" a="1"/>
  <c r="P130" i="18" s="1"/>
  <c r="R159" i="18" a="1"/>
  <c r="R159" i="18" s="1"/>
  <c r="P125" i="18" a="1"/>
  <c r="P125" i="18" s="1"/>
  <c r="V161" i="18" a="1"/>
  <c r="V161" i="18" s="1"/>
  <c r="P120" i="18" a="1"/>
  <c r="P120" i="18" s="1"/>
  <c r="T105" i="18" a="1"/>
  <c r="T105" i="18" s="1"/>
  <c r="U112" i="18" a="1"/>
  <c r="U112" i="18" s="1"/>
  <c r="T112" i="18" a="1"/>
  <c r="T112" i="18" s="1"/>
  <c r="V112" i="18" a="1"/>
  <c r="V112" i="18" s="1"/>
  <c r="Q112" i="18" a="1"/>
  <c r="Q112" i="18" s="1"/>
  <c r="P112" i="18" a="1"/>
  <c r="P112" i="18" s="1"/>
  <c r="V175" i="18" a="1"/>
  <c r="V175" i="18" s="1"/>
  <c r="T102" i="18" a="1"/>
  <c r="T102" i="18" s="1"/>
  <c r="P102" i="18" a="1"/>
  <c r="P102" i="18" s="1"/>
  <c r="V102" i="18" a="1"/>
  <c r="V102" i="18" s="1"/>
  <c r="R102" i="18" a="1"/>
  <c r="R102" i="18" s="1"/>
  <c r="U102" i="18" a="1"/>
  <c r="U102" i="18" s="1"/>
  <c r="Q102" i="18" a="1"/>
  <c r="Q102" i="18" s="1"/>
  <c r="U92" i="18" a="1"/>
  <c r="U92" i="18" s="1"/>
  <c r="Q92" i="18" a="1"/>
  <c r="Q92" i="18" s="1"/>
  <c r="T92" i="18" a="1"/>
  <c r="T92" i="18" s="1"/>
  <c r="P92" i="18" a="1"/>
  <c r="P92" i="18" s="1"/>
  <c r="R92" i="18" a="1"/>
  <c r="R92" i="18" s="1"/>
  <c r="P141" i="18" a="1"/>
  <c r="P141" i="18" s="1"/>
  <c r="T141" i="18" a="1"/>
  <c r="T141" i="18" s="1"/>
  <c r="R141" i="18" a="1"/>
  <c r="R141" i="18" s="1"/>
  <c r="V141" i="18" a="1"/>
  <c r="V141" i="18" s="1"/>
  <c r="Q141" i="18" a="1"/>
  <c r="Q141" i="18" s="1"/>
  <c r="Q88" i="18" a="1"/>
  <c r="Q88" i="18" s="1"/>
  <c r="T88" i="18" a="1"/>
  <c r="T88" i="18" s="1"/>
  <c r="P152" i="18" a="1"/>
  <c r="P152" i="18" s="1"/>
  <c r="Q145" i="18" a="1"/>
  <c r="Q145" i="18" s="1"/>
  <c r="R152" i="18" a="1"/>
  <c r="R152" i="18" s="1"/>
  <c r="V145" i="18" a="1"/>
  <c r="V145" i="18" s="1"/>
  <c r="R120" i="18" a="1"/>
  <c r="R120" i="18" s="1"/>
  <c r="V130" i="18" a="1"/>
  <c r="V130" i="18" s="1"/>
  <c r="U169" i="18" a="1"/>
  <c r="U169" i="18" s="1"/>
  <c r="T169" i="18" a="1"/>
  <c r="T169" i="18" s="1"/>
  <c r="P169" i="18" a="1"/>
  <c r="P169" i="18" s="1"/>
  <c r="V169" i="18" a="1"/>
  <c r="V169" i="18" s="1"/>
  <c r="R169" i="18" a="1"/>
  <c r="R169" i="18" s="1"/>
  <c r="V104" i="18" a="1"/>
  <c r="V104" i="18" s="1"/>
  <c r="Q104" i="18" a="1"/>
  <c r="Q104" i="18" s="1"/>
  <c r="P104" i="18" a="1"/>
  <c r="P104" i="18" s="1"/>
  <c r="U104" i="18" a="1"/>
  <c r="U104" i="18" s="1"/>
  <c r="T104" i="18" a="1"/>
  <c r="T104" i="18" s="1"/>
  <c r="R104" i="18" a="1"/>
  <c r="R104" i="18" s="1"/>
  <c r="U141" i="18" a="1"/>
  <c r="U141" i="18" s="1"/>
  <c r="V88" i="18" a="1"/>
  <c r="V88" i="18" s="1"/>
  <c r="P88" i="18" a="1"/>
  <c r="P88" i="18" s="1"/>
  <c r="U160" i="18" a="1"/>
  <c r="U160" i="18" s="1"/>
  <c r="P154" i="18" a="1"/>
  <c r="P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P149" i="18" a="1"/>
  <c r="P149" i="18" s="1"/>
  <c r="V149" i="18" a="1"/>
  <c r="V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Q135" i="18" a="1"/>
  <c r="Q135" i="18" s="1"/>
  <c r="V135" i="18" a="1"/>
  <c r="V135" i="18" s="1"/>
  <c r="P135" i="18" a="1"/>
  <c r="P135" i="18" s="1"/>
  <c r="U135" i="18" a="1"/>
  <c r="U135" i="18" s="1"/>
  <c r="T135" i="18" a="1"/>
  <c r="T135" i="18" s="1"/>
  <c r="R135" i="18" a="1"/>
  <c r="R135" i="18" s="1"/>
  <c r="Q106" i="18" a="1"/>
  <c r="Q106" i="18" s="1"/>
  <c r="U106" i="18" a="1"/>
  <c r="U106" i="18" s="1"/>
  <c r="V106" i="18" a="1"/>
  <c r="V106" i="18" s="1"/>
  <c r="P106" i="18" a="1"/>
  <c r="P106" i="18" s="1"/>
  <c r="T106" i="18" a="1"/>
  <c r="T106" i="18" s="1"/>
  <c r="R153" i="18" a="1"/>
  <c r="R153" i="18" s="1"/>
  <c r="Q153" i="18" a="1"/>
  <c r="Q153" i="18" s="1"/>
  <c r="V153" i="18" a="1"/>
  <c r="V153" i="18" s="1"/>
  <c r="O88" i="18" a="1"/>
  <c r="O88" i="18" s="1"/>
  <c r="U152" i="18" a="1"/>
  <c r="U152" i="18" s="1"/>
  <c r="U153" i="18" a="1"/>
  <c r="U153" i="18" s="1"/>
  <c r="U94" i="18" a="1"/>
  <c r="U94" i="18" s="1"/>
  <c r="T94" i="18" a="1"/>
  <c r="T94" i="18" s="1"/>
  <c r="R94" i="18" a="1"/>
  <c r="R94" i="18" s="1"/>
  <c r="V94" i="18" a="1"/>
  <c r="V94" i="18" s="1"/>
  <c r="O94" i="18" a="1"/>
  <c r="O94" i="18" s="1"/>
  <c r="R87" i="18" a="1"/>
  <c r="R87" i="18" s="1"/>
  <c r="T154" i="18" a="1"/>
  <c r="T154" i="18" s="1"/>
  <c r="V107" i="18" a="1"/>
  <c r="V107" i="18" s="1"/>
  <c r="T107" i="18" a="1"/>
  <c r="T107" i="18" s="1"/>
  <c r="U107" i="18" a="1"/>
  <c r="U107" i="18" s="1"/>
  <c r="R107" i="18" a="1"/>
  <c r="R107" i="18" s="1"/>
  <c r="Q107" i="18" a="1"/>
  <c r="Q107" i="18" s="1"/>
  <c r="P107" i="18" a="1"/>
  <c r="P107" i="18" s="1"/>
  <c r="V168" i="18" a="1"/>
  <c r="V168" i="18" s="1"/>
  <c r="R106" i="18" a="1"/>
  <c r="R106" i="18" s="1"/>
  <c r="T152" i="18" a="1"/>
  <c r="T152" i="18" s="1"/>
  <c r="R161" i="18" a="1"/>
  <c r="R161" i="18" s="1"/>
  <c r="V131" i="18" a="1"/>
  <c r="V131" i="18" s="1"/>
  <c r="P153" i="18" a="1"/>
  <c r="P153" i="18" s="1"/>
  <c r="P113" i="18" a="1"/>
  <c r="P113" i="18" s="1"/>
  <c r="R90" i="18" a="1"/>
  <c r="R90" i="18" s="1"/>
  <c r="O90" i="18" a="1"/>
  <c r="O90" i="18" s="1"/>
  <c r="Q90" i="18" a="1"/>
  <c r="Q90" i="18" s="1"/>
  <c r="V90" i="18" a="1"/>
  <c r="V90" i="18" s="1"/>
  <c r="P90" i="18" a="1"/>
  <c r="P90" i="18" s="1"/>
  <c r="V170" i="18" a="1"/>
  <c r="V170" i="18" s="1"/>
  <c r="T170" i="18" a="1"/>
  <c r="T170" i="18" s="1"/>
  <c r="Q170" i="18" a="1"/>
  <c r="Q170" i="18" s="1"/>
  <c r="P170" i="18" a="1"/>
  <c r="P170" i="18" s="1"/>
  <c r="R170" i="18" a="1"/>
  <c r="R170" i="18" s="1"/>
  <c r="U150" i="18" a="1"/>
  <c r="U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R96" i="18" a="1"/>
  <c r="R96" i="18" s="1"/>
  <c r="Q103" i="18" a="1"/>
  <c r="Q103" i="18" s="1"/>
  <c r="P124" i="18" a="1"/>
  <c r="P124" i="18" s="1"/>
  <c r="V124" i="18" a="1"/>
  <c r="V124" i="18" s="1"/>
  <c r="R128" i="18" a="1"/>
  <c r="R128" i="18" s="1"/>
  <c r="U114" i="18" a="1"/>
  <c r="U114" i="18" s="1"/>
  <c r="R95" i="18" a="1"/>
  <c r="R95"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R144" i="18" a="1"/>
  <c r="R144" i="18" s="1"/>
  <c r="R97" i="18" a="1"/>
  <c r="R97" i="18" s="1"/>
  <c r="U95" i="18" a="1"/>
  <c r="U95" i="18" s="1"/>
  <c r="U137" i="18" a="1"/>
  <c r="U137" i="18" s="1"/>
  <c r="Q129" i="18" a="1"/>
  <c r="Q129" i="18" s="1"/>
  <c r="U96" i="18" a="1"/>
  <c r="U96" i="18" s="1"/>
  <c r="T103" i="18" a="1"/>
  <c r="T103" i="18" s="1"/>
  <c r="R111" i="18" a="1"/>
  <c r="R111" i="18" s="1"/>
  <c r="P134" i="18" a="1"/>
  <c r="P134" i="18" s="1"/>
  <c r="T143" i="18" a="1"/>
  <c r="T143" i="18" s="1"/>
  <c r="P115" i="18" a="1"/>
  <c r="P115" i="18" s="1"/>
  <c r="U129" i="18" a="1"/>
  <c r="U129" i="18" s="1"/>
  <c r="T111" i="18" a="1"/>
  <c r="T111" i="18" s="1"/>
  <c r="T124" i="18" a="1"/>
  <c r="T124" i="18" s="1"/>
  <c r="N273" i="18"/>
  <c r="R330" i="18" s="1"/>
  <c r="M818" i="18"/>
  <c r="R329" i="18"/>
  <c r="T329" i="18"/>
  <c r="Q290" i="18"/>
  <c r="U346" i="18"/>
  <c r="T345" i="18"/>
  <c r="P289" i="18"/>
  <c r="N289" i="18"/>
  <c r="R345" i="18"/>
  <c r="Q274" i="18"/>
  <c r="U330" i="18"/>
  <c r="O273" i="18"/>
  <c r="S329" i="18"/>
  <c r="O289" i="18"/>
  <c r="S345" i="18"/>
  <c r="O92" i="18" l="1" a="1"/>
  <c r="O92" i="18" s="1"/>
  <c r="Q123" i="18" a="1"/>
  <c r="Q123" i="18" s="1"/>
  <c r="R123" i="18" a="1"/>
  <c r="R123" i="18" s="1"/>
  <c r="T123" i="18" a="1"/>
  <c r="T123" i="18" s="1"/>
  <c r="U123" i="18" a="1"/>
  <c r="U123" i="18" s="1"/>
  <c r="R108" i="18" a="1"/>
  <c r="R108" i="18" s="1"/>
  <c r="V108" i="18" a="1"/>
  <c r="V108" i="18" s="1"/>
  <c r="P123" i="18" a="1"/>
  <c r="P123" i="18" s="1"/>
  <c r="P116" i="18" a="1"/>
  <c r="P116" i="18" s="1"/>
  <c r="O116" i="18" a="1"/>
  <c r="O116" i="18" s="1"/>
  <c r="T101" i="18" a="1"/>
  <c r="T101" i="18" s="1"/>
  <c r="O101" i="18" a="1"/>
  <c r="O101" i="18" s="1"/>
  <c r="V113" i="18" a="1"/>
  <c r="V113" i="18" s="1"/>
  <c r="O113" i="18" a="1"/>
  <c r="O113" i="18" s="1"/>
  <c r="Q132" i="18" a="1"/>
  <c r="Q132" i="18" s="1"/>
  <c r="O132" i="18" a="1"/>
  <c r="O132" i="18" s="1"/>
  <c r="U170" i="18" a="1"/>
  <c r="U170" i="18" s="1"/>
  <c r="O170" i="18" a="1"/>
  <c r="O170" i="18" s="1"/>
  <c r="P110" i="18" a="1"/>
  <c r="P110" i="18" s="1"/>
  <c r="O110" i="18" a="1"/>
  <c r="O110" i="18" s="1"/>
  <c r="P133" i="18" a="1"/>
  <c r="P133" i="18" s="1"/>
  <c r="O133" i="18" a="1"/>
  <c r="O133" i="18" s="1"/>
  <c r="U108" i="18" a="1"/>
  <c r="U108" i="18" s="1"/>
  <c r="O108" i="18" a="1"/>
  <c r="O108" i="18" s="1"/>
  <c r="V109" i="18" a="1"/>
  <c r="V109" i="18" s="1"/>
  <c r="O109" i="18" a="1"/>
  <c r="O109" i="18" s="1"/>
  <c r="T153" i="18" a="1"/>
  <c r="T153" i="18" s="1"/>
  <c r="O153" i="18" a="1"/>
  <c r="O153" i="18" s="1"/>
  <c r="T174" i="18" a="1"/>
  <c r="T174" i="18" s="1"/>
  <c r="O174" i="18" a="1"/>
  <c r="O174" i="18" s="1"/>
  <c r="P138" i="18" a="1"/>
  <c r="P138" i="18" s="1"/>
  <c r="O138" i="18" a="1"/>
  <c r="O138" i="18" s="1"/>
  <c r="T162" i="18" a="1"/>
  <c r="T162" i="18" s="1"/>
  <c r="O162" i="18" a="1"/>
  <c r="O162" i="18" s="1"/>
  <c r="U97" i="18" a="1"/>
  <c r="U97" i="18" s="1"/>
  <c r="O97" i="18" a="1"/>
  <c r="O97" i="18" s="1"/>
  <c r="V173" i="18" a="1"/>
  <c r="V173" i="18" s="1"/>
  <c r="O173" i="18" a="1"/>
  <c r="O173" i="18" s="1"/>
  <c r="T145" i="18" a="1"/>
  <c r="T145" i="18" s="1"/>
  <c r="O145" i="18" a="1"/>
  <c r="O145" i="18" s="1"/>
  <c r="U161" i="18" a="1"/>
  <c r="U161" i="18" s="1"/>
  <c r="O161" i="18" a="1"/>
  <c r="O161" i="18" s="1"/>
  <c r="U140" i="18" a="1"/>
  <c r="U140" i="18" s="1"/>
  <c r="O140" i="18" a="1"/>
  <c r="O140" i="18" s="1"/>
  <c r="R122" i="18" a="1"/>
  <c r="R122" i="18" s="1"/>
  <c r="O122" i="18" a="1"/>
  <c r="O122" i="18" s="1"/>
  <c r="T148" i="18" a="1"/>
  <c r="T148" i="18" s="1"/>
  <c r="O148" i="18" a="1"/>
  <c r="O148" i="18" s="1"/>
  <c r="R142" i="18" a="1"/>
  <c r="R142" i="18" s="1"/>
  <c r="O142" i="18" a="1"/>
  <c r="O142" i="18" s="1"/>
  <c r="Q160" i="18" a="1"/>
  <c r="Q160" i="18" s="1"/>
  <c r="O160" i="18" a="1"/>
  <c r="O160" i="18" s="1"/>
  <c r="T96" i="18" a="1"/>
  <c r="T96" i="18" s="1"/>
  <c r="O96" i="18" a="1"/>
  <c r="O96" i="18" s="1"/>
  <c r="R112" i="18" a="1"/>
  <c r="R112" i="18" s="1"/>
  <c r="O112" i="18" a="1"/>
  <c r="O112" i="18" s="1"/>
  <c r="U165" i="18" a="1"/>
  <c r="U165" i="18" s="1"/>
  <c r="O165" i="18" a="1"/>
  <c r="O165" i="18" s="1"/>
  <c r="R155" i="18" a="1"/>
  <c r="R155" i="18" s="1"/>
  <c r="O155" i="18" a="1"/>
  <c r="O155" i="18" s="1"/>
  <c r="T117" i="18" a="1"/>
  <c r="T117" i="18" s="1"/>
  <c r="O117" i="18" a="1"/>
  <c r="O117" i="18" s="1"/>
  <c r="P118" i="18" a="1"/>
  <c r="P118" i="18" s="1"/>
  <c r="O118" i="18" a="1"/>
  <c r="O118" i="18" s="1"/>
  <c r="P108" i="18" a="1"/>
  <c r="P108" i="18" s="1"/>
  <c r="V101" i="18" a="1"/>
  <c r="V101" i="18" s="1"/>
  <c r="Q173" i="18" a="1"/>
  <c r="Q173" i="18" s="1"/>
  <c r="R173" i="18" a="1"/>
  <c r="R173" i="18" s="1"/>
  <c r="U173" i="18" a="1"/>
  <c r="U173" i="18" s="1"/>
  <c r="P173" i="18" a="1"/>
  <c r="P173" i="18" s="1"/>
  <c r="T164" i="18" a="1"/>
  <c r="T164" i="18" s="1"/>
  <c r="R160" i="18" a="1"/>
  <c r="R160" i="18" s="1"/>
  <c r="V160" i="18" a="1"/>
  <c r="V160" i="18" s="1"/>
  <c r="P160" i="18" a="1"/>
  <c r="P160" i="18" s="1"/>
  <c r="T160" i="18" a="1"/>
  <c r="T160" i="18" s="1"/>
  <c r="R164" i="18" a="1"/>
  <c r="R164" i="18" s="1"/>
  <c r="Q164" i="18" a="1"/>
  <c r="Q164" i="18" s="1"/>
  <c r="V142" i="18" a="1"/>
  <c r="V142" i="18" s="1"/>
  <c r="P142" i="18" a="1"/>
  <c r="P142" i="18" s="1"/>
  <c r="Q142" i="18" a="1"/>
  <c r="Q142" i="18" s="1"/>
  <c r="T140" i="18" a="1"/>
  <c r="T140" i="18" s="1"/>
  <c r="T133" i="18" a="1"/>
  <c r="T133" i="18" s="1"/>
  <c r="R133" i="18" a="1"/>
  <c r="R133" i="18" s="1"/>
  <c r="R132" i="18" a="1"/>
  <c r="R132" i="18" s="1"/>
  <c r="V123" i="18" a="1"/>
  <c r="V123" i="18" s="1"/>
  <c r="U113" i="18" a="1"/>
  <c r="U113" i="18" s="1"/>
  <c r="T108" i="18" a="1"/>
  <c r="T108" i="18" s="1"/>
  <c r="T113" i="18" a="1"/>
  <c r="T113" i="18" s="1"/>
  <c r="Q113" i="18" a="1"/>
  <c r="Q113" i="18" s="1"/>
  <c r="Q97" i="18" a="1"/>
  <c r="Q97" i="18" s="1"/>
  <c r="T97" i="18" a="1"/>
  <c r="T97" i="18" s="1"/>
  <c r="P97" i="18" a="1"/>
  <c r="P97" i="18" s="1"/>
  <c r="O93" i="18" a="1"/>
  <c r="O93" i="18" s="1"/>
  <c r="V89" i="18" a="1"/>
  <c r="V89" i="18" s="1"/>
  <c r="P93" i="18" a="1"/>
  <c r="P93" i="18" s="1"/>
  <c r="Q94" i="18" a="1"/>
  <c r="Q94" i="18" s="1"/>
  <c r="R93" i="18" a="1"/>
  <c r="R93" i="18" s="1"/>
  <c r="U93" i="18" a="1"/>
  <c r="U93" i="18" s="1"/>
  <c r="T155" i="18" a="1"/>
  <c r="T155" i="18" s="1"/>
  <c r="U117" i="18" a="1"/>
  <c r="U117" i="18" s="1"/>
  <c r="R117" i="18" a="1"/>
  <c r="R117" i="18" s="1"/>
  <c r="Q87" i="18" a="1"/>
  <c r="Q87" i="18" s="1"/>
  <c r="T87" i="18" a="1"/>
  <c r="T87" i="18" s="1"/>
  <c r="V165" i="18" a="1"/>
  <c r="V165" i="18" s="1"/>
  <c r="O87" i="18" a="1"/>
  <c r="O87" i="18" s="1"/>
  <c r="P165" i="18" a="1"/>
  <c r="P165" i="18" s="1"/>
  <c r="R165" i="18" a="1"/>
  <c r="R165" i="18" s="1"/>
  <c r="V117" i="18" a="1"/>
  <c r="V117" i="18" s="1"/>
  <c r="V118" i="18" a="1"/>
  <c r="V118" i="18" s="1"/>
  <c r="U87" i="18" a="1"/>
  <c r="U87" i="18" s="1"/>
  <c r="T165" i="18" a="1"/>
  <c r="T165" i="18" s="1"/>
  <c r="P117" i="18" a="1"/>
  <c r="P117" i="18" s="1"/>
  <c r="V87" i="18" a="1"/>
  <c r="V87" i="18" s="1"/>
  <c r="Q165" i="18" a="1"/>
  <c r="Q165" i="18" s="1"/>
  <c r="Q117" i="18" a="1"/>
  <c r="Q117" i="18" s="1"/>
  <c r="R118" i="18" a="1"/>
  <c r="R118" i="18" s="1"/>
  <c r="Q118" i="18" a="1"/>
  <c r="Q118" i="18" s="1"/>
  <c r="P274" i="18"/>
  <c r="T331" i="18" s="1"/>
  <c r="U162" i="18" a="1"/>
  <c r="U162" i="18" s="1"/>
  <c r="P119" i="18" a="1"/>
  <c r="P119" i="18" s="1"/>
  <c r="U122" i="18" a="1"/>
  <c r="U122" i="18" s="1"/>
  <c r="R138" i="18" a="1"/>
  <c r="R138" i="18" s="1"/>
  <c r="P89" i="18" a="1"/>
  <c r="P89" i="18" s="1"/>
  <c r="U174" i="18" a="1"/>
  <c r="U174" i="18" s="1"/>
  <c r="Q89" i="18" a="1"/>
  <c r="Q89" i="18" s="1"/>
  <c r="P158" i="18" a="1"/>
  <c r="P158" i="18" s="1"/>
  <c r="T161" i="18" a="1"/>
  <c r="T161" i="18" s="1"/>
  <c r="T89" i="18" a="1"/>
  <c r="T89" i="18" s="1"/>
  <c r="Q158" i="18" a="1"/>
  <c r="Q158" i="18" s="1"/>
  <c r="T138" i="18" a="1"/>
  <c r="T138" i="18" s="1"/>
  <c r="Q161" i="18" a="1"/>
  <c r="Q161" i="18" s="1"/>
  <c r="P161" i="18" a="1"/>
  <c r="P161" i="18" s="1"/>
  <c r="O89" i="18" a="1"/>
  <c r="O89" i="18" s="1"/>
  <c r="U89" i="18" a="1"/>
  <c r="U89" i="18" s="1"/>
  <c r="Q140" i="18" a="1"/>
  <c r="Q140" i="18" s="1"/>
  <c r="P101" i="18" a="1"/>
  <c r="P101" i="18" s="1"/>
  <c r="U172" i="18" a="1"/>
  <c r="U172" i="18" s="1"/>
  <c r="Q172" i="18" a="1"/>
  <c r="Q172"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V162" i="18" a="1"/>
  <c r="V162" i="18" s="1"/>
  <c r="Q101" i="18" a="1"/>
  <c r="Q101" i="18" s="1"/>
  <c r="T119" i="18" a="1"/>
  <c r="T119" i="18" s="1"/>
  <c r="P174" i="18" a="1"/>
  <c r="P174" i="18" s="1"/>
  <c r="O91" i="18" a="1"/>
  <c r="O91" i="18" s="1"/>
  <c r="T91" i="18" a="1"/>
  <c r="T91" i="18" s="1"/>
  <c r="V116" i="18" a="1"/>
  <c r="V116" i="18" s="1"/>
  <c r="R174" i="18" a="1"/>
  <c r="R174" i="18" s="1"/>
  <c r="T109" i="18" a="1"/>
  <c r="T109" i="18" s="1"/>
  <c r="V110" i="18" a="1"/>
  <c r="V110" i="18" s="1"/>
  <c r="Q162" i="18" a="1"/>
  <c r="Q162" i="18" s="1"/>
  <c r="V93" i="18" a="1"/>
  <c r="V93"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Q291" i="18"/>
  <c r="U347" i="18"/>
  <c r="S346" i="18"/>
  <c r="O290" i="18"/>
  <c r="U331" i="18"/>
  <c r="Q275" i="18"/>
  <c r="P275" i="18" l="1"/>
  <c r="T332" i="18" s="1"/>
  <c r="R331" i="18"/>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AJ166" i="18"/>
  <c r="L165" i="18"/>
  <c r="L175" i="18"/>
  <c r="L96" i="18"/>
  <c r="L97" i="18"/>
  <c r="L98" i="18"/>
  <c r="L166" i="18"/>
  <c r="L105" i="18"/>
  <c r="L156" i="18"/>
  <c r="L155" i="18"/>
  <c r="AH166" i="18" l="1"/>
  <c r="U107" i="17"/>
  <c r="K179" i="18"/>
  <c r="G131" i="10"/>
  <c r="H131" i="10"/>
  <c r="I131" i="10"/>
  <c r="J131" i="10"/>
  <c r="K131" i="10"/>
  <c r="L131" i="10"/>
  <c r="M131" i="10"/>
  <c r="N131" i="10"/>
  <c r="O131" i="10"/>
  <c r="P131" i="10"/>
  <c r="Q131" i="10"/>
  <c r="F131" i="10"/>
  <c r="V166" i="18" l="1" a="1"/>
  <c r="V166" i="18" s="1"/>
  <c r="O166" i="18" a="1"/>
  <c r="O166" i="18" s="1"/>
  <c r="U166" i="18" a="1"/>
  <c r="U166" i="18" s="1"/>
  <c r="R166" i="18" a="1"/>
  <c r="R166" i="18" s="1"/>
  <c r="Q166" i="18" a="1"/>
  <c r="Q166" i="18" s="1"/>
  <c r="T166" i="18" a="1"/>
  <c r="T166" i="18" s="1"/>
  <c r="P166" i="18" a="1"/>
  <c r="P166"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QE53"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53"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7" i="18" l="1"/>
  <c r="O68"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 r="S122" i="24"/>
  <c r="R122" i="24"/>
  <c r="Q122" i="24"/>
  <c r="P122" i="24"/>
  <c r="O122" i="24"/>
  <c r="N122" i="24"/>
  <c r="M122" i="24"/>
  <c r="L122" i="24"/>
  <c r="K122" i="24"/>
  <c r="S122" i="25"/>
  <c r="R122" i="25"/>
  <c r="Q122" i="25"/>
  <c r="P122" i="25"/>
  <c r="O122" i="25"/>
  <c r="N122" i="25"/>
  <c r="M122" i="25"/>
  <c r="L122" i="25"/>
  <c r="K122" i="25"/>
  <c r="S122" i="9"/>
  <c r="R122" i="9"/>
  <c r="Q122" i="9"/>
  <c r="P122" i="9"/>
  <c r="O122" i="9"/>
  <c r="N122" i="9"/>
  <c r="M122" i="9"/>
  <c r="L122" i="9"/>
  <c r="K122" i="9"/>
  <c r="I634" i="1"/>
  <c r="I633" i="1"/>
  <c r="I6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3D6EB11-DBF0-443E-9733-775EE6B28FB5}">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9" authorId="0" shapeId="0" xr:uid="{ABEF12E4-9C3B-4BF2-8FC9-6A02D97D9EB0}">
      <text>
        <r>
          <rPr>
            <b/>
            <sz val="9"/>
            <color indexed="81"/>
            <rFont val="Tahoma"/>
            <family val="2"/>
          </rPr>
          <t>John:</t>
        </r>
        <r>
          <rPr>
            <sz val="9"/>
            <color indexed="81"/>
            <rFont val="Tahoma"/>
            <family val="2"/>
          </rPr>
          <t xml:space="preserve">
Sale between weaning and shearing at 4mo</t>
        </r>
      </text>
    </comment>
    <comment ref="K860" authorId="0" shapeId="0" xr:uid="{2496F999-23B0-4E56-8249-B5DDDF1F6EE1}">
      <text>
        <r>
          <rPr>
            <b/>
            <sz val="9"/>
            <color indexed="81"/>
            <rFont val="Tahoma"/>
            <family val="2"/>
          </rPr>
          <t>John:</t>
        </r>
        <r>
          <rPr>
            <sz val="9"/>
            <color indexed="81"/>
            <rFont val="Tahoma"/>
            <family val="2"/>
          </rPr>
          <t xml:space="preserve">
A mid-year sale option for the SE model.</t>
        </r>
      </text>
    </comment>
    <comment ref="K868" authorId="0" shapeId="0" xr:uid="{62457D00-DA74-492B-9489-70971AB27495}">
      <text>
        <r>
          <rPr>
            <b/>
            <sz val="9"/>
            <color indexed="81"/>
            <rFont val="Tahoma"/>
            <family val="2"/>
          </rPr>
          <t>John:</t>
        </r>
        <r>
          <rPr>
            <sz val="9"/>
            <color indexed="81"/>
            <rFont val="Tahoma"/>
            <family val="2"/>
          </rPr>
          <t xml:space="preserve">
Sell at 45kg or at the end of the DVP</t>
        </r>
      </text>
    </comment>
    <comment ref="K869" authorId="0" shapeId="0" xr:uid="{7D09EE20-87A8-4AC2-8E4B-5BB55F7676FB}">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<sst xmlns="http://schemas.openxmlformats.org/spreadsheetml/2006/main" count="8597" uniqueCount="1184">
  <si>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</si>
  <si>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</si>
  <si>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</si>
  <si>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</si>
  <si>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</si>
  <si>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</si>
  <si>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</si>
  <si>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</si>
  <si>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</si>
  <si>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</si>
  <si>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</si>
  <si>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</si>
  <si>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</si>
  <si>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</si>
  <si>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</si>
  <si>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</si>
  <si>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</si>
  <si>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</si>
  <si>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</si>
  <si>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</si>
  <si>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</si>
  <si>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</si>
  <si>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</si>
  <si>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</si>
  <si>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</si>
  <si>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</si>
  <si>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</si>
  <si>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</si>
  <si>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</si>
  <si>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</si>
  <si>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</si>
  <si>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</si>
  <si>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</si>
  <si>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</si>
  <si>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</si>
  <si>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</si>
  <si>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</si>
  <si>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</si>
  <si>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</si>
  <si>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</si>
  <si>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</si>
  <si>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</si>
  <si>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</si>
  <si>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</si>
  <si>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</si>
  <si>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</si>
  <si>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</si>
  <si>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</si>
  <si>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</si>
  <si>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</si>
  <si>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</si>
  <si>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</si>
  <si>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</si>
  <si>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</si>
  <si>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</si>
  <si>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</si>
  <si>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</si>
  <si>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</si>
  <si>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</si>
  <si>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</si>
  <si>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</si>
  <si>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</si>
  <si>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</si>
  <si>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</si>
  <si>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</si>
  <si>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</si>
  <si>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</si>
  <si>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</si>
  <si>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</si>
  <si>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</si>
  <si>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</si>
  <si>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</si>
  <si>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</si>
  <si>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</si>
  <si>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</si>
  <si>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</si>
  <si>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</si>
  <si>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</si>
  <si>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</si>
  <si>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</si>
  <si>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</si>
  <si>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</si>
  <si>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</si>
  <si>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</si>
  <si>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</si>
  <si>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</si>
  <si>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</si>
  <si>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</si>
  <si>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</si>
  <si>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</si>
  <si>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</si>
  <si>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</si>
  <si>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</si>
  <si>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</si>
  <si>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</si>
  <si>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</si>
  <si>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</si>
  <si>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</si>
  <si>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</si>
  <si>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</si>
  <si>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</si>
  <si>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</si>
  <si>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</si>
  <si>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</si>
  <si>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</si>
  <si>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</si>
  <si>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</si>
  <si>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</si>
  <si>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</si>
  <si>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</si>
  <si>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</si>
  <si>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</si>
  <si>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</si>
  <si>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</si>
  <si>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</si>
  <si>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</si>
  <si>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</si>
  <si>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</si>
  <si>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</si>
  <si>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</si>
  <si>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</si>
  <si>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</si>
  <si>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</si>
  <si>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</si>
  <si>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</si>
  <si>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</si>
  <si>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</si>
  <si>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</si>
  <si>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</si>
  <si>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</si>
  <si>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</si>
  <si>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</si>
  <si>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</si>
  <si>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</si>
  <si>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</si>
  <si>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</si>
  <si>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</si>
  <si>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</si>
  <si>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</si>
  <si>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</si>
  <si>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</si>
  <si>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</si>
  <si>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</si>
  <si>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</si>
  <si>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</si>
  <si>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</si>
  <si>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</si>
  <si>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</si>
  <si>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</si>
  <si>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</si>
  <si>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</si>
  <si>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</si>
  <si>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</si>
  <si>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</si>
  <si>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</si>
  <si>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</si>
  <si>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</si>
  <si>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</si>
  <si>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</si>
  <si>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</si>
  <si>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</si>
  <si>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</si>
  <si>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</si>
  <si>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</si>
  <si>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</si>
  <si>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</si>
  <si>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</si>
  <si>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</si>
  <si>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</si>
  <si>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</si>
  <si>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</si>
  <si>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</si>
  <si>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</si>
  <si>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</si>
  <si>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</si>
  <si>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</si>
  <si>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</si>
  <si>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</si>
  <si>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</si>
  <si>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</si>
  <si>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</si>
  <si>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</si>
  <si>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</si>
  <si>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</si>
  <si>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</si>
  <si>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</si>
  <si>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</si>
  <si>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</si>
  <si>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</si>
  <si>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</si>
  <si>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</si>
  <si>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</si>
  <si>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</si>
  <si>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</si>
  <si>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</si>
  <si>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</si>
  <si>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</si>
  <si>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</si>
  <si>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</si>
  <si>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</si>
  <si>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</si>
  <si>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</si>
  <si>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</si>
  <si>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</si>
  <si>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</si>
  <si>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</si>
  <si>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</si>
  <si>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</si>
  <si>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</si>
  <si>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</si>
  <si>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</si>
  <si>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</si>
  <si>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</si>
  <si>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</si>
  <si>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</si>
  <si>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</si>
  <si>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</si>
  <si>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</si>
  <si>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</si>
  <si>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</si>
  <si>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</si>
  <si>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</si>
  <si>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</si>
  <si>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</si>
  <si>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</si>
  <si>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</si>
  <si>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</si>
  <si>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</si>
  <si>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</si>
  <si>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</si>
  <si>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</si>
  <si>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</si>
  <si>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</si>
  <si>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</si>
  <si>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</si>
  <si>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</si>
  <si>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</si>
  <si>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</si>
  <si>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</si>
  <si>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</si>
  <si>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</si>
  <si>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</si>
  <si>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</si>
  <si>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</si>
  <si>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</si>
  <si>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</si>
  <si>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</si>
  <si>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</si>
  <si>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</si>
  <si>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</si>
  <si>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</si>
  <si>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</si>
  <si>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</si>
  <si>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</si>
  <si>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</si>
  <si>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</si>
  <si>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</si>
  <si>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</si>
  <si>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</si>
  <si>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</si>
  <si>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</si>
  <si>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</si>
  <si>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</si>
  <si>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</si>
  <si>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</si>
  <si>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</si>
  <si>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</si>
  <si>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</si>
  <si>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</si>
  <si>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</si>
  <si>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</si>
  <si>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</si>
  <si>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</si>
  <si>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</si>
  <si>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</si>
  <si>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</si>
  <si>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</si>
  <si>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</si>
  <si>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</si>
  <si>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</si>
  <si>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</si>
  <si>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</si>
  <si>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</si>
  <si>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</si>
  <si>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</si>
  <si>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</si>
  <si>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</si>
  <si>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</si>
  <si>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</si>
  <si>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</si>
  <si>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</si>
  <si>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</si>
  <si>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</si>
  <si>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</si>
  <si>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</si>
  <si>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</si>
  <si>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</si>
  <si>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</si>
  <si>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</si>
  <si>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</si>
  <si>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</si>
  <si>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</si>
  <si>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</si>
  <si>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</si>
  <si>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</si>
  <si>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</si>
  <si>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</si>
  <si>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</si>
  <si>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</si>
  <si>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</si>
  <si>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</si>
  <si>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</si>
  <si>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</si>
  <si>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</si>
  <si>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</si>
  <si>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</si>
  <si>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</si>
  <si>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</si>
  <si>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</si>
  <si>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</si>
  <si>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</si>
  <si>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</si>
  <si>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</si>
  <si>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</si>
  <si>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</si>
  <si>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</si>
  <si>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</si>
  <si>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</si>
  <si>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</si>
  <si>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</si>
  <si>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</si>
  <si>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</si>
  <si>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</si>
  <si>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</si>
  <si>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</si>
  <si>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</si>
  <si>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</si>
  <si>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</si>
  <si>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</si>
  <si>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</si>
  <si>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</si>
  <si>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</si>
  <si>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</si>
  <si>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</si>
  <si>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</si>
  <si>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</si>
  <si>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</si>
  <si>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</si>
  <si>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</si>
  <si>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</si>
  <si>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</si>
  <si>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</si>
  <si>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</si>
  <si>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</si>
  <si>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</si>
  <si>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</si>
  <si>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</si>
  <si>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</si>
  <si>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</si>
  <si>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</si>
  <si>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</si>
  <si>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</si>
  <si>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</si>
  <si>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</si>
  <si>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</si>
  <si>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</si>
  <si>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</si>
  <si>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</si>
  <si>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</si>
  <si>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</si>
  <si>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</si>
  <si>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</si>
  <si>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</si>
  <si>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</si>
  <si>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</si>
  <si>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</si>
  <si>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</si>
  <si>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</si>
  <si>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</si>
  <si>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</si>
  <si>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</si>
  <si>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</si>
  <si>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</si>
  <si>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</si>
  <si>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</si>
  <si>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</si>
  <si>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</si>
  <si>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</si>
  <si>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</si>
  <si>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</si>
  <si>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</si>
  <si>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</si>
  <si>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</si>
  <si>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</si>
  <si>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</si>
  <si>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</si>
  <si>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</si>
  <si>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</si>
  <si>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</si>
  <si>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</si>
  <si>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</si>
  <si>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</si>
  <si>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</si>
  <si>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</si>
  <si>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</si>
  <si>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</si>
  <si>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</si>
  <si>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</si>
  <si>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</si>
  <si>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</si>
  <si>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</si>
  <si>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</si>
  <si>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</si>
  <si>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</si>
  <si>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</si>
  <si>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</si>
  <si>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</si>
  <si>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</si>
  <si>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</si>
  <si>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</si>
  <si>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</si>
  <si>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</si>
  <si>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</si>
  <si>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</si>
  <si>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</si>
  <si>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</si>
  <si>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</si>
  <si>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</si>
  <si>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</si>
  <si>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</si>
  <si>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</si>
  <si>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</si>
  <si>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</si>
  <si>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</si>
  <si>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</si>
  <si>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</si>
  <si>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</si>
  <si>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</si>
  <si>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</si>
  <si>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</si>
  <si>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</si>
  <si>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</si>
  <si>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</si>
  <si>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</si>
  <si>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</si>
  <si>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</si>
  <si>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</si>
  <si>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</si>
  <si>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</si>
  <si>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</si>
  <si>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</si>
  <si>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</si>
  <si>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</si>
  <si>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</si>
  <si>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</si>
  <si>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</si>
  <si>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</si>
  <si>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</si>
  <si>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</si>
  <si>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</si>
  <si>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</si>
  <si>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</si>
  <si>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</si>
  <si>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</si>
  <si>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</si>
  <si>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</si>
  <si>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</si>
  <si>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</si>
  <si>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</si>
  <si>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</si>
  <si>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</si>
  <si>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</si>
  <si>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</si>
  <si>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</si>
  <si>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</si>
  <si>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</si>
  <si>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</si>
  <si>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</si>
  <si>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</si>
  <si>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</si>
  <si>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</si>
  <si>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</si>
  <si>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</si>
  <si>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</si>
  <si>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</si>
  <si>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</si>
  <si>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</si>
  <si>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</si>
  <si>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</si>
  <si>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</si>
  <si>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</si>
  <si>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</si>
  <si>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</si>
  <si>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</si>
  <si>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</si>
  <si>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</si>
  <si>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</si>
  <si>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</si>
  <si>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</si>
  <si>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</si>
  <si>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</si>
  <si>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</si>
  <si>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</si>
  <si>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</si>
  <si>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</si>
  <si>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</si>
  <si>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</si>
  <si>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</si>
  <si>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</si>
  <si>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</si>
  <si>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</si>
  <si>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</si>
  <si>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</si>
  <si>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</si>
  <si>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</si>
  <si>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</si>
  <si>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</si>
  <si>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</si>
  <si>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</si>
  <si>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</si>
  <si>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</si>
  <si>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</si>
  <si>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</si>
  <si>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</si>
  <si>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</si>
  <si>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</si>
  <si>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</si>
  <si>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</si>
  <si>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</si>
  <si>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</si>
  <si>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</si>
  <si>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</si>
  <si>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</si>
  <si>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</si>
  <si>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</si>
  <si>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</si>
  <si>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</si>
  <si>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</si>
  <si>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</si>
  <si>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</si>
  <si>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</si>
  <si>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</si>
  <si>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</si>
  <si>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</si>
  <si>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</si>
  <si>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</si>
  <si>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</si>
  <si>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</si>
  <si>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</si>
  <si>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</si>
  <si>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</si>
  <si>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</si>
  <si>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</si>
  <si>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</si>
  <si>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</si>
  <si>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</si>
  <si>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</si>
  <si>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</si>
  <si>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</si>
  <si>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</si>
  <si>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</si>
  <si>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</si>
  <si>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</si>
  <si>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</si>
  <si>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</si>
  <si>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</si>
  <si>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</si>
  <si>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</si>
  <si>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</si>
  <si>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</si>
  <si>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</si>
  <si>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</si>
  <si>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</si>
  <si>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</si>
  <si>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</si>
  <si>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</si>
  <si>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</si>
  <si>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</si>
  <si>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</si>
  <si>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</si>
  <si>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</si>
  <si>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</si>
  <si>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</si>
  <si>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</si>
  <si>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</si>
  <si>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</si>
  <si>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</si>
  <si>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</si>
  <si>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</si>
  <si>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</si>
  <si>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</si>
  <si>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</si>
  <si>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</si>
  <si>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</si>
  <si>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</si>
  <si>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</si>
  <si>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</si>
  <si>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</si>
  <si>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</si>
  <si>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</si>
  <si>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</si>
  <si>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</si>
  <si>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</si>
  <si>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</si>
  <si>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</si>
  <si>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</si>
  <si>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</si>
  <si>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</si>
  <si>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</si>
  <si>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</si>
  <si>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</si>
  <si>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</si>
  <si>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</si>
  <si>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</si>
  <si>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</si>
  <si>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</si>
  <si>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</si>
  <si>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</si>
  <si>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</si>
  <si>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</si>
  <si>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</si>
  <si>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</si>
  <si>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</si>
  <si>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</si>
  <si>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</si>
  <si>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</si>
  <si>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</si>
  <si>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</si>
  <si>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</si>
  <si>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</si>
  <si>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</si>
  <si>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</si>
  <si>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</si>
  <si>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</si>
  <si>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</si>
  <si>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</si>
  <si>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</si>
  <si>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</si>
  <si>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</si>
  <si>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</si>
  <si>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</si>
  <si>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</si>
  <si>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</si>
  <si>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</si>
  <si>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</si>
  <si>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</si>
  <si>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</si>
  <si>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</si>
  <si>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</si>
  <si>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</si>
  <si>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</si>
  <si>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</si>
  <si>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</si>
  <si>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</si>
  <si>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</si>
  <si>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</si>
  <si>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</si>
  <si>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</si>
  <si>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</si>
  <si>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</si>
  <si>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</si>
  <si>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</si>
  <si>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</si>
  <si>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</si>
  <si>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</si>
  <si>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</si>
  <si>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</si>
  <si>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</si>
  <si>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</si>
  <si>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</si>
  <si>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</si>
  <si>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</si>
  <si>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</si>
  <si>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</si>
  <si>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</si>
  <si>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</si>
  <si>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</si>
  <si>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</si>
  <si>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</si>
  <si>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</si>
  <si>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</si>
  <si>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</si>
  <si>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</si>
  <si>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</si>
  <si>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</si>
  <si>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</si>
  <si>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</si>
  <si>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</si>
  <si>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</si>
  <si>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</si>
  <si>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</si>
  <si>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</si>
  <si>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</si>
  <si>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</si>
  <si>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</si>
  <si>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</si>
  <si>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</si>
  <si>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</si>
  <si>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</si>
  <si>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</si>
  <si>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</si>
  <si>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</si>
  <si>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</si>
  <si>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</si>
  <si>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</si>
  <si>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</si>
  <si>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</si>
  <si>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</si>
  <si>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</si>
  <si>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</si>
  <si>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</si>
  <si>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</si>
  <si>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</si>
  <si>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</si>
  <si>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</si>
  <si>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</si>
  <si>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</si>
  <si>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</si>
  <si>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</si>
  <si>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</si>
  <si>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</si>
  <si>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</si>
  <si>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</si>
  <si>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</si>
  <si>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</si>
  <si>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</si>
  <si>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</si>
  <si>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</si>
  <si>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</si>
  <si>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</si>
  <si>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</si>
  <si>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</si>
  <si>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</si>
  <si>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</si>
  <si>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</si>
  <si>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</si>
  <si>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</si>
  <si>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</si>
  <si>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</si>
  <si>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</si>
  <si>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</si>
  <si>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</si>
  <si>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</si>
  <si>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</si>
  <si>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</si>
  <si>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</si>
  <si>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</si>
  <si>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</si>
  <si>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</si>
  <si>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</si>
  <si>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</si>
  <si>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</si>
  <si>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</si>
  <si>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</si>
  <si>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</si>
  <si>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</si>
  <si>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</si>
  <si>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</si>
  <si>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</si>
  <si>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</si>
  <si>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</si>
  <si>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</si>
  <si>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</si>
  <si>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</si>
  <si>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</si>
  <si>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</si>
  <si>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</si>
  <si>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</si>
  <si>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</si>
  <si>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</si>
  <si>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</si>
  <si>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</si>
  <si>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</si>
  <si>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</si>
  <si>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</si>
  <si>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</si>
  <si>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</si>
  <si>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</si>
  <si>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</si>
  <si>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</si>
  <si>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</si>
  <si>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</si>
  <si>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</si>
  <si>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</si>
  <si>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</si>
  <si>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</si>
  <si>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</si>
  <si>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</si>
  <si>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</si>
  <si>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</si>
  <si>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</si>
  <si>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</si>
  <si>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</si>
  <si>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</si>
  <si>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</si>
  <si>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</si>
  <si>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</si>
  <si>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</si>
  <si>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</si>
  <si>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</si>
  <si>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</si>
  <si>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</si>
  <si>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</si>
  <si>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</si>
  <si>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</si>
  <si>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</si>
  <si>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</si>
  <si>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</si>
  <si>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</si>
  <si>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</si>
  <si>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</si>
  <si>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</si>
  <si>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</si>
  <si>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</si>
  <si>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</si>
  <si>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</si>
  <si>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</si>
  <si>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</si>
  <si>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</si>
  <si>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</si>
  <si>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</si>
  <si>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</si>
  <si>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</si>
  <si>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</si>
  <si>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</si>
  <si>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</si>
  <si>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</si>
  <si>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</si>
  <si>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</si>
  <si>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</si>
  <si>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</si>
  <si>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</si>
  <si>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</si>
  <si>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</si>
  <si>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</si>
  <si>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</si>
  <si>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</si>
  <si>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</si>
  <si>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</si>
  <si>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</si>
  <si>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</si>
  <si>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</si>
  <si>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</si>
  <si>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</si>
  <si>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</si>
  <si>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</si>
  <si>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</si>
  <si>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</si>
  <si>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</si>
  <si>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</si>
  <si>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</si>
  <si>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</si>
  <si>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</si>
  <si>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</si>
  <si>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</si>
  <si>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</si>
  <si>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</si>
  <si>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</si>
  <si>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</si>
  <si>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</si>
  <si>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</si>
  <si>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</si>
  <si>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</si>
  <si>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</si>
  <si>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</si>
  <si>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</si>
  <si>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</si>
  <si>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</si>
  <si>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</si>
  <si>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</si>
  <si>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</si>
  <si>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</si>
  <si>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</si>
  <si>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</si>
  <si>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</si>
  <si>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</si>
  <si>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</si>
  <si>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</si>
  <si>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</si>
  <si>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</si>
  <si>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</si>
  <si>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</si>
  <si>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</si>
  <si>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</si>
  <si>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</si>
  <si>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</si>
  <si>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</si>
  <si>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</si>
  <si>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</si>
  <si>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</si>
  <si>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</si>
  <si>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</si>
  <si>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</si>
  <si>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</si>
  <si>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</si>
  <si>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</si>
  <si>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</si>
  <si>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</si>
  <si>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</si>
  <si>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</si>
  <si>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</si>
  <si>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</si>
  <si>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</si>
  <si>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</si>
  <si>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</si>
  <si>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</si>
  <si>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</si>
  <si>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</si>
  <si>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</si>
  <si>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</si>
  <si>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</si>
  <si>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</si>
  <si>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</si>
  <si>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</si>
  <si>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</si>
  <si>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</si>
  <si>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</si>
  <si>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</si>
  <si>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</si>
  <si>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</si>
  <si>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</si>
  <si>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</si>
  <si>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</si>
  <si>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</si>
  <si>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</si>
  <si>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</si>
  <si>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</si>
  <si>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</si>
  <si>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</si>
  <si>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</si>
  <si>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</si>
  <si>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</si>
  <si>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</si>
  <si>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</si>
  <si>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</si>
  <si>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</si>
  <si>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</si>
  <si>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</si>
  <si>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</si>
  <si>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</si>
  <si>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</si>
  <si>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</si>
  <si>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</si>
  <si>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</si>
  <si>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</si>
  <si>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</si>
  <si>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</si>
  <si>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</si>
  <si>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</si>
  <si>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</si>
  <si>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</si>
  <si>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</si>
  <si>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</si>
  <si>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</si>
  <si>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</si>
  <si>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</si>
  <si>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</si>
  <si>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</si>
  <si>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</si>
  <si>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</si>
  <si>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</si>
  <si>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</si>
  <si>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</si>
  <si>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</si>
  <si>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</si>
  <si>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</si>
  <si>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</si>
  <si>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</si>
  <si>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</si>
  <si>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</si>
  <si>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</si>
  <si>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</si>
  <si>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</si>
  <si>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</si>
  <si>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</si>
  <si>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</si>
  <si>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</si>
  <si>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</si>
  <si>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</si>
  <si>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</si>
  <si>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</si>
  <si>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</si>
  <si>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</si>
  <si>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</si>
  <si>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</si>
  <si>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</si>
  <si>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</si>
  <si>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</si>
  <si>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</si>
  <si>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</si>
  <si>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</si>
  <si>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</si>
  <si>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</si>
  <si>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</si>
  <si>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</si>
  <si>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</si>
  <si>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</si>
  <si>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</si>
  <si>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</si>
  <si>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</si>
  <si>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</si>
  <si>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</si>
  <si>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</si>
  <si>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</si>
  <si>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</si>
  <si>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</si>
  <si>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</si>
  <si>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</si>
  <si>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</si>
  <si>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</si>
  <si>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</si>
  <si>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</si>
  <si>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</si>
  <si>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</si>
  <si>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</si>
  <si>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</si>
  <si>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</si>
  <si>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</si>
  <si>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</si>
  <si>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</si>
  <si>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</si>
  <si>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</si>
  <si>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</si>
  <si>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</si>
  <si>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</si>
  <si>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</si>
  <si>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</si>
  <si>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</si>
  <si>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</si>
  <si>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</si>
  <si>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</si>
  <si>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</si>
  <si>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</si>
  <si>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</si>
  <si>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</si>
  <si>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</si>
  <si>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</si>
  <si>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</si>
  <si>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</si>
  <si>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</si>
  <si>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</si>
  <si>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</si>
  <si>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</si>
  <si>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</si>
  <si>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</si>
  <si>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</si>
  <si>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</si>
  <si>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</si>
  <si>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</si>
  <si>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</si>
  <si>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</si>
  <si>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</si>
  <si>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</si>
  <si>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</si>
  <si>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</si>
  <si>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</si>
  <si>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</si>
  <si>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</si>
  <si>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</si>
  <si>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</si>
  <si>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</si>
  <si>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</si>
  <si>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</si>
  <si>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</si>
  <si>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</si>
  <si>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</si>
  <si>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</si>
  <si>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</si>
  <si>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</si>
  <si>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</si>
  <si>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</si>
  <si>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</si>
  <si>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</si>
  <si>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</si>
  <si>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</si>
  <si>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</si>
  <si>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</si>
  <si>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</si>
  <si>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</si>
  <si>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</si>
  <si>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</si>
  <si>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</si>
  <si>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</si>
  <si>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</si>
  <si>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</si>
  <si>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</si>
  <si>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</si>
  <si>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</si>
  <si>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</si>
  <si>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</si>
  <si>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</si>
  <si>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</si>
  <si>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</si>
  <si>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</si>
  <si>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</si>
  <si>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</si>
  <si>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</si>
  <si>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</si>
  <si>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</si>
  <si>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</si>
  <si>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</si>
  <si>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</si>
  <si>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</si>
  <si>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</si>
  <si>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</si>
  <si>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</si>
  <si>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</si>
  <si>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</si>
  <si>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</si>
  <si>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</si>
  <si>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</si>
  <si>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</si>
  <si>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</si>
  <si>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</si>
  <si>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</si>
  <si>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</si>
  <si>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</si>
  <si>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</si>
  <si>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</si>
  <si>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</si>
  <si>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</si>
  <si>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</si>
  <si>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</si>
  <si>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</si>
  <si>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</si>
  <si>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</si>
  <si>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</si>
  <si>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</si>
  <si>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</si>
  <si>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</si>
  <si>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</si>
  <si>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</si>
  <si>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</si>
  <si>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</si>
  <si>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</si>
  <si>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</si>
  <si>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</si>
  <si>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</si>
  <si>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</si>
  <si>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</si>
  <si>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</si>
  <si>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</si>
  <si>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</si>
  <si>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</si>
  <si>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</si>
  <si>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</si>
  <si>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</si>
  <si>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</si>
  <si>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</si>
  <si>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</si>
  <si>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</si>
  <si>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</si>
  <si>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</si>
  <si>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</si>
  <si>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</si>
  <si>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</si>
  <si>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</si>
  <si>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</si>
  <si>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</si>
  <si>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</si>
  <si>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</si>
  <si>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</si>
  <si>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</si>
  <si>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</si>
  <si>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</si>
  <si>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</si>
  <si>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</si>
  <si>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</si>
  <si>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</si>
  <si>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</si>
  <si>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</si>
  <si>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</si>
  <si>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</si>
  <si>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</si>
  <si>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</si>
  <si>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</si>
  <si>
    <t>18May22: Upgrade SWV to new structure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</si>
  <si>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Chill adjustment</t>
  </si>
  <si>
    <t>+/- kJ/m2/hr</t>
  </si>
  <si>
    <t>The variation below and above the average for sheltered and exposed paddocks.</t>
  </si>
  <si>
    <t>19Jun22: Copy Chill_adj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</si>
  <si>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19Jun22: Make sale table changes made in other models on 10Jun22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</si>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</sst>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xf numFmtId="0" fontId="21" fillId="26" borderId="37" xfId="19" applyFont="1" applyBorder="1" applyAlignment="1">
      <alignment horizontal="centerContinuous" vertical="center"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1" fillId="26" borderId="28" xfId="19" quotePrefix="1" applyFont="1" applyAlignment="1">
      <alignment horizontal="center" vertical="top"/>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95">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9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1101</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1102</v>
      </c>
      <c r="I6" s="374" t="s">
        <v>1175</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999"/>
      <c r="V100" s="999"/>
      <c r="W100" s="999"/>
      <c r="X100" s="999"/>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999"/>
      <c r="V101" s="999"/>
      <c r="W101" s="999"/>
      <c r="X101" s="999"/>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999" t="s">
        <v>1123</v>
      </c>
      <c r="K102" s="239"/>
      <c r="L102" s="239"/>
      <c r="M102" s="245"/>
      <c r="N102" s="1054" t="s">
        <v>950</v>
      </c>
      <c r="O102" s="246"/>
      <c r="P102" s="971" t="s">
        <v>949</v>
      </c>
      <c r="Q102" s="971"/>
      <c r="R102" s="971"/>
      <c r="S102" s="246"/>
      <c r="T102" s="784" t="s">
        <v>1009</v>
      </c>
      <c r="U102" s="999"/>
      <c r="V102" s="971" t="s">
        <v>949</v>
      </c>
      <c r="W102" s="971"/>
      <c r="X102" s="971"/>
      <c r="Y102" s="935"/>
      <c r="Z102" s="999"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999" t="s">
        <v>1134</v>
      </c>
      <c r="K103" s="239"/>
      <c r="L103" s="245" t="s">
        <v>372</v>
      </c>
      <c r="M103" s="245" t="s">
        <v>374</v>
      </c>
      <c r="N103" s="1055"/>
      <c r="O103" s="246"/>
      <c r="P103" s="850" t="s">
        <v>991</v>
      </c>
      <c r="Q103" s="850" t="s">
        <v>992</v>
      </c>
      <c r="R103" s="850" t="s">
        <v>947</v>
      </c>
      <c r="S103" s="246"/>
      <c r="T103" s="784"/>
      <c r="U103" s="999"/>
      <c r="V103" s="935" t="s">
        <v>991</v>
      </c>
      <c r="W103" s="935" t="s">
        <v>992</v>
      </c>
      <c r="X103" s="935" t="s">
        <v>947</v>
      </c>
      <c r="Y103" s="935"/>
      <c r="Z103" s="999"/>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1124</v>
      </c>
      <c r="K104" s="645" t="s">
        <v>848</v>
      </c>
      <c r="L104" s="325">
        <v>1</v>
      </c>
      <c r="M104" s="1022" t="b">
        <f>NOT(OR(M105:M113))</f>
        <v>1</v>
      </c>
      <c r="N104" s="1016">
        <f>V104</f>
        <v>77</v>
      </c>
      <c r="O104" s="1017"/>
      <c r="P104" s="1020">
        <f>MIN($T$104:$T$113)</f>
        <v>43549</v>
      </c>
      <c r="Q104" s="1020">
        <f>Periods!$K$22</f>
        <v>43593</v>
      </c>
      <c r="R104" s="786">
        <v>43753</v>
      </c>
      <c r="S104" s="252"/>
      <c r="T104" s="1018">
        <f>Periods!$F$21</f>
        <v>43549</v>
      </c>
      <c r="U104" s="252"/>
      <c r="V104" s="1012">
        <f>MIN(51,INT((P104 - DATE(YEAR(P104),1,1))/7))*7</f>
        <v>77</v>
      </c>
      <c r="W104" s="1012">
        <f t="shared" ref="W104:Z113" si="0">MIN(51,INT((Q104 - DATE(YEAR(Q104),1,1))/7))*7</f>
        <v>126</v>
      </c>
      <c r="X104" s="1012">
        <f t="shared" si="0"/>
        <v>287</v>
      </c>
      <c r="Y104" s="252"/>
      <c r="Z104" s="1012">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1125</v>
      </c>
      <c r="K105" s="646" t="s">
        <v>419</v>
      </c>
      <c r="L105" s="325">
        <v>0.24</v>
      </c>
      <c r="M105" s="326" t="b">
        <v>0</v>
      </c>
      <c r="N105" s="1016">
        <f>V105</f>
        <v>77</v>
      </c>
      <c r="O105" s="1017"/>
      <c r="P105" s="1020">
        <f t="shared" ref="P105:P113" si="1">MIN($T$104:$T$113)</f>
        <v>43549</v>
      </c>
      <c r="Q105" s="1020">
        <f t="shared" ref="Q105:Q113" si="2">Q104</f>
        <v>43593</v>
      </c>
      <c r="R105" s="786">
        <v>43753</v>
      </c>
      <c r="S105" s="252"/>
      <c r="T105" s="1018">
        <f>Periods!$G$21</f>
        <v>43572</v>
      </c>
      <c r="U105" s="252"/>
      <c r="V105" s="1012">
        <f t="shared" ref="V105:V113" si="3">MIN(51,INT((P105 - DATE(YEAR(P105),1,1))/7))*7</f>
        <v>77</v>
      </c>
      <c r="W105" s="1012">
        <f t="shared" ref="W105:W113" si="4">MIN(51,INT((Q105 - DATE(YEAR(Q105),1,1))/7))*7</f>
        <v>126</v>
      </c>
      <c r="X105" s="1012">
        <f t="shared" ref="X105:X113" si="5">MIN(51,INT((R105 - DATE(YEAR(R105),1,1))/7))*7</f>
        <v>287</v>
      </c>
      <c r="Y105" s="252"/>
      <c r="Z105" s="1012">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1126</v>
      </c>
      <c r="K106" s="646" t="s">
        <v>817</v>
      </c>
      <c r="L106" s="325">
        <v>0.2</v>
      </c>
      <c r="M106" s="326" t="b">
        <v>0</v>
      </c>
      <c r="N106" s="1016">
        <f>X106</f>
        <v>287</v>
      </c>
      <c r="O106" s="1017"/>
      <c r="P106" s="1020">
        <f t="shared" si="1"/>
        <v>43549</v>
      </c>
      <c r="Q106" s="1020">
        <f t="shared" si="2"/>
        <v>43593</v>
      </c>
      <c r="R106" s="786">
        <v>43753</v>
      </c>
      <c r="S106" s="252"/>
      <c r="T106" s="1019">
        <f t="shared" ref="T106:T113" si="6">T105</f>
        <v>43572</v>
      </c>
      <c r="U106" s="252"/>
      <c r="V106" s="1012">
        <f t="shared" si="3"/>
        <v>77</v>
      </c>
      <c r="W106" s="1012">
        <f t="shared" si="4"/>
        <v>126</v>
      </c>
      <c r="X106" s="1012">
        <f t="shared" si="5"/>
        <v>287</v>
      </c>
      <c r="Y106" s="252"/>
      <c r="Z106" s="1012">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1127</v>
      </c>
      <c r="K107" s="646" t="s">
        <v>818</v>
      </c>
      <c r="L107" s="325">
        <v>0.08</v>
      </c>
      <c r="M107" s="326" t="b">
        <v>0</v>
      </c>
      <c r="N107" s="1016">
        <f>W107</f>
        <v>126</v>
      </c>
      <c r="O107" s="1017"/>
      <c r="P107" s="1020">
        <f t="shared" si="1"/>
        <v>43549</v>
      </c>
      <c r="Q107" s="1020">
        <f t="shared" si="2"/>
        <v>43593</v>
      </c>
      <c r="R107" s="786">
        <v>43753</v>
      </c>
      <c r="S107" s="252"/>
      <c r="T107" s="1019">
        <f t="shared" si="6"/>
        <v>43572</v>
      </c>
      <c r="U107" s="252"/>
      <c r="V107" s="1012">
        <f t="shared" si="3"/>
        <v>77</v>
      </c>
      <c r="W107" s="1012">
        <f t="shared" si="4"/>
        <v>126</v>
      </c>
      <c r="X107" s="1012">
        <f t="shared" si="5"/>
        <v>287</v>
      </c>
      <c r="Y107" s="252"/>
      <c r="Z107" s="1012">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1128</v>
      </c>
      <c r="K108" s="646" t="s">
        <v>819</v>
      </c>
      <c r="L108" s="325">
        <v>0.04</v>
      </c>
      <c r="M108" s="326" t="b">
        <v>0</v>
      </c>
      <c r="N108" s="1016">
        <f>X108</f>
        <v>287</v>
      </c>
      <c r="O108" s="1017"/>
      <c r="P108" s="1020">
        <f t="shared" si="1"/>
        <v>43549</v>
      </c>
      <c r="Q108" s="1020">
        <f t="shared" si="2"/>
        <v>43593</v>
      </c>
      <c r="R108" s="786">
        <v>43753</v>
      </c>
      <c r="S108" s="252"/>
      <c r="T108" s="1019">
        <f t="shared" si="6"/>
        <v>43572</v>
      </c>
      <c r="U108" s="252"/>
      <c r="V108" s="1012">
        <f t="shared" si="3"/>
        <v>77</v>
      </c>
      <c r="W108" s="1012">
        <f t="shared" si="4"/>
        <v>126</v>
      </c>
      <c r="X108" s="1012">
        <f t="shared" si="5"/>
        <v>287</v>
      </c>
      <c r="Y108" s="252"/>
      <c r="Z108" s="1012">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1129</v>
      </c>
      <c r="K109" s="646" t="s">
        <v>820</v>
      </c>
      <c r="L109" s="325">
        <v>0.14000000000000001</v>
      </c>
      <c r="M109" s="326" t="b">
        <v>0</v>
      </c>
      <c r="N109" s="1016">
        <f>V109</f>
        <v>77</v>
      </c>
      <c r="O109" s="1017"/>
      <c r="P109" s="1020">
        <f t="shared" si="1"/>
        <v>43549</v>
      </c>
      <c r="Q109" s="1020">
        <f t="shared" si="2"/>
        <v>43593</v>
      </c>
      <c r="R109" s="786">
        <v>43753</v>
      </c>
      <c r="S109" s="252"/>
      <c r="T109" s="1018">
        <f>Periods!$K$22</f>
        <v>43593</v>
      </c>
      <c r="U109" s="252"/>
      <c r="V109" s="1012">
        <f t="shared" si="3"/>
        <v>77</v>
      </c>
      <c r="W109" s="1012">
        <f t="shared" si="4"/>
        <v>126</v>
      </c>
      <c r="X109" s="1012">
        <f t="shared" si="5"/>
        <v>287</v>
      </c>
      <c r="Y109" s="252"/>
      <c r="Z109" s="1012">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1130</v>
      </c>
      <c r="K110" s="646" t="s">
        <v>821</v>
      </c>
      <c r="L110" s="325">
        <v>0.16</v>
      </c>
      <c r="M110" s="326" t="b">
        <v>0</v>
      </c>
      <c r="N110" s="1016">
        <f>X110</f>
        <v>287</v>
      </c>
      <c r="O110" s="1017"/>
      <c r="P110" s="1020">
        <f t="shared" si="1"/>
        <v>43549</v>
      </c>
      <c r="Q110" s="1020">
        <f t="shared" si="2"/>
        <v>43593</v>
      </c>
      <c r="R110" s="786">
        <v>43753</v>
      </c>
      <c r="S110" s="252"/>
      <c r="T110" s="1019">
        <f>T109</f>
        <v>43593</v>
      </c>
      <c r="U110" s="252"/>
      <c r="V110" s="1012">
        <f t="shared" si="3"/>
        <v>77</v>
      </c>
      <c r="W110" s="1012">
        <f t="shared" si="4"/>
        <v>126</v>
      </c>
      <c r="X110" s="1012">
        <f t="shared" si="5"/>
        <v>287</v>
      </c>
      <c r="Y110" s="252"/>
      <c r="Z110" s="1012">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1131</v>
      </c>
      <c r="K111" s="646" t="s">
        <v>822</v>
      </c>
      <c r="L111" s="325">
        <v>0.04</v>
      </c>
      <c r="M111" s="326" t="b">
        <v>0</v>
      </c>
      <c r="N111" s="1016">
        <f>W111</f>
        <v>126</v>
      </c>
      <c r="O111" s="1017"/>
      <c r="P111" s="1020">
        <f t="shared" si="1"/>
        <v>43549</v>
      </c>
      <c r="Q111" s="1020">
        <f t="shared" si="2"/>
        <v>43593</v>
      </c>
      <c r="R111" s="786">
        <v>43753</v>
      </c>
      <c r="S111" s="252"/>
      <c r="T111" s="1018">
        <f>Periods!$M$23</f>
        <v>43614</v>
      </c>
      <c r="U111" s="252"/>
      <c r="V111" s="1012">
        <f t="shared" si="3"/>
        <v>77</v>
      </c>
      <c r="W111" s="1012">
        <f t="shared" si="4"/>
        <v>126</v>
      </c>
      <c r="X111" s="1012">
        <f t="shared" si="5"/>
        <v>287</v>
      </c>
      <c r="Y111" s="252"/>
      <c r="Z111" s="1012">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1132</v>
      </c>
      <c r="K112" s="646" t="s">
        <v>823</v>
      </c>
      <c r="L112" s="325">
        <v>0.1</v>
      </c>
      <c r="M112" s="326" t="b">
        <v>0</v>
      </c>
      <c r="N112" s="1016">
        <f>X112</f>
        <v>287</v>
      </c>
      <c r="O112" s="1017"/>
      <c r="P112" s="1020">
        <f t="shared" si="1"/>
        <v>43549</v>
      </c>
      <c r="Q112" s="1020">
        <f t="shared" si="2"/>
        <v>43593</v>
      </c>
      <c r="R112" s="786">
        <v>43753</v>
      </c>
      <c r="S112" s="252"/>
      <c r="T112" s="1019">
        <f t="shared" si="6"/>
        <v>43614</v>
      </c>
      <c r="U112" s="252"/>
      <c r="V112" s="1012">
        <f t="shared" si="3"/>
        <v>77</v>
      </c>
      <c r="W112" s="1012">
        <f t="shared" si="4"/>
        <v>126</v>
      </c>
      <c r="X112" s="1012">
        <f t="shared" si="5"/>
        <v>287</v>
      </c>
      <c r="Y112" s="252"/>
      <c r="Z112" s="1012">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1" t="s">
        <v>1133</v>
      </c>
      <c r="K113" s="647" t="s">
        <v>824</v>
      </c>
      <c r="L113" s="325">
        <v>0</v>
      </c>
      <c r="M113" s="326" t="b">
        <v>0</v>
      </c>
      <c r="N113" s="1016">
        <f>X113</f>
        <v>287</v>
      </c>
      <c r="O113" s="1017"/>
      <c r="P113" s="1020">
        <f t="shared" si="1"/>
        <v>43549</v>
      </c>
      <c r="Q113" s="1020">
        <f t="shared" si="2"/>
        <v>43593</v>
      </c>
      <c r="R113" s="786">
        <v>43753</v>
      </c>
      <c r="S113" s="252"/>
      <c r="T113" s="1019">
        <f t="shared" si="6"/>
        <v>43614</v>
      </c>
      <c r="U113" s="252"/>
      <c r="V113" s="1012">
        <f t="shared" si="3"/>
        <v>77</v>
      </c>
      <c r="W113" s="1012">
        <f t="shared" si="4"/>
        <v>126</v>
      </c>
      <c r="X113" s="1012">
        <f t="shared" si="5"/>
        <v>287</v>
      </c>
      <c r="Y113" s="252"/>
      <c r="Z113" s="1012">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31"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6">
        <f>MIN(364,INT((L32 - DATE(YEAR(L32),1,1))))</f>
        <v>353</v>
      </c>
      <c r="L32" s="1007">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1168</v>
      </c>
      <c r="I61" s="284" t="s">
        <v>336</v>
      </c>
      <c r="J61" s="284" t="s">
        <v>333</v>
      </c>
      <c r="M61" s="285"/>
      <c r="N61" s="285" t="s">
        <v>1168</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8">
        <f>MIN(364,INT((G62 - DATE(YEAR(G62),1,1))))</f>
        <v>0</v>
      </c>
      <c r="I62" s="337">
        <v>1.8</v>
      </c>
      <c r="J62" s="338">
        <v>10</v>
      </c>
      <c r="N62" s="1009">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8">
        <f t="shared" ref="H63:H68" si="1">MIN(364,INT((G63 - DATE(YEAR(G63),1,1))))</f>
        <v>59</v>
      </c>
      <c r="I63" s="337">
        <v>1.8</v>
      </c>
      <c r="J63" s="338">
        <v>10</v>
      </c>
      <c r="N63" s="1009">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8">
        <f t="shared" si="1"/>
        <v>90</v>
      </c>
      <c r="I64" s="337">
        <v>3.6</v>
      </c>
      <c r="J64" s="338">
        <v>10</v>
      </c>
      <c r="N64" s="1009">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8">
        <f t="shared" si="1"/>
        <v>149</v>
      </c>
      <c r="I65" s="337">
        <v>1.8</v>
      </c>
      <c r="J65" s="338">
        <v>10</v>
      </c>
      <c r="M65" s="285"/>
      <c r="N65" s="1009">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8">
        <f t="shared" si="1"/>
        <v>154</v>
      </c>
      <c r="I66" s="337">
        <v>1.8</v>
      </c>
      <c r="J66" s="338">
        <v>10</v>
      </c>
      <c r="M66" s="285"/>
      <c r="N66" s="1009">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8">
        <f t="shared" si="1"/>
        <v>212</v>
      </c>
      <c r="I67" s="337">
        <v>1.8</v>
      </c>
      <c r="J67" s="338">
        <v>10</v>
      </c>
      <c r="M67" s="285"/>
      <c r="N67" s="1009">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8">
        <f t="shared" si="1"/>
        <v>358</v>
      </c>
      <c r="I68" s="337">
        <v>1.8</v>
      </c>
      <c r="J68" s="338">
        <v>10</v>
      </c>
      <c r="M68" s="285"/>
      <c r="N68" s="1009">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zoomScale="80" zoomScaleNormal="80" workbookViewId="0">
      <selection activeCell="H35" sqref="H3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999"/>
      <c r="T27" s="999"/>
      <c r="U27" s="999"/>
      <c r="V27" s="999"/>
      <c r="W27" s="999"/>
      <c r="X27" s="999"/>
      <c r="Y27" s="999"/>
      <c r="Z27" s="999"/>
      <c r="AA27" s="999"/>
      <c r="AB27" s="999"/>
      <c r="AC27" s="999"/>
      <c r="AD27" s="999"/>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999"/>
      <c r="T28" s="999"/>
      <c r="U28" s="999"/>
      <c r="V28" s="999"/>
      <c r="W28" s="999"/>
      <c r="X28" s="999"/>
      <c r="Y28" s="999"/>
      <c r="Z28" s="999"/>
      <c r="AA28" s="999"/>
      <c r="AB28" s="999"/>
      <c r="AC28" s="999"/>
      <c r="AD28" s="999"/>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6">
        <f>MIN(364,INT((I31 - DATE(YEAR(I31),1,1))))</f>
        <v>348</v>
      </c>
      <c r="I31" s="1014">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5">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5">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374" t="b">
        <v>0</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6">
        <f>MIN(364,INT((J38 - DATE(YEAR(J38),1,1))))</f>
        <v>83</v>
      </c>
      <c r="J38" s="1010">
        <f>MIN(i_break_date)</f>
        <v>43549</v>
      </c>
      <c r="K38" s="972"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3">
        <v>20</v>
      </c>
      <c r="J43" s="1013">
        <v>20</v>
      </c>
      <c r="K43" s="1013">
        <v>20</v>
      </c>
      <c r="L43" s="1013">
        <v>20</v>
      </c>
      <c r="M43" s="1013">
        <v>20</v>
      </c>
      <c r="N43" s="1013">
        <v>20</v>
      </c>
      <c r="O43" s="1013">
        <v>20</v>
      </c>
      <c r="P43" s="1013">
        <v>20</v>
      </c>
      <c r="Q43" s="1013">
        <v>20</v>
      </c>
      <c r="R43" s="1013">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3">
        <v>20</v>
      </c>
      <c r="J44" s="1013">
        <v>20</v>
      </c>
      <c r="K44" s="1013">
        <v>20</v>
      </c>
      <c r="L44" s="1013">
        <v>20</v>
      </c>
      <c r="M44" s="1013">
        <v>20</v>
      </c>
      <c r="N44" s="1013">
        <v>20</v>
      </c>
      <c r="O44" s="1013">
        <v>20</v>
      </c>
      <c r="P44" s="1013">
        <v>20</v>
      </c>
      <c r="Q44" s="1013">
        <v>20</v>
      </c>
      <c r="R44" s="1013">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3">
        <v>25</v>
      </c>
      <c r="J45" s="1013">
        <v>25</v>
      </c>
      <c r="K45" s="1013">
        <v>25</v>
      </c>
      <c r="L45" s="1013">
        <v>25</v>
      </c>
      <c r="M45" s="1013">
        <v>25</v>
      </c>
      <c r="N45" s="1013">
        <v>25</v>
      </c>
      <c r="O45" s="1013">
        <v>25</v>
      </c>
      <c r="P45" s="1013">
        <v>25</v>
      </c>
      <c r="Q45" s="1013">
        <v>25</v>
      </c>
      <c r="R45" s="1013">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3">
        <v>25</v>
      </c>
      <c r="J46" s="1013">
        <v>25</v>
      </c>
      <c r="K46" s="1013">
        <v>25</v>
      </c>
      <c r="L46" s="1013">
        <v>25</v>
      </c>
      <c r="M46" s="1013">
        <v>25</v>
      </c>
      <c r="N46" s="1013">
        <v>25</v>
      </c>
      <c r="O46" s="1013">
        <v>25</v>
      </c>
      <c r="P46" s="1013">
        <v>25</v>
      </c>
      <c r="Q46" s="1013">
        <v>25</v>
      </c>
      <c r="R46" s="1013">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3">
        <v>25</v>
      </c>
      <c r="J47" s="1013">
        <v>25</v>
      </c>
      <c r="K47" s="1013">
        <v>25</v>
      </c>
      <c r="L47" s="1013">
        <v>25</v>
      </c>
      <c r="M47" s="1013">
        <v>25</v>
      </c>
      <c r="N47" s="1013">
        <v>25</v>
      </c>
      <c r="O47" s="1013">
        <v>25</v>
      </c>
      <c r="P47" s="1013">
        <v>25</v>
      </c>
      <c r="Q47" s="1013">
        <v>25</v>
      </c>
      <c r="R47" s="1013">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3">
        <v>25</v>
      </c>
      <c r="J48" s="1013">
        <v>25</v>
      </c>
      <c r="K48" s="1013">
        <v>25</v>
      </c>
      <c r="L48" s="1013">
        <v>25</v>
      </c>
      <c r="M48" s="1013">
        <v>25</v>
      </c>
      <c r="N48" s="1013">
        <v>25</v>
      </c>
      <c r="O48" s="1013">
        <v>25</v>
      </c>
      <c r="P48" s="1013">
        <v>25</v>
      </c>
      <c r="Q48" s="1013">
        <v>25</v>
      </c>
      <c r="R48" s="1013">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3">
        <v>25</v>
      </c>
      <c r="J49" s="1013">
        <v>25</v>
      </c>
      <c r="K49" s="1013">
        <v>25</v>
      </c>
      <c r="L49" s="1013">
        <v>25</v>
      </c>
      <c r="M49" s="1013">
        <v>25</v>
      </c>
      <c r="N49" s="1013">
        <v>25</v>
      </c>
      <c r="O49" s="1013">
        <v>25</v>
      </c>
      <c r="P49" s="1013">
        <v>25</v>
      </c>
      <c r="Q49" s="1013">
        <v>25</v>
      </c>
      <c r="R49" s="1013">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3">
        <v>15</v>
      </c>
      <c r="J50" s="1013">
        <v>15</v>
      </c>
      <c r="K50" s="1013">
        <v>15</v>
      </c>
      <c r="L50" s="1013">
        <v>15</v>
      </c>
      <c r="M50" s="1013">
        <v>15</v>
      </c>
      <c r="N50" s="1013">
        <v>15</v>
      </c>
      <c r="O50" s="1013">
        <v>15</v>
      </c>
      <c r="P50" s="1013">
        <v>15</v>
      </c>
      <c r="Q50" s="1013">
        <v>15</v>
      </c>
      <c r="R50" s="1013">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3">
        <v>15</v>
      </c>
      <c r="J51" s="1013">
        <v>15</v>
      </c>
      <c r="K51" s="1013">
        <v>15</v>
      </c>
      <c r="L51" s="1013">
        <v>15</v>
      </c>
      <c r="M51" s="1013">
        <v>15</v>
      </c>
      <c r="N51" s="1013">
        <v>15</v>
      </c>
      <c r="O51" s="1013">
        <v>15</v>
      </c>
      <c r="P51" s="1013">
        <v>15</v>
      </c>
      <c r="Q51" s="1013">
        <v>15</v>
      </c>
      <c r="R51" s="1013">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3">
        <v>25</v>
      </c>
      <c r="J52" s="1013">
        <v>25</v>
      </c>
      <c r="K52" s="1013">
        <v>25</v>
      </c>
      <c r="L52" s="1013">
        <v>25</v>
      </c>
      <c r="M52" s="1013">
        <v>25</v>
      </c>
      <c r="N52" s="1013">
        <v>25</v>
      </c>
      <c r="O52" s="1013">
        <v>25</v>
      </c>
      <c r="P52" s="1013">
        <v>25</v>
      </c>
      <c r="Q52" s="1013">
        <v>25</v>
      </c>
      <c r="R52" s="1013">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3">
        <v>30</v>
      </c>
      <c r="J53" s="1013">
        <v>30</v>
      </c>
      <c r="K53" s="1013">
        <v>30</v>
      </c>
      <c r="L53" s="1013">
        <v>30</v>
      </c>
      <c r="M53" s="1013">
        <v>30</v>
      </c>
      <c r="N53" s="1013">
        <v>30</v>
      </c>
      <c r="O53" s="1013">
        <v>30</v>
      </c>
      <c r="P53" s="1013">
        <v>30</v>
      </c>
      <c r="Q53" s="1013">
        <v>30</v>
      </c>
      <c r="R53" s="1013">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3">
        <v>30</v>
      </c>
      <c r="J54" s="1013">
        <v>30</v>
      </c>
      <c r="K54" s="1013">
        <v>30</v>
      </c>
      <c r="L54" s="1013">
        <v>30</v>
      </c>
      <c r="M54" s="1013">
        <v>30</v>
      </c>
      <c r="N54" s="1013">
        <v>30</v>
      </c>
      <c r="O54" s="1013">
        <v>30</v>
      </c>
      <c r="P54" s="1013">
        <v>30</v>
      </c>
      <c r="Q54" s="1013">
        <v>30</v>
      </c>
      <c r="R54" s="1013">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3">
        <v>25</v>
      </c>
      <c r="J55" s="1013">
        <v>25</v>
      </c>
      <c r="K55" s="1013">
        <v>25</v>
      </c>
      <c r="L55" s="1013">
        <v>25</v>
      </c>
      <c r="M55" s="1013">
        <v>25</v>
      </c>
      <c r="N55" s="1013">
        <v>25</v>
      </c>
      <c r="O55" s="1013">
        <v>25</v>
      </c>
      <c r="P55" s="1013">
        <v>25</v>
      </c>
      <c r="Q55" s="1013">
        <v>25</v>
      </c>
      <c r="R55" s="1013">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3">
        <v>25</v>
      </c>
      <c r="J56" s="1013">
        <v>25</v>
      </c>
      <c r="K56" s="1013">
        <v>25</v>
      </c>
      <c r="L56" s="1013">
        <v>25</v>
      </c>
      <c r="M56" s="1013">
        <v>25</v>
      </c>
      <c r="N56" s="1013">
        <v>25</v>
      </c>
      <c r="O56" s="1013">
        <v>25</v>
      </c>
      <c r="P56" s="1013">
        <v>25</v>
      </c>
      <c r="Q56" s="1013">
        <v>25</v>
      </c>
      <c r="R56" s="1013">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3">
        <v>25</v>
      </c>
      <c r="J57" s="1013">
        <v>25</v>
      </c>
      <c r="K57" s="1013">
        <v>25</v>
      </c>
      <c r="L57" s="1013">
        <v>25</v>
      </c>
      <c r="M57" s="1013">
        <v>25</v>
      </c>
      <c r="N57" s="1013">
        <v>25</v>
      </c>
      <c r="O57" s="1013">
        <v>25</v>
      </c>
      <c r="P57" s="1013">
        <v>25</v>
      </c>
      <c r="Q57" s="1013">
        <v>25</v>
      </c>
      <c r="R57" s="1013">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3">
        <v>30</v>
      </c>
      <c r="J58" s="1013">
        <v>30</v>
      </c>
      <c r="K58" s="1013">
        <v>30</v>
      </c>
      <c r="L58" s="1013">
        <v>30</v>
      </c>
      <c r="M58" s="1013">
        <v>30</v>
      </c>
      <c r="N58" s="1013">
        <v>30</v>
      </c>
      <c r="O58" s="1013">
        <v>30</v>
      </c>
      <c r="P58" s="1013">
        <v>30</v>
      </c>
      <c r="Q58" s="1013">
        <v>30</v>
      </c>
      <c r="R58" s="1013">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3">
        <v>30</v>
      </c>
      <c r="J59" s="1013">
        <v>30</v>
      </c>
      <c r="K59" s="1013">
        <v>30</v>
      </c>
      <c r="L59" s="1013">
        <v>30</v>
      </c>
      <c r="M59" s="1013">
        <v>30</v>
      </c>
      <c r="N59" s="1013">
        <v>30</v>
      </c>
      <c r="O59" s="1013">
        <v>30</v>
      </c>
      <c r="P59" s="1013">
        <v>30</v>
      </c>
      <c r="Q59" s="1013">
        <v>30</v>
      </c>
      <c r="R59" s="1013">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0">
        <f>Periods!$F$21</f>
        <v>43549</v>
      </c>
      <c r="J63" s="1010">
        <f>Periods!$F$21</f>
        <v>43549</v>
      </c>
      <c r="K63" s="1010">
        <f>Periods!$F$21</f>
        <v>43549</v>
      </c>
      <c r="L63" s="1010">
        <f>Periods!$F$21</f>
        <v>43549</v>
      </c>
      <c r="M63" s="1010">
        <f>Periods!$F$21</f>
        <v>43549</v>
      </c>
      <c r="N63" s="1010">
        <f>Periods!$F$21</f>
        <v>43549</v>
      </c>
      <c r="O63" s="1010">
        <f>Periods!$F$21</f>
        <v>43549</v>
      </c>
      <c r="P63" s="1010">
        <f>Periods!$F$21</f>
        <v>43549</v>
      </c>
      <c r="Q63" s="1010">
        <f>Periods!$F$21</f>
        <v>43549</v>
      </c>
      <c r="R63" s="1010">
        <f>Periods!$F$21</f>
        <v>43549</v>
      </c>
      <c r="S63" s="309"/>
      <c r="T63" s="908" t="str">
        <f>H63</f>
        <v>b</v>
      </c>
      <c r="U63" s="1006">
        <f>MIN(364,INT((I63 - DATE(YEAR(I63),1,1))))</f>
        <v>83</v>
      </c>
      <c r="V63" s="1006">
        <f t="shared" ref="V63:AD63" si="0">MIN(364,INT((J63 - DATE(YEAR(J63),1,1))))</f>
        <v>83</v>
      </c>
      <c r="W63" s="1006">
        <f t="shared" si="0"/>
        <v>83</v>
      </c>
      <c r="X63" s="1006">
        <f t="shared" si="0"/>
        <v>83</v>
      </c>
      <c r="Y63" s="1006">
        <f t="shared" si="0"/>
        <v>83</v>
      </c>
      <c r="Z63" s="1006">
        <f t="shared" si="0"/>
        <v>83</v>
      </c>
      <c r="AA63" s="1006">
        <f t="shared" si="0"/>
        <v>83</v>
      </c>
      <c r="AB63" s="1006">
        <f t="shared" si="0"/>
        <v>83</v>
      </c>
      <c r="AC63" s="1006">
        <f t="shared" si="0"/>
        <v>83</v>
      </c>
      <c r="AD63" s="1006">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0">
        <f>Periods!$F$21</f>
        <v>43549</v>
      </c>
      <c r="J64" s="1010">
        <f>Periods!$F$21</f>
        <v>43549</v>
      </c>
      <c r="K64" s="1010">
        <f>Periods!$F$21</f>
        <v>43549</v>
      </c>
      <c r="L64" s="1010">
        <f>Periods!$F$21</f>
        <v>43549</v>
      </c>
      <c r="M64" s="1010">
        <f>Periods!$F$21</f>
        <v>43549</v>
      </c>
      <c r="N64" s="1010">
        <f>Periods!$F$21</f>
        <v>43549</v>
      </c>
      <c r="O64" s="1010">
        <f>Periods!$F$21</f>
        <v>43549</v>
      </c>
      <c r="P64" s="1010">
        <f>Periods!$F$21</f>
        <v>43549</v>
      </c>
      <c r="Q64" s="1010">
        <f>Periods!$F$21</f>
        <v>43549</v>
      </c>
      <c r="R64" s="1010">
        <f>Periods!$F$21</f>
        <v>43549</v>
      </c>
      <c r="S64" s="309"/>
      <c r="T64" s="908" t="str">
        <f t="shared" ref="T64:T79" si="1">H64</f>
        <v>bd</v>
      </c>
      <c r="U64" s="1006">
        <f t="shared" ref="U64:U79" si="2">MIN(364,INT((I64 - DATE(YEAR(I64),1,1))))</f>
        <v>83</v>
      </c>
      <c r="V64" s="1006">
        <f t="shared" ref="V64:V79" si="3">MIN(364,INT((J64 - DATE(YEAR(J64),1,1))))</f>
        <v>83</v>
      </c>
      <c r="W64" s="1006">
        <f t="shared" ref="W64:W79" si="4">MIN(364,INT((K64 - DATE(YEAR(K64),1,1))))</f>
        <v>83</v>
      </c>
      <c r="X64" s="1006">
        <f t="shared" ref="X64:X79" si="5">MIN(364,INT((L64 - DATE(YEAR(L64),1,1))))</f>
        <v>83</v>
      </c>
      <c r="Y64" s="1006">
        <f t="shared" ref="Y64:Y79" si="6">MIN(364,INT((M64 - DATE(YEAR(M64),1,1))))</f>
        <v>83</v>
      </c>
      <c r="Z64" s="1006">
        <f t="shared" ref="Z64:Z79" si="7">MIN(364,INT((N64 - DATE(YEAR(N64),1,1))))</f>
        <v>83</v>
      </c>
      <c r="AA64" s="1006">
        <f t="shared" ref="AA64:AA79" si="8">MIN(364,INT((O64 - DATE(YEAR(O64),1,1))))</f>
        <v>83</v>
      </c>
      <c r="AB64" s="1006">
        <f t="shared" ref="AB64:AB79" si="9">MIN(364,INT((P64 - DATE(YEAR(P64),1,1))))</f>
        <v>83</v>
      </c>
      <c r="AC64" s="1006">
        <f t="shared" ref="AC64:AC79" si="10">MIN(364,INT((Q64 - DATE(YEAR(Q64),1,1))))</f>
        <v>83</v>
      </c>
      <c r="AD64" s="1006">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0">
        <f>Periods!$F$21</f>
        <v>43549</v>
      </c>
      <c r="J65" s="1010">
        <f>Periods!$F$21</f>
        <v>43549</v>
      </c>
      <c r="K65" s="1010">
        <f>Periods!$F$21</f>
        <v>43549</v>
      </c>
      <c r="L65" s="1010">
        <f>Periods!$F$21</f>
        <v>43549</v>
      </c>
      <c r="M65" s="1010">
        <f>Periods!$F$21</f>
        <v>43549</v>
      </c>
      <c r="N65" s="1010">
        <f>Periods!$F$21</f>
        <v>43549</v>
      </c>
      <c r="O65" s="1010">
        <f>Periods!$F$21</f>
        <v>43549</v>
      </c>
      <c r="P65" s="1010">
        <f>Periods!$F$21</f>
        <v>43549</v>
      </c>
      <c r="Q65" s="1010">
        <f>Periods!$F$21</f>
        <v>43549</v>
      </c>
      <c r="R65" s="1010">
        <f>Periods!$F$21</f>
        <v>43549</v>
      </c>
      <c r="S65" s="309"/>
      <c r="T65" s="908" t="str">
        <f t="shared" si="1"/>
        <v>f</v>
      </c>
      <c r="U65" s="1006">
        <f t="shared" si="2"/>
        <v>83</v>
      </c>
      <c r="V65" s="1006">
        <f t="shared" si="3"/>
        <v>83</v>
      </c>
      <c r="W65" s="1006">
        <f t="shared" si="4"/>
        <v>83</v>
      </c>
      <c r="X65" s="1006">
        <f t="shared" si="5"/>
        <v>83</v>
      </c>
      <c r="Y65" s="1006">
        <f t="shared" si="6"/>
        <v>83</v>
      </c>
      <c r="Z65" s="1006">
        <f t="shared" si="7"/>
        <v>83</v>
      </c>
      <c r="AA65" s="1006">
        <f t="shared" si="8"/>
        <v>83</v>
      </c>
      <c r="AB65" s="1006">
        <f t="shared" si="9"/>
        <v>83</v>
      </c>
      <c r="AC65" s="1006">
        <f t="shared" si="10"/>
        <v>83</v>
      </c>
      <c r="AD65" s="1006">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0">
        <f>Periods!$F$21</f>
        <v>43549</v>
      </c>
      <c r="J66" s="1010">
        <f>Periods!$F$21</f>
        <v>43549</v>
      </c>
      <c r="K66" s="1010">
        <f>Periods!$F$21</f>
        <v>43549</v>
      </c>
      <c r="L66" s="1010">
        <f>Periods!$F$21</f>
        <v>43549</v>
      </c>
      <c r="M66" s="1010">
        <f>Periods!$F$21</f>
        <v>43549</v>
      </c>
      <c r="N66" s="1010">
        <f>Periods!$F$21</f>
        <v>43549</v>
      </c>
      <c r="O66" s="1010">
        <f>Periods!$F$21</f>
        <v>43549</v>
      </c>
      <c r="P66" s="1010">
        <f>Periods!$F$21</f>
        <v>43549</v>
      </c>
      <c r="Q66" s="1010">
        <f>Periods!$F$21</f>
        <v>43549</v>
      </c>
      <c r="R66" s="1010">
        <f>Periods!$F$21</f>
        <v>43549</v>
      </c>
      <c r="S66" s="309"/>
      <c r="T66" s="908" t="str">
        <f t="shared" si="1"/>
        <v>h</v>
      </c>
      <c r="U66" s="1006">
        <f t="shared" si="2"/>
        <v>83</v>
      </c>
      <c r="V66" s="1006">
        <f t="shared" si="3"/>
        <v>83</v>
      </c>
      <c r="W66" s="1006">
        <f t="shared" si="4"/>
        <v>83</v>
      </c>
      <c r="X66" s="1006">
        <f t="shared" si="5"/>
        <v>83</v>
      </c>
      <c r="Y66" s="1006">
        <f t="shared" si="6"/>
        <v>83</v>
      </c>
      <c r="Z66" s="1006">
        <f t="shared" si="7"/>
        <v>83</v>
      </c>
      <c r="AA66" s="1006">
        <f t="shared" si="8"/>
        <v>83</v>
      </c>
      <c r="AB66" s="1006">
        <f t="shared" si="9"/>
        <v>83</v>
      </c>
      <c r="AC66" s="1006">
        <f t="shared" si="10"/>
        <v>83</v>
      </c>
      <c r="AD66" s="1006">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0">
        <f>Periods!$F$21</f>
        <v>43549</v>
      </c>
      <c r="J67" s="1010">
        <f>Periods!$F$21</f>
        <v>43549</v>
      </c>
      <c r="K67" s="1010">
        <f>Periods!$F$21</f>
        <v>43549</v>
      </c>
      <c r="L67" s="1010">
        <f>Periods!$F$21</f>
        <v>43549</v>
      </c>
      <c r="M67" s="1010">
        <f>Periods!$F$21</f>
        <v>43549</v>
      </c>
      <c r="N67" s="1010">
        <f>Periods!$F$21</f>
        <v>43549</v>
      </c>
      <c r="O67" s="1010">
        <f>Periods!$F$21</f>
        <v>43549</v>
      </c>
      <c r="P67" s="1010">
        <f>Periods!$F$21</f>
        <v>43549</v>
      </c>
      <c r="Q67" s="1010">
        <f>Periods!$F$21</f>
        <v>43549</v>
      </c>
      <c r="R67" s="1010">
        <f>Periods!$F$21</f>
        <v>43549</v>
      </c>
      <c r="S67" s="309"/>
      <c r="T67" s="908" t="str">
        <f t="shared" si="1"/>
        <v>i</v>
      </c>
      <c r="U67" s="1006">
        <f t="shared" si="2"/>
        <v>83</v>
      </c>
      <c r="V67" s="1006">
        <f t="shared" si="3"/>
        <v>83</v>
      </c>
      <c r="W67" s="1006">
        <f t="shared" si="4"/>
        <v>83</v>
      </c>
      <c r="X67" s="1006">
        <f t="shared" si="5"/>
        <v>83</v>
      </c>
      <c r="Y67" s="1006">
        <f t="shared" si="6"/>
        <v>83</v>
      </c>
      <c r="Z67" s="1006">
        <f t="shared" si="7"/>
        <v>83</v>
      </c>
      <c r="AA67" s="1006">
        <f t="shared" si="8"/>
        <v>83</v>
      </c>
      <c r="AB67" s="1006">
        <f t="shared" si="9"/>
        <v>83</v>
      </c>
      <c r="AC67" s="1006">
        <f t="shared" si="10"/>
        <v>83</v>
      </c>
      <c r="AD67" s="1006">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0">
        <f>Periods!$F$21</f>
        <v>43549</v>
      </c>
      <c r="J68" s="1010">
        <f>Periods!$F$21</f>
        <v>43549</v>
      </c>
      <c r="K68" s="1010">
        <f>Periods!$F$21</f>
        <v>43549</v>
      </c>
      <c r="L68" s="1010">
        <f>Periods!$F$21</f>
        <v>43549</v>
      </c>
      <c r="M68" s="1010">
        <f>Periods!$F$21</f>
        <v>43549</v>
      </c>
      <c r="N68" s="1010">
        <f>Periods!$F$21</f>
        <v>43549</v>
      </c>
      <c r="O68" s="1010">
        <f>Periods!$F$21</f>
        <v>43549</v>
      </c>
      <c r="P68" s="1010">
        <f>Periods!$F$21</f>
        <v>43549</v>
      </c>
      <c r="Q68" s="1010">
        <f>Periods!$F$21</f>
        <v>43549</v>
      </c>
      <c r="R68" s="1010">
        <f>Periods!$F$21</f>
        <v>43549</v>
      </c>
      <c r="S68" s="309"/>
      <c r="T68" s="908" t="str">
        <f t="shared" si="1"/>
        <v>k</v>
      </c>
      <c r="U68" s="1006">
        <f t="shared" si="2"/>
        <v>83</v>
      </c>
      <c r="V68" s="1006">
        <f t="shared" si="3"/>
        <v>83</v>
      </c>
      <c r="W68" s="1006">
        <f t="shared" si="4"/>
        <v>83</v>
      </c>
      <c r="X68" s="1006">
        <f t="shared" si="5"/>
        <v>83</v>
      </c>
      <c r="Y68" s="1006">
        <f t="shared" si="6"/>
        <v>83</v>
      </c>
      <c r="Z68" s="1006">
        <f t="shared" si="7"/>
        <v>83</v>
      </c>
      <c r="AA68" s="1006">
        <f t="shared" si="8"/>
        <v>83</v>
      </c>
      <c r="AB68" s="1006">
        <f t="shared" si="9"/>
        <v>83</v>
      </c>
      <c r="AC68" s="1006">
        <f t="shared" si="10"/>
        <v>83</v>
      </c>
      <c r="AD68" s="1006">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0">
        <f>Periods!$F$21</f>
        <v>43549</v>
      </c>
      <c r="J69" s="1010">
        <f>Periods!$F$21</f>
        <v>43549</v>
      </c>
      <c r="K69" s="1010">
        <f>Periods!$F$21</f>
        <v>43549</v>
      </c>
      <c r="L69" s="1010">
        <f>Periods!$F$21</f>
        <v>43549</v>
      </c>
      <c r="M69" s="1010">
        <f>Periods!$F$21</f>
        <v>43549</v>
      </c>
      <c r="N69" s="1010">
        <f>Periods!$F$21</f>
        <v>43549</v>
      </c>
      <c r="O69" s="1010">
        <f>Periods!$F$21</f>
        <v>43549</v>
      </c>
      <c r="P69" s="1010">
        <f>Periods!$F$21</f>
        <v>43549</v>
      </c>
      <c r="Q69" s="1010">
        <f>Periods!$F$21</f>
        <v>43549</v>
      </c>
      <c r="R69" s="1010">
        <f>Periods!$F$21</f>
        <v>43549</v>
      </c>
      <c r="S69" s="309"/>
      <c r="T69" s="908" t="str">
        <f t="shared" si="1"/>
        <v>l</v>
      </c>
      <c r="U69" s="1006">
        <f t="shared" si="2"/>
        <v>83</v>
      </c>
      <c r="V69" s="1006">
        <f t="shared" si="3"/>
        <v>83</v>
      </c>
      <c r="W69" s="1006">
        <f t="shared" si="4"/>
        <v>83</v>
      </c>
      <c r="X69" s="1006">
        <f t="shared" si="5"/>
        <v>83</v>
      </c>
      <c r="Y69" s="1006">
        <f t="shared" si="6"/>
        <v>83</v>
      </c>
      <c r="Z69" s="1006">
        <f t="shared" si="7"/>
        <v>83</v>
      </c>
      <c r="AA69" s="1006">
        <f t="shared" si="8"/>
        <v>83</v>
      </c>
      <c r="AB69" s="1006">
        <f t="shared" si="9"/>
        <v>83</v>
      </c>
      <c r="AC69" s="1006">
        <f t="shared" si="10"/>
        <v>83</v>
      </c>
      <c r="AD69" s="1006">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0">
        <f>Periods!$F$21</f>
        <v>43549</v>
      </c>
      <c r="J70" s="1010">
        <f>Periods!$F$21</f>
        <v>43549</v>
      </c>
      <c r="K70" s="1010">
        <f>Periods!$F$21</f>
        <v>43549</v>
      </c>
      <c r="L70" s="1010">
        <f>Periods!$F$21</f>
        <v>43549</v>
      </c>
      <c r="M70" s="1010">
        <f>Periods!$F$21</f>
        <v>43549</v>
      </c>
      <c r="N70" s="1010">
        <f>Periods!$F$21</f>
        <v>43549</v>
      </c>
      <c r="O70" s="1010">
        <f>Periods!$F$21</f>
        <v>43549</v>
      </c>
      <c r="P70" s="1010">
        <f>Periods!$F$21</f>
        <v>43549</v>
      </c>
      <c r="Q70" s="1010">
        <f>Periods!$F$21</f>
        <v>43549</v>
      </c>
      <c r="R70" s="1010">
        <f>Periods!$F$21</f>
        <v>43549</v>
      </c>
      <c r="S70" s="309"/>
      <c r="T70" s="908" t="str">
        <f t="shared" si="1"/>
        <v>o</v>
      </c>
      <c r="U70" s="1006">
        <f t="shared" si="2"/>
        <v>83</v>
      </c>
      <c r="V70" s="1006">
        <f t="shared" si="3"/>
        <v>83</v>
      </c>
      <c r="W70" s="1006">
        <f t="shared" si="4"/>
        <v>83</v>
      </c>
      <c r="X70" s="1006">
        <f t="shared" si="5"/>
        <v>83</v>
      </c>
      <c r="Y70" s="1006">
        <f t="shared" si="6"/>
        <v>83</v>
      </c>
      <c r="Z70" s="1006">
        <f t="shared" si="7"/>
        <v>83</v>
      </c>
      <c r="AA70" s="1006">
        <f t="shared" si="8"/>
        <v>83</v>
      </c>
      <c r="AB70" s="1006">
        <f t="shared" si="9"/>
        <v>83</v>
      </c>
      <c r="AC70" s="1006">
        <f t="shared" si="10"/>
        <v>83</v>
      </c>
      <c r="AD70" s="1006">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0">
        <f>Periods!$F$21</f>
        <v>43549</v>
      </c>
      <c r="J71" s="1010">
        <f>Periods!$F$21</f>
        <v>43549</v>
      </c>
      <c r="K71" s="1010">
        <f>Periods!$F$21</f>
        <v>43549</v>
      </c>
      <c r="L71" s="1010">
        <f>Periods!$F$21</f>
        <v>43549</v>
      </c>
      <c r="M71" s="1010">
        <f>Periods!$F$21</f>
        <v>43549</v>
      </c>
      <c r="N71" s="1010">
        <f>Periods!$F$21</f>
        <v>43549</v>
      </c>
      <c r="O71" s="1010">
        <f>Periods!$F$21</f>
        <v>43549</v>
      </c>
      <c r="P71" s="1010">
        <f>Periods!$F$21</f>
        <v>43549</v>
      </c>
      <c r="Q71" s="1010">
        <f>Periods!$F$21</f>
        <v>43549</v>
      </c>
      <c r="R71" s="1010">
        <f>Periods!$F$21</f>
        <v>43549</v>
      </c>
      <c r="S71" s="309"/>
      <c r="T71" s="908" t="str">
        <f t="shared" si="1"/>
        <v>od</v>
      </c>
      <c r="U71" s="1006">
        <f t="shared" si="2"/>
        <v>83</v>
      </c>
      <c r="V71" s="1006">
        <f t="shared" si="3"/>
        <v>83</v>
      </c>
      <c r="W71" s="1006">
        <f t="shared" si="4"/>
        <v>83</v>
      </c>
      <c r="X71" s="1006">
        <f t="shared" si="5"/>
        <v>83</v>
      </c>
      <c r="Y71" s="1006">
        <f t="shared" si="6"/>
        <v>83</v>
      </c>
      <c r="Z71" s="1006">
        <f t="shared" si="7"/>
        <v>83</v>
      </c>
      <c r="AA71" s="1006">
        <f t="shared" si="8"/>
        <v>83</v>
      </c>
      <c r="AB71" s="1006">
        <f t="shared" si="9"/>
        <v>83</v>
      </c>
      <c r="AC71" s="1006">
        <f t="shared" si="10"/>
        <v>83</v>
      </c>
      <c r="AD71" s="1006">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0">
        <f>Periods!$F$21</f>
        <v>43549</v>
      </c>
      <c r="J72" s="1010">
        <f>Periods!$F$21</f>
        <v>43549</v>
      </c>
      <c r="K72" s="1010">
        <f>Periods!$F$21</f>
        <v>43549</v>
      </c>
      <c r="L72" s="1010">
        <f>Periods!$F$21</f>
        <v>43549</v>
      </c>
      <c r="M72" s="1010">
        <f>Periods!$F$21</f>
        <v>43549</v>
      </c>
      <c r="N72" s="1010">
        <f>Periods!$F$21</f>
        <v>43549</v>
      </c>
      <c r="O72" s="1010">
        <f>Periods!$F$21</f>
        <v>43549</v>
      </c>
      <c r="P72" s="1010">
        <f>Periods!$F$21</f>
        <v>43549</v>
      </c>
      <c r="Q72" s="1010">
        <f>Periods!$F$21</f>
        <v>43549</v>
      </c>
      <c r="R72" s="1010">
        <f>Periods!$F$21</f>
        <v>43549</v>
      </c>
      <c r="S72" s="309"/>
      <c r="T72" s="908" t="str">
        <f t="shared" si="1"/>
        <v>of</v>
      </c>
      <c r="U72" s="1006">
        <f t="shared" si="2"/>
        <v>83</v>
      </c>
      <c r="V72" s="1006">
        <f t="shared" si="3"/>
        <v>83</v>
      </c>
      <c r="W72" s="1006">
        <f t="shared" si="4"/>
        <v>83</v>
      </c>
      <c r="X72" s="1006">
        <f t="shared" si="5"/>
        <v>83</v>
      </c>
      <c r="Y72" s="1006">
        <f t="shared" si="6"/>
        <v>83</v>
      </c>
      <c r="Z72" s="1006">
        <f t="shared" si="7"/>
        <v>83</v>
      </c>
      <c r="AA72" s="1006">
        <f t="shared" si="8"/>
        <v>83</v>
      </c>
      <c r="AB72" s="1006">
        <f t="shared" si="9"/>
        <v>83</v>
      </c>
      <c r="AC72" s="1006">
        <f t="shared" si="10"/>
        <v>83</v>
      </c>
      <c r="AD72" s="1006">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0">
        <f>Periods!$F$21</f>
        <v>43549</v>
      </c>
      <c r="J73" s="1010">
        <f>Periods!$F$21</f>
        <v>43549</v>
      </c>
      <c r="K73" s="1010">
        <f>Periods!$F$21</f>
        <v>43549</v>
      </c>
      <c r="L73" s="1010">
        <f>Periods!$F$21</f>
        <v>43549</v>
      </c>
      <c r="M73" s="1010">
        <f>Periods!$F$21</f>
        <v>43549</v>
      </c>
      <c r="N73" s="1010">
        <f>Periods!$F$21</f>
        <v>43549</v>
      </c>
      <c r="O73" s="1010">
        <f>Periods!$F$21</f>
        <v>43549</v>
      </c>
      <c r="P73" s="1010">
        <f>Periods!$F$21</f>
        <v>43549</v>
      </c>
      <c r="Q73" s="1010">
        <f>Periods!$F$21</f>
        <v>43549</v>
      </c>
      <c r="R73" s="1010">
        <f>Periods!$F$21</f>
        <v>43549</v>
      </c>
      <c r="S73" s="309"/>
      <c r="T73" s="908" t="str">
        <f t="shared" si="1"/>
        <v>r</v>
      </c>
      <c r="U73" s="1006">
        <f t="shared" si="2"/>
        <v>83</v>
      </c>
      <c r="V73" s="1006">
        <f t="shared" si="3"/>
        <v>83</v>
      </c>
      <c r="W73" s="1006">
        <f t="shared" si="4"/>
        <v>83</v>
      </c>
      <c r="X73" s="1006">
        <f t="shared" si="5"/>
        <v>83</v>
      </c>
      <c r="Y73" s="1006">
        <f t="shared" si="6"/>
        <v>83</v>
      </c>
      <c r="Z73" s="1006">
        <f t="shared" si="7"/>
        <v>83</v>
      </c>
      <c r="AA73" s="1006">
        <f t="shared" si="8"/>
        <v>83</v>
      </c>
      <c r="AB73" s="1006">
        <f t="shared" si="9"/>
        <v>83</v>
      </c>
      <c r="AC73" s="1006">
        <f t="shared" si="10"/>
        <v>83</v>
      </c>
      <c r="AD73" s="1006">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0">
        <f>Periods!$F$21</f>
        <v>43549</v>
      </c>
      <c r="J74" s="1010">
        <f>Periods!$F$21</f>
        <v>43549</v>
      </c>
      <c r="K74" s="1010">
        <f>Periods!$F$21</f>
        <v>43549</v>
      </c>
      <c r="L74" s="1010">
        <f>Periods!$F$21</f>
        <v>43549</v>
      </c>
      <c r="M74" s="1010">
        <f>Periods!$F$21</f>
        <v>43549</v>
      </c>
      <c r="N74" s="1010">
        <f>Periods!$F$21</f>
        <v>43549</v>
      </c>
      <c r="O74" s="1010">
        <f>Periods!$F$21</f>
        <v>43549</v>
      </c>
      <c r="P74" s="1010">
        <f>Periods!$F$21</f>
        <v>43549</v>
      </c>
      <c r="Q74" s="1010">
        <f>Periods!$F$21</f>
        <v>43549</v>
      </c>
      <c r="R74" s="1010">
        <f>Periods!$F$21</f>
        <v>43549</v>
      </c>
      <c r="S74" s="309"/>
      <c r="T74" s="908" t="str">
        <f t="shared" si="1"/>
        <v>rd</v>
      </c>
      <c r="U74" s="1006">
        <f t="shared" si="2"/>
        <v>83</v>
      </c>
      <c r="V74" s="1006">
        <f t="shared" si="3"/>
        <v>83</v>
      </c>
      <c r="W74" s="1006">
        <f t="shared" si="4"/>
        <v>83</v>
      </c>
      <c r="X74" s="1006">
        <f t="shared" si="5"/>
        <v>83</v>
      </c>
      <c r="Y74" s="1006">
        <f t="shared" si="6"/>
        <v>83</v>
      </c>
      <c r="Z74" s="1006">
        <f t="shared" si="7"/>
        <v>83</v>
      </c>
      <c r="AA74" s="1006">
        <f t="shared" si="8"/>
        <v>83</v>
      </c>
      <c r="AB74" s="1006">
        <f t="shared" si="9"/>
        <v>83</v>
      </c>
      <c r="AC74" s="1006">
        <f t="shared" si="10"/>
        <v>83</v>
      </c>
      <c r="AD74" s="1006">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0">
        <f>Periods!$F$21</f>
        <v>43549</v>
      </c>
      <c r="J75" s="1010">
        <f>Periods!$F$21</f>
        <v>43549</v>
      </c>
      <c r="K75" s="1010">
        <f>Periods!$F$21</f>
        <v>43549</v>
      </c>
      <c r="L75" s="1010">
        <f>Periods!$F$21</f>
        <v>43549</v>
      </c>
      <c r="M75" s="1010">
        <f>Periods!$F$21</f>
        <v>43549</v>
      </c>
      <c r="N75" s="1010">
        <f>Periods!$F$21</f>
        <v>43549</v>
      </c>
      <c r="O75" s="1010">
        <f>Periods!$F$21</f>
        <v>43549</v>
      </c>
      <c r="P75" s="1010">
        <f>Periods!$F$21</f>
        <v>43549</v>
      </c>
      <c r="Q75" s="1010">
        <f>Periods!$F$21</f>
        <v>43549</v>
      </c>
      <c r="R75" s="1010">
        <f>Periods!$F$21</f>
        <v>43549</v>
      </c>
      <c r="S75" s="309"/>
      <c r="T75" s="908" t="str">
        <f t="shared" si="1"/>
        <v>v</v>
      </c>
      <c r="U75" s="1006">
        <f t="shared" si="2"/>
        <v>83</v>
      </c>
      <c r="V75" s="1006">
        <f t="shared" si="3"/>
        <v>83</v>
      </c>
      <c r="W75" s="1006">
        <f t="shared" si="4"/>
        <v>83</v>
      </c>
      <c r="X75" s="1006">
        <f t="shared" si="5"/>
        <v>83</v>
      </c>
      <c r="Y75" s="1006">
        <f t="shared" si="6"/>
        <v>83</v>
      </c>
      <c r="Z75" s="1006">
        <f t="shared" si="7"/>
        <v>83</v>
      </c>
      <c r="AA75" s="1006">
        <f t="shared" si="8"/>
        <v>83</v>
      </c>
      <c r="AB75" s="1006">
        <f t="shared" si="9"/>
        <v>83</v>
      </c>
      <c r="AC75" s="1006">
        <f t="shared" si="10"/>
        <v>83</v>
      </c>
      <c r="AD75" s="1006">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0">
        <f>Periods!$F$21</f>
        <v>43549</v>
      </c>
      <c r="J76" s="1010">
        <f>Periods!$F$21</f>
        <v>43549</v>
      </c>
      <c r="K76" s="1010">
        <f>Periods!$F$21</f>
        <v>43549</v>
      </c>
      <c r="L76" s="1010">
        <f>Periods!$F$21</f>
        <v>43549</v>
      </c>
      <c r="M76" s="1010">
        <f>Periods!$F$21</f>
        <v>43549</v>
      </c>
      <c r="N76" s="1010">
        <f>Periods!$F$21</f>
        <v>43549</v>
      </c>
      <c r="O76" s="1010">
        <f>Periods!$F$21</f>
        <v>43549</v>
      </c>
      <c r="P76" s="1010">
        <f>Periods!$F$21</f>
        <v>43549</v>
      </c>
      <c r="Q76" s="1010">
        <f>Periods!$F$21</f>
        <v>43549</v>
      </c>
      <c r="R76" s="1010">
        <f>Periods!$F$21</f>
        <v>43549</v>
      </c>
      <c r="S76" s="309"/>
      <c r="T76" s="908" t="str">
        <f t="shared" si="1"/>
        <v>w</v>
      </c>
      <c r="U76" s="1006">
        <f t="shared" si="2"/>
        <v>83</v>
      </c>
      <c r="V76" s="1006">
        <f t="shared" si="3"/>
        <v>83</v>
      </c>
      <c r="W76" s="1006">
        <f t="shared" si="4"/>
        <v>83</v>
      </c>
      <c r="X76" s="1006">
        <f t="shared" si="5"/>
        <v>83</v>
      </c>
      <c r="Y76" s="1006">
        <f t="shared" si="6"/>
        <v>83</v>
      </c>
      <c r="Z76" s="1006">
        <f t="shared" si="7"/>
        <v>83</v>
      </c>
      <c r="AA76" s="1006">
        <f t="shared" si="8"/>
        <v>83</v>
      </c>
      <c r="AB76" s="1006">
        <f t="shared" si="9"/>
        <v>83</v>
      </c>
      <c r="AC76" s="1006">
        <f t="shared" si="10"/>
        <v>83</v>
      </c>
      <c r="AD76" s="1006">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0">
        <f>Periods!$F$21</f>
        <v>43549</v>
      </c>
      <c r="J77" s="1010">
        <f>Periods!$F$21</f>
        <v>43549</v>
      </c>
      <c r="K77" s="1010">
        <f>Periods!$F$21</f>
        <v>43549</v>
      </c>
      <c r="L77" s="1010">
        <f>Periods!$F$21</f>
        <v>43549</v>
      </c>
      <c r="M77" s="1010">
        <f>Periods!$F$21</f>
        <v>43549</v>
      </c>
      <c r="N77" s="1010">
        <f>Periods!$F$21</f>
        <v>43549</v>
      </c>
      <c r="O77" s="1010">
        <f>Periods!$F$21</f>
        <v>43549</v>
      </c>
      <c r="P77" s="1010">
        <f>Periods!$F$21</f>
        <v>43549</v>
      </c>
      <c r="Q77" s="1010">
        <f>Periods!$F$21</f>
        <v>43549</v>
      </c>
      <c r="R77" s="1010">
        <f>Periods!$F$21</f>
        <v>43549</v>
      </c>
      <c r="S77" s="309"/>
      <c r="T77" s="908" t="str">
        <f t="shared" si="1"/>
        <v>wd</v>
      </c>
      <c r="U77" s="1006">
        <f t="shared" si="2"/>
        <v>83</v>
      </c>
      <c r="V77" s="1006">
        <f t="shared" si="3"/>
        <v>83</v>
      </c>
      <c r="W77" s="1006">
        <f t="shared" si="4"/>
        <v>83</v>
      </c>
      <c r="X77" s="1006">
        <f t="shared" si="5"/>
        <v>83</v>
      </c>
      <c r="Y77" s="1006">
        <f t="shared" si="6"/>
        <v>83</v>
      </c>
      <c r="Z77" s="1006">
        <f t="shared" si="7"/>
        <v>83</v>
      </c>
      <c r="AA77" s="1006">
        <f t="shared" si="8"/>
        <v>83</v>
      </c>
      <c r="AB77" s="1006">
        <f t="shared" si="9"/>
        <v>83</v>
      </c>
      <c r="AC77" s="1006">
        <f t="shared" si="10"/>
        <v>83</v>
      </c>
      <c r="AD77" s="1006">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0">
        <f>Periods!$F$21</f>
        <v>43549</v>
      </c>
      <c r="J78" s="1010">
        <f>Periods!$F$21</f>
        <v>43549</v>
      </c>
      <c r="K78" s="1010">
        <f>Periods!$F$21</f>
        <v>43549</v>
      </c>
      <c r="L78" s="1010">
        <f>Periods!$F$21</f>
        <v>43549</v>
      </c>
      <c r="M78" s="1010">
        <f>Periods!$F$21</f>
        <v>43549</v>
      </c>
      <c r="N78" s="1010">
        <f>Periods!$F$21</f>
        <v>43549</v>
      </c>
      <c r="O78" s="1010">
        <f>Periods!$F$21</f>
        <v>43549</v>
      </c>
      <c r="P78" s="1010">
        <f>Periods!$F$21</f>
        <v>43549</v>
      </c>
      <c r="Q78" s="1010">
        <f>Periods!$F$21</f>
        <v>43549</v>
      </c>
      <c r="R78" s="1010">
        <f>Periods!$F$21</f>
        <v>43549</v>
      </c>
      <c r="S78" s="309"/>
      <c r="T78" s="908" t="str">
        <f t="shared" si="1"/>
        <v>z</v>
      </c>
      <c r="U78" s="1006">
        <f t="shared" si="2"/>
        <v>83</v>
      </c>
      <c r="V78" s="1006">
        <f t="shared" si="3"/>
        <v>83</v>
      </c>
      <c r="W78" s="1006">
        <f t="shared" si="4"/>
        <v>83</v>
      </c>
      <c r="X78" s="1006">
        <f t="shared" si="5"/>
        <v>83</v>
      </c>
      <c r="Y78" s="1006">
        <f t="shared" si="6"/>
        <v>83</v>
      </c>
      <c r="Z78" s="1006">
        <f t="shared" si="7"/>
        <v>83</v>
      </c>
      <c r="AA78" s="1006">
        <f t="shared" si="8"/>
        <v>83</v>
      </c>
      <c r="AB78" s="1006">
        <f t="shared" si="9"/>
        <v>83</v>
      </c>
      <c r="AC78" s="1006">
        <f t="shared" si="10"/>
        <v>83</v>
      </c>
      <c r="AD78" s="1006">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0">
        <f>Periods!$F$21</f>
        <v>43549</v>
      </c>
      <c r="J79" s="1010">
        <f>Periods!$F$21</f>
        <v>43549</v>
      </c>
      <c r="K79" s="1010">
        <f>Periods!$F$21</f>
        <v>43549</v>
      </c>
      <c r="L79" s="1010">
        <f>Periods!$F$21</f>
        <v>43549</v>
      </c>
      <c r="M79" s="1010">
        <f>Periods!$F$21</f>
        <v>43549</v>
      </c>
      <c r="N79" s="1010">
        <f>Periods!$F$21</f>
        <v>43549</v>
      </c>
      <c r="O79" s="1010">
        <f>Periods!$F$21</f>
        <v>43549</v>
      </c>
      <c r="P79" s="1010">
        <f>Periods!$F$21</f>
        <v>43549</v>
      </c>
      <c r="Q79" s="1010">
        <f>Periods!$F$21</f>
        <v>43549</v>
      </c>
      <c r="R79" s="1010">
        <f>Periods!$F$21</f>
        <v>43549</v>
      </c>
      <c r="S79" s="309"/>
      <c r="T79" s="908" t="str">
        <f t="shared" si="1"/>
        <v>zd</v>
      </c>
      <c r="U79" s="1006">
        <f t="shared" si="2"/>
        <v>83</v>
      </c>
      <c r="V79" s="1006">
        <f t="shared" si="3"/>
        <v>83</v>
      </c>
      <c r="W79" s="1006">
        <f t="shared" si="4"/>
        <v>83</v>
      </c>
      <c r="X79" s="1006">
        <f t="shared" si="5"/>
        <v>83</v>
      </c>
      <c r="Y79" s="1006">
        <f t="shared" si="6"/>
        <v>83</v>
      </c>
      <c r="Z79" s="1006">
        <f t="shared" si="7"/>
        <v>83</v>
      </c>
      <c r="AA79" s="1006">
        <f t="shared" si="8"/>
        <v>83</v>
      </c>
      <c r="AB79" s="1006">
        <f t="shared" si="9"/>
        <v>83</v>
      </c>
      <c r="AC79" s="1006">
        <f t="shared" si="10"/>
        <v>83</v>
      </c>
      <c r="AD79" s="1006">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6">
        <f>MIN(364,INT((J81 - DATE(YEAR(J81),1,1))))</f>
        <v>304</v>
      </c>
      <c r="J81" s="1010">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8" t="s">
        <v>370</v>
      </c>
      <c r="I115" s="1058"/>
      <c r="J115" s="1058"/>
      <c r="K115" s="299"/>
      <c r="L115" s="311"/>
      <c r="M115" s="1057" t="s">
        <v>281</v>
      </c>
      <c r="N115" s="1057"/>
      <c r="O115" s="1057"/>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630"/>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1122</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1122</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1122</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1122</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1155</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0">
        <v>1.2</v>
      </c>
      <c r="J265" s="1000">
        <v>1</v>
      </c>
      <c r="K265" s="1000">
        <v>1.22</v>
      </c>
      <c r="L265" s="1000">
        <v>0.87</v>
      </c>
      <c r="M265" s="1000">
        <v>1.05</v>
      </c>
      <c r="N265" s="1000">
        <v>0.83</v>
      </c>
      <c r="O265" s="1001">
        <v>0.95</v>
      </c>
      <c r="P265" s="1001">
        <v>0.65</v>
      </c>
      <c r="Q265" s="1001">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5">
        <f>IF($S267,H267/VLOOKUP($M225,CropResidue!$H$94:$L$110,5,FALSE)/VLOOKUP($M225,CropResidue!$H$94:$L$110,4,FALSE)/VLOOKUP($M225,CropResidue!$H$94:$L$110,2,FALSE)*VLOOKUP($M225,CropResidue!$G$153:$H$169,2,FALSE),Crop!H267)</f>
        <v>0</v>
      </c>
      <c r="V267" s="1005">
        <f>IF($S267,I267/VLOOKUP($M225,CropResidue!$H$94:$L$110,5,FALSE)/VLOOKUP($M225,CropResidue!$H$94:$L$110,4,FALSE)/VLOOKUP($M225,CropResidue!$H$94:$L$110,2,FALSE)*VLOOKUP($M225,CropResidue!$G$153:$H$169,2,FALSE),Crop!I267)</f>
        <v>0</v>
      </c>
      <c r="W267" s="1005">
        <f>IF($S267,J267/VLOOKUP($M225,CropResidue!$H$94:$L$110,5,FALSE)/VLOOKUP($M225,CropResidue!$H$94:$L$110,4,FALSE)/VLOOKUP($M225,CropResidue!$H$94:$L$110,2,FALSE)*VLOOKUP($M225,CropResidue!$G$153:$H$169,2,FALSE),Crop!J267)</f>
        <v>0</v>
      </c>
      <c r="X267" s="1005">
        <f>IF($S267,K267/VLOOKUP($M225,CropResidue!$H$94:$L$110,5,FALSE)/VLOOKUP($M225,CropResidue!$H$94:$L$110,4,FALSE)/VLOOKUP($M225,CropResidue!$H$94:$L$110,2,FALSE)*VLOOKUP($M225,CropResidue!$G$153:$H$169,2,FALSE),Crop!K267)</f>
        <v>0</v>
      </c>
      <c r="Y267" s="1005">
        <f>IF($S267,L267/VLOOKUP($M225,CropResidue!$H$94:$L$110,5,FALSE)/VLOOKUP($M225,CropResidue!$H$94:$L$110,4,FALSE)/VLOOKUP($M225,CropResidue!$H$94:$L$110,2,FALSE)*VLOOKUP($M225,CropResidue!$G$153:$H$169,2,FALSE),Crop!L267)</f>
        <v>0</v>
      </c>
      <c r="Z267" s="1005">
        <f>IF($S267,M267/VLOOKUP($M225,CropResidue!$H$94:$L$110,5,FALSE)/VLOOKUP($M225,CropResidue!$H$94:$L$110,4,FALSE)/VLOOKUP($M225,CropResidue!$H$94:$L$110,2,FALSE)*VLOOKUP($M225,CropResidue!$G$153:$H$169,2,FALSE),Crop!M267)</f>
        <v>0</v>
      </c>
      <c r="AA267" s="1005">
        <f>IF($S267,N267/VLOOKUP($M225,CropResidue!$H$94:$L$110,5,FALSE)/VLOOKUP($M225,CropResidue!$H$94:$L$110,4,FALSE)/VLOOKUP($M225,CropResidue!$H$94:$L$110,2,FALSE)*VLOOKUP($M225,CropResidue!$G$153:$H$169,2,FALSE),Crop!N267)</f>
        <v>0</v>
      </c>
      <c r="AB267" s="1005">
        <f>IF($S267,O267/VLOOKUP($M225,CropResidue!$H$94:$L$110,5,FALSE)/VLOOKUP($M225,CropResidue!$H$94:$L$110,4,FALSE)/VLOOKUP($M225,CropResidue!$H$94:$L$110,2,FALSE)*VLOOKUP($M225,CropResidue!$G$153:$H$169,2,FALSE),Crop!O267)</f>
        <v>0</v>
      </c>
      <c r="AC267" s="1005">
        <f>IF($S267,P267/VLOOKUP($M225,CropResidue!$H$94:$L$110,5,FALSE)/VLOOKUP($M225,CropResidue!$H$94:$L$110,4,FALSE)/VLOOKUP($M225,CropResidue!$H$94:$L$110,2,FALSE)*VLOOKUP($M225,CropResidue!$G$153:$H$169,2,FALSE),Crop!P267)</f>
        <v>0</v>
      </c>
      <c r="AD267" s="1005">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5">
        <f>IF($S268,H268/VLOOKUP($M226,CropResidue!$H$94:$L$110,5,FALSE)/VLOOKUP($M226,CropResidue!$H$94:$L$110,4,FALSE)/VLOOKUP($M226,CropResidue!$H$94:$L$110,2,FALSE)*VLOOKUP($M226,CropResidue!$G$153:$H$169,2,FALSE),Crop!H268)</f>
        <v>0</v>
      </c>
      <c r="V268" s="1005">
        <f>IF($S268,I268/VLOOKUP($M226,CropResidue!$H$94:$L$110,5,FALSE)/VLOOKUP($M226,CropResidue!$H$94:$L$110,4,FALSE)/VLOOKUP($M226,CropResidue!$H$94:$L$110,2,FALSE)*VLOOKUP($M226,CropResidue!$G$153:$H$169,2,FALSE),Crop!I268)</f>
        <v>0</v>
      </c>
      <c r="W268" s="1005">
        <f>IF($S268,J268/VLOOKUP($M226,CropResidue!$H$94:$L$110,5,FALSE)/VLOOKUP($M226,CropResidue!$H$94:$L$110,4,FALSE)/VLOOKUP($M226,CropResidue!$H$94:$L$110,2,FALSE)*VLOOKUP($M226,CropResidue!$G$153:$H$169,2,FALSE),Crop!J268)</f>
        <v>0</v>
      </c>
      <c r="X268" s="1005">
        <f>IF($S268,K268/VLOOKUP($M226,CropResidue!$H$94:$L$110,5,FALSE)/VLOOKUP($M226,CropResidue!$H$94:$L$110,4,FALSE)/VLOOKUP($M226,CropResidue!$H$94:$L$110,2,FALSE)*VLOOKUP($M226,CropResidue!$G$153:$H$169,2,FALSE),Crop!K268)</f>
        <v>0</v>
      </c>
      <c r="Y268" s="1005">
        <f>IF($S268,L268/VLOOKUP($M226,CropResidue!$H$94:$L$110,5,FALSE)/VLOOKUP($M226,CropResidue!$H$94:$L$110,4,FALSE)/VLOOKUP($M226,CropResidue!$H$94:$L$110,2,FALSE)*VLOOKUP($M226,CropResidue!$G$153:$H$169,2,FALSE),Crop!L268)</f>
        <v>0</v>
      </c>
      <c r="Z268" s="1005">
        <f>IF($S268,M268/VLOOKUP($M226,CropResidue!$H$94:$L$110,5,FALSE)/VLOOKUP($M226,CropResidue!$H$94:$L$110,4,FALSE)/VLOOKUP($M226,CropResidue!$H$94:$L$110,2,FALSE)*VLOOKUP($M226,CropResidue!$G$153:$H$169,2,FALSE),Crop!M268)</f>
        <v>0</v>
      </c>
      <c r="AA268" s="1005">
        <f>IF($S268,N268/VLOOKUP($M226,CropResidue!$H$94:$L$110,5,FALSE)/VLOOKUP($M226,CropResidue!$H$94:$L$110,4,FALSE)/VLOOKUP($M226,CropResidue!$H$94:$L$110,2,FALSE)*VLOOKUP($M226,CropResidue!$G$153:$H$169,2,FALSE),Crop!N268)</f>
        <v>0</v>
      </c>
      <c r="AB268" s="1005">
        <f>IF($S268,O268/VLOOKUP($M226,CropResidue!$H$94:$L$110,5,FALSE)/VLOOKUP($M226,CropResidue!$H$94:$L$110,4,FALSE)/VLOOKUP($M226,CropResidue!$H$94:$L$110,2,FALSE)*VLOOKUP($M226,CropResidue!$G$153:$H$169,2,FALSE),Crop!O268)</f>
        <v>0</v>
      </c>
      <c r="AC268" s="1005">
        <f>IF($S268,P268/VLOOKUP($M226,CropResidue!$H$94:$L$110,5,FALSE)/VLOOKUP($M226,CropResidue!$H$94:$L$110,4,FALSE)/VLOOKUP($M226,CropResidue!$H$94:$L$110,2,FALSE)*VLOOKUP($M226,CropResidue!$G$153:$H$169,2,FALSE),Crop!P268)</f>
        <v>0</v>
      </c>
      <c r="AD268" s="1005">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5">
        <f>IF($S269,H269/VLOOKUP($M227,CropResidue!$H$94:$L$110,5,FALSE)/VLOOKUP($M227,CropResidue!$H$94:$L$110,4,FALSE)/VLOOKUP($M227,CropResidue!$H$94:$L$110,2,FALSE)*VLOOKUP($M227,CropResidue!$G$153:$H$169,2,FALSE),Crop!H269)</f>
        <v>0</v>
      </c>
      <c r="V269" s="1005">
        <f>IF($S269,I269/VLOOKUP($M227,CropResidue!$H$94:$L$110,5,FALSE)/VLOOKUP($M227,CropResidue!$H$94:$L$110,4,FALSE)/VLOOKUP($M227,CropResidue!$H$94:$L$110,2,FALSE)*VLOOKUP($M227,CropResidue!$G$153:$H$169,2,FALSE),Crop!I269)</f>
        <v>0</v>
      </c>
      <c r="W269" s="1005">
        <f>IF($S269,J269/VLOOKUP($M227,CropResidue!$H$94:$L$110,5,FALSE)/VLOOKUP($M227,CropResidue!$H$94:$L$110,4,FALSE)/VLOOKUP($M227,CropResidue!$H$94:$L$110,2,FALSE)*VLOOKUP($M227,CropResidue!$G$153:$H$169,2,FALSE),Crop!J269)</f>
        <v>0</v>
      </c>
      <c r="X269" s="1005">
        <f>IF($S269,K269/VLOOKUP($M227,CropResidue!$H$94:$L$110,5,FALSE)/VLOOKUP($M227,CropResidue!$H$94:$L$110,4,FALSE)/VLOOKUP($M227,CropResidue!$H$94:$L$110,2,FALSE)*VLOOKUP($M227,CropResidue!$G$153:$H$169,2,FALSE),Crop!K269)</f>
        <v>0</v>
      </c>
      <c r="Y269" s="1005">
        <f>IF($S269,L269/VLOOKUP($M227,CropResidue!$H$94:$L$110,5,FALSE)/VLOOKUP($M227,CropResidue!$H$94:$L$110,4,FALSE)/VLOOKUP($M227,CropResidue!$H$94:$L$110,2,FALSE)*VLOOKUP($M227,CropResidue!$G$153:$H$169,2,FALSE),Crop!L269)</f>
        <v>0</v>
      </c>
      <c r="Z269" s="1005">
        <f>IF($S269,M269/VLOOKUP($M227,CropResidue!$H$94:$L$110,5,FALSE)/VLOOKUP($M227,CropResidue!$H$94:$L$110,4,FALSE)/VLOOKUP($M227,CropResidue!$H$94:$L$110,2,FALSE)*VLOOKUP($M227,CropResidue!$G$153:$H$169,2,FALSE),Crop!M269)</f>
        <v>0</v>
      </c>
      <c r="AA269" s="1005">
        <f>IF($S269,N269/VLOOKUP($M227,CropResidue!$H$94:$L$110,5,FALSE)/VLOOKUP($M227,CropResidue!$H$94:$L$110,4,FALSE)/VLOOKUP($M227,CropResidue!$H$94:$L$110,2,FALSE)*VLOOKUP($M227,CropResidue!$G$153:$H$169,2,FALSE),Crop!N269)</f>
        <v>0</v>
      </c>
      <c r="AB269" s="1005">
        <f>IF($S269,O269/VLOOKUP($M227,CropResidue!$H$94:$L$110,5,FALSE)/VLOOKUP($M227,CropResidue!$H$94:$L$110,4,FALSE)/VLOOKUP($M227,CropResidue!$H$94:$L$110,2,FALSE)*VLOOKUP($M227,CropResidue!$G$153:$H$169,2,FALSE),Crop!O269)</f>
        <v>0</v>
      </c>
      <c r="AC269" s="1005">
        <f>IF($S269,P269/VLOOKUP($M227,CropResidue!$H$94:$L$110,5,FALSE)/VLOOKUP($M227,CropResidue!$H$94:$L$110,4,FALSE)/VLOOKUP($M227,CropResidue!$H$94:$L$110,2,FALSE)*VLOOKUP($M227,CropResidue!$G$153:$H$169,2,FALSE),Crop!P269)</f>
        <v>0</v>
      </c>
      <c r="AD269" s="1005">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5">
        <f>IF($S270,H270/VLOOKUP($M228,CropResidue!$H$94:$L$110,5,FALSE)/VLOOKUP($M228,CropResidue!$H$94:$L$110,4,FALSE)/VLOOKUP($M228,CropResidue!$H$94:$L$110,2,FALSE)*VLOOKUP($M228,CropResidue!$G$153:$H$169,2,FALSE),Crop!H270)</f>
        <v>0</v>
      </c>
      <c r="V270" s="1005">
        <f>IF($S270,I270/VLOOKUP($M228,CropResidue!$H$94:$L$110,5,FALSE)/VLOOKUP($M228,CropResidue!$H$94:$L$110,4,FALSE)/VLOOKUP($M228,CropResidue!$H$94:$L$110,2,FALSE)*VLOOKUP($M228,CropResidue!$G$153:$H$169,2,FALSE),Crop!I270)</f>
        <v>0</v>
      </c>
      <c r="W270" s="1005">
        <f>IF($S270,J270/VLOOKUP($M228,CropResidue!$H$94:$L$110,5,FALSE)/VLOOKUP($M228,CropResidue!$H$94:$L$110,4,FALSE)/VLOOKUP($M228,CropResidue!$H$94:$L$110,2,FALSE)*VLOOKUP($M228,CropResidue!$G$153:$H$169,2,FALSE),Crop!J270)</f>
        <v>0</v>
      </c>
      <c r="X270" s="1005">
        <f>IF($S270,K270/VLOOKUP($M228,CropResidue!$H$94:$L$110,5,FALSE)/VLOOKUP($M228,CropResidue!$H$94:$L$110,4,FALSE)/VLOOKUP($M228,CropResidue!$H$94:$L$110,2,FALSE)*VLOOKUP($M228,CropResidue!$G$153:$H$169,2,FALSE),Crop!K270)</f>
        <v>0</v>
      </c>
      <c r="Y270" s="1005">
        <f>IF($S270,L270/VLOOKUP($M228,CropResidue!$H$94:$L$110,5,FALSE)/VLOOKUP($M228,CropResidue!$H$94:$L$110,4,FALSE)/VLOOKUP($M228,CropResidue!$H$94:$L$110,2,FALSE)*VLOOKUP($M228,CropResidue!$G$153:$H$169,2,FALSE),Crop!L270)</f>
        <v>0</v>
      </c>
      <c r="Z270" s="1005">
        <f>IF($S270,M270/VLOOKUP($M228,CropResidue!$H$94:$L$110,5,FALSE)/VLOOKUP($M228,CropResidue!$H$94:$L$110,4,FALSE)/VLOOKUP($M228,CropResidue!$H$94:$L$110,2,FALSE)*VLOOKUP($M228,CropResidue!$G$153:$H$169,2,FALSE),Crop!M270)</f>
        <v>0</v>
      </c>
      <c r="AA270" s="1005">
        <f>IF($S270,N270/VLOOKUP($M228,CropResidue!$H$94:$L$110,5,FALSE)/VLOOKUP($M228,CropResidue!$H$94:$L$110,4,FALSE)/VLOOKUP($M228,CropResidue!$H$94:$L$110,2,FALSE)*VLOOKUP($M228,CropResidue!$G$153:$H$169,2,FALSE),Crop!N270)</f>
        <v>0</v>
      </c>
      <c r="AB270" s="1005">
        <f>IF($S270,O270/VLOOKUP($M228,CropResidue!$H$94:$L$110,5,FALSE)/VLOOKUP($M228,CropResidue!$H$94:$L$110,4,FALSE)/VLOOKUP($M228,CropResidue!$H$94:$L$110,2,FALSE)*VLOOKUP($M228,CropResidue!$G$153:$H$169,2,FALSE),Crop!O270)</f>
        <v>0</v>
      </c>
      <c r="AC270" s="1005">
        <f>IF($S270,P270/VLOOKUP($M228,CropResidue!$H$94:$L$110,5,FALSE)/VLOOKUP($M228,CropResidue!$H$94:$L$110,4,FALSE)/VLOOKUP($M228,CropResidue!$H$94:$L$110,2,FALSE)*VLOOKUP($M228,CropResidue!$G$153:$H$169,2,FALSE),Crop!P270)</f>
        <v>0</v>
      </c>
      <c r="AD270" s="1005">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5">
        <f>IF($S271,H271/VLOOKUP($M229,CropResidue!$H$94:$L$110,5,FALSE)/VLOOKUP($M229,CropResidue!$H$94:$L$110,4,FALSE)/VLOOKUP($M229,CropResidue!$H$94:$L$110,2,FALSE)*VLOOKUP($M229,CropResidue!$G$153:$H$169,2,FALSE),Crop!H271)</f>
        <v>0</v>
      </c>
      <c r="V271" s="1005">
        <f>IF($S271,I271/VLOOKUP($M229,CropResidue!$H$94:$L$110,5,FALSE)/VLOOKUP($M229,CropResidue!$H$94:$L$110,4,FALSE)/VLOOKUP($M229,CropResidue!$H$94:$L$110,2,FALSE)*VLOOKUP($M229,CropResidue!$G$153:$H$169,2,FALSE),Crop!I271)</f>
        <v>0</v>
      </c>
      <c r="W271" s="1005">
        <f>IF($S271,J271/VLOOKUP($M229,CropResidue!$H$94:$L$110,5,FALSE)/VLOOKUP($M229,CropResidue!$H$94:$L$110,4,FALSE)/VLOOKUP($M229,CropResidue!$H$94:$L$110,2,FALSE)*VLOOKUP($M229,CropResidue!$G$153:$H$169,2,FALSE),Crop!J271)</f>
        <v>0</v>
      </c>
      <c r="X271" s="1005">
        <f>IF($S271,K271/VLOOKUP($M229,CropResidue!$H$94:$L$110,5,FALSE)/VLOOKUP($M229,CropResidue!$H$94:$L$110,4,FALSE)/VLOOKUP($M229,CropResidue!$H$94:$L$110,2,FALSE)*VLOOKUP($M229,CropResidue!$G$153:$H$169,2,FALSE),Crop!K271)</f>
        <v>0</v>
      </c>
      <c r="Y271" s="1005">
        <f>IF($S271,L271/VLOOKUP($M229,CropResidue!$H$94:$L$110,5,FALSE)/VLOOKUP($M229,CropResidue!$H$94:$L$110,4,FALSE)/VLOOKUP($M229,CropResidue!$H$94:$L$110,2,FALSE)*VLOOKUP($M229,CropResidue!$G$153:$H$169,2,FALSE),Crop!L271)</f>
        <v>0</v>
      </c>
      <c r="Z271" s="1005">
        <f>IF($S271,M271/VLOOKUP($M229,CropResidue!$H$94:$L$110,5,FALSE)/VLOOKUP($M229,CropResidue!$H$94:$L$110,4,FALSE)/VLOOKUP($M229,CropResidue!$H$94:$L$110,2,FALSE)*VLOOKUP($M229,CropResidue!$G$153:$H$169,2,FALSE),Crop!M271)</f>
        <v>0</v>
      </c>
      <c r="AA271" s="1005">
        <f>IF($S271,N271/VLOOKUP($M229,CropResidue!$H$94:$L$110,5,FALSE)/VLOOKUP($M229,CropResidue!$H$94:$L$110,4,FALSE)/VLOOKUP($M229,CropResidue!$H$94:$L$110,2,FALSE)*VLOOKUP($M229,CropResidue!$G$153:$H$169,2,FALSE),Crop!N271)</f>
        <v>0</v>
      </c>
      <c r="AB271" s="1005">
        <f>IF($S271,O271/VLOOKUP($M229,CropResidue!$H$94:$L$110,5,FALSE)/VLOOKUP($M229,CropResidue!$H$94:$L$110,4,FALSE)/VLOOKUP($M229,CropResidue!$H$94:$L$110,2,FALSE)*VLOOKUP($M229,CropResidue!$G$153:$H$169,2,FALSE),Crop!O271)</f>
        <v>0</v>
      </c>
      <c r="AC271" s="1005">
        <f>IF($S271,P271/VLOOKUP($M229,CropResidue!$H$94:$L$110,5,FALSE)/VLOOKUP($M229,CropResidue!$H$94:$L$110,4,FALSE)/VLOOKUP($M229,CropResidue!$H$94:$L$110,2,FALSE)*VLOOKUP($M229,CropResidue!$G$153:$H$169,2,FALSE),Crop!P271)</f>
        <v>0</v>
      </c>
      <c r="AD271" s="1005">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5">
        <f>IF($S272,H272/VLOOKUP($M230,CropResidue!$H$94:$L$110,5,FALSE)/VLOOKUP($M230,CropResidue!$H$94:$L$110,4,FALSE)/VLOOKUP($M230,CropResidue!$H$94:$L$110,2,FALSE)*VLOOKUP($M230,CropResidue!$G$153:$H$169,2,FALSE),Crop!H272)</f>
        <v>0</v>
      </c>
      <c r="V272" s="1005">
        <f>IF($S272,I272/VLOOKUP($M230,CropResidue!$H$94:$L$110,5,FALSE)/VLOOKUP($M230,CropResidue!$H$94:$L$110,4,FALSE)/VLOOKUP($M230,CropResidue!$H$94:$L$110,2,FALSE)*VLOOKUP($M230,CropResidue!$G$153:$H$169,2,FALSE),Crop!I272)</f>
        <v>0</v>
      </c>
      <c r="W272" s="1005">
        <f>IF($S272,J272/VLOOKUP($M230,CropResidue!$H$94:$L$110,5,FALSE)/VLOOKUP($M230,CropResidue!$H$94:$L$110,4,FALSE)/VLOOKUP($M230,CropResidue!$H$94:$L$110,2,FALSE)*VLOOKUP($M230,CropResidue!$G$153:$H$169,2,FALSE),Crop!J272)</f>
        <v>0</v>
      </c>
      <c r="X272" s="1005">
        <f>IF($S272,K272/VLOOKUP($M230,CropResidue!$H$94:$L$110,5,FALSE)/VLOOKUP($M230,CropResidue!$H$94:$L$110,4,FALSE)/VLOOKUP($M230,CropResidue!$H$94:$L$110,2,FALSE)*VLOOKUP($M230,CropResidue!$G$153:$H$169,2,FALSE),Crop!K272)</f>
        <v>0</v>
      </c>
      <c r="Y272" s="1005">
        <f>IF($S272,L272/VLOOKUP($M230,CropResidue!$H$94:$L$110,5,FALSE)/VLOOKUP($M230,CropResidue!$H$94:$L$110,4,FALSE)/VLOOKUP($M230,CropResidue!$H$94:$L$110,2,FALSE)*VLOOKUP($M230,CropResidue!$G$153:$H$169,2,FALSE),Crop!L272)</f>
        <v>0</v>
      </c>
      <c r="Z272" s="1005">
        <f>IF($S272,M272/VLOOKUP($M230,CropResidue!$H$94:$L$110,5,FALSE)/VLOOKUP($M230,CropResidue!$H$94:$L$110,4,FALSE)/VLOOKUP($M230,CropResidue!$H$94:$L$110,2,FALSE)*VLOOKUP($M230,CropResidue!$G$153:$H$169,2,FALSE),Crop!M272)</f>
        <v>0</v>
      </c>
      <c r="AA272" s="1005">
        <f>IF($S272,N272/VLOOKUP($M230,CropResidue!$H$94:$L$110,5,FALSE)/VLOOKUP($M230,CropResidue!$H$94:$L$110,4,FALSE)/VLOOKUP($M230,CropResidue!$H$94:$L$110,2,FALSE)*VLOOKUP($M230,CropResidue!$G$153:$H$169,2,FALSE),Crop!N272)</f>
        <v>0</v>
      </c>
      <c r="AB272" s="1005">
        <f>IF($S272,O272/VLOOKUP($M230,CropResidue!$H$94:$L$110,5,FALSE)/VLOOKUP($M230,CropResidue!$H$94:$L$110,4,FALSE)/VLOOKUP($M230,CropResidue!$H$94:$L$110,2,FALSE)*VLOOKUP($M230,CropResidue!$G$153:$H$169,2,FALSE),Crop!O272)</f>
        <v>0</v>
      </c>
      <c r="AC272" s="1005">
        <f>IF($S272,P272/VLOOKUP($M230,CropResidue!$H$94:$L$110,5,FALSE)/VLOOKUP($M230,CropResidue!$H$94:$L$110,4,FALSE)/VLOOKUP($M230,CropResidue!$H$94:$L$110,2,FALSE)*VLOOKUP($M230,CropResidue!$G$153:$H$169,2,FALSE),Crop!P272)</f>
        <v>0</v>
      </c>
      <c r="AD272" s="1005">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5">
        <f>IF($S273,H273/VLOOKUP($M231,CropResidue!$H$94:$L$110,5,FALSE)/VLOOKUP($M231,CropResidue!$H$94:$L$110,4,FALSE)/VLOOKUP($M231,CropResidue!$H$94:$L$110,2,FALSE)*VLOOKUP($M231,CropResidue!$G$153:$H$169,2,FALSE),Crop!H273)</f>
        <v>0</v>
      </c>
      <c r="V273" s="1005">
        <f>IF($S273,I273/VLOOKUP($M231,CropResidue!$H$94:$L$110,5,FALSE)/VLOOKUP($M231,CropResidue!$H$94:$L$110,4,FALSE)/VLOOKUP($M231,CropResidue!$H$94:$L$110,2,FALSE)*VLOOKUP($M231,CropResidue!$G$153:$H$169,2,FALSE),Crop!I273)</f>
        <v>0</v>
      </c>
      <c r="W273" s="1005">
        <f>IF($S273,J273/VLOOKUP($M231,CropResidue!$H$94:$L$110,5,FALSE)/VLOOKUP($M231,CropResidue!$H$94:$L$110,4,FALSE)/VLOOKUP($M231,CropResidue!$H$94:$L$110,2,FALSE)*VLOOKUP($M231,CropResidue!$G$153:$H$169,2,FALSE),Crop!J273)</f>
        <v>0</v>
      </c>
      <c r="X273" s="1005">
        <f>IF($S273,K273/VLOOKUP($M231,CropResidue!$H$94:$L$110,5,FALSE)/VLOOKUP($M231,CropResidue!$H$94:$L$110,4,FALSE)/VLOOKUP($M231,CropResidue!$H$94:$L$110,2,FALSE)*VLOOKUP($M231,CropResidue!$G$153:$H$169,2,FALSE),Crop!K273)</f>
        <v>0</v>
      </c>
      <c r="Y273" s="1005">
        <f>IF($S273,L273/VLOOKUP($M231,CropResidue!$H$94:$L$110,5,FALSE)/VLOOKUP($M231,CropResidue!$H$94:$L$110,4,FALSE)/VLOOKUP($M231,CropResidue!$H$94:$L$110,2,FALSE)*VLOOKUP($M231,CropResidue!$G$153:$H$169,2,FALSE),Crop!L273)</f>
        <v>0</v>
      </c>
      <c r="Z273" s="1005">
        <f>IF($S273,M273/VLOOKUP($M231,CropResidue!$H$94:$L$110,5,FALSE)/VLOOKUP($M231,CropResidue!$H$94:$L$110,4,FALSE)/VLOOKUP($M231,CropResidue!$H$94:$L$110,2,FALSE)*VLOOKUP($M231,CropResidue!$G$153:$H$169,2,FALSE),Crop!M273)</f>
        <v>0</v>
      </c>
      <c r="AA273" s="1005">
        <f>IF($S273,N273/VLOOKUP($M231,CropResidue!$H$94:$L$110,5,FALSE)/VLOOKUP($M231,CropResidue!$H$94:$L$110,4,FALSE)/VLOOKUP($M231,CropResidue!$H$94:$L$110,2,FALSE)*VLOOKUP($M231,CropResidue!$G$153:$H$169,2,FALSE),Crop!N273)</f>
        <v>0</v>
      </c>
      <c r="AB273" s="1005">
        <f>IF($S273,O273/VLOOKUP($M231,CropResidue!$H$94:$L$110,5,FALSE)/VLOOKUP($M231,CropResidue!$H$94:$L$110,4,FALSE)/VLOOKUP($M231,CropResidue!$H$94:$L$110,2,FALSE)*VLOOKUP($M231,CropResidue!$G$153:$H$169,2,FALSE),Crop!O273)</f>
        <v>0</v>
      </c>
      <c r="AC273" s="1005">
        <f>IF($S273,P273/VLOOKUP($M231,CropResidue!$H$94:$L$110,5,FALSE)/VLOOKUP($M231,CropResidue!$H$94:$L$110,4,FALSE)/VLOOKUP($M231,CropResidue!$H$94:$L$110,2,FALSE)*VLOOKUP($M231,CropResidue!$G$153:$H$169,2,FALSE),Crop!P273)</f>
        <v>0</v>
      </c>
      <c r="AD273" s="1005">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5">
        <f>IF($S274,H274/VLOOKUP($M232,CropResidue!$H$94:$L$110,5,FALSE)/VLOOKUP($M232,CropResidue!$H$94:$L$110,4,FALSE)/VLOOKUP($M232,CropResidue!$H$94:$L$110,2,FALSE)*VLOOKUP($M232,CropResidue!$G$153:$H$169,2,FALSE),Crop!H274)</f>
        <v>0</v>
      </c>
      <c r="V274" s="1005">
        <f>IF($S274,I274/VLOOKUP($M232,CropResidue!$H$94:$L$110,5,FALSE)/VLOOKUP($M232,CropResidue!$H$94:$L$110,4,FALSE)/VLOOKUP($M232,CropResidue!$H$94:$L$110,2,FALSE)*VLOOKUP($M232,CropResidue!$G$153:$H$169,2,FALSE),Crop!I274)</f>
        <v>0</v>
      </c>
      <c r="W274" s="1005">
        <f>IF($S274,J274/VLOOKUP($M232,CropResidue!$H$94:$L$110,5,FALSE)/VLOOKUP($M232,CropResidue!$H$94:$L$110,4,FALSE)/VLOOKUP($M232,CropResidue!$H$94:$L$110,2,FALSE)*VLOOKUP($M232,CropResidue!$G$153:$H$169,2,FALSE),Crop!J274)</f>
        <v>0</v>
      </c>
      <c r="X274" s="1005">
        <f>IF($S274,K274/VLOOKUP($M232,CropResidue!$H$94:$L$110,5,FALSE)/VLOOKUP($M232,CropResidue!$H$94:$L$110,4,FALSE)/VLOOKUP($M232,CropResidue!$H$94:$L$110,2,FALSE)*VLOOKUP($M232,CropResidue!$G$153:$H$169,2,FALSE),Crop!K274)</f>
        <v>0</v>
      </c>
      <c r="Y274" s="1005">
        <f>IF($S274,L274/VLOOKUP($M232,CropResidue!$H$94:$L$110,5,FALSE)/VLOOKUP($M232,CropResidue!$H$94:$L$110,4,FALSE)/VLOOKUP($M232,CropResidue!$H$94:$L$110,2,FALSE)*VLOOKUP($M232,CropResidue!$G$153:$H$169,2,FALSE),Crop!L274)</f>
        <v>0</v>
      </c>
      <c r="Z274" s="1005">
        <f>IF($S274,M274/VLOOKUP($M232,CropResidue!$H$94:$L$110,5,FALSE)/VLOOKUP($M232,CropResidue!$H$94:$L$110,4,FALSE)/VLOOKUP($M232,CropResidue!$H$94:$L$110,2,FALSE)*VLOOKUP($M232,CropResidue!$G$153:$H$169,2,FALSE),Crop!M274)</f>
        <v>0</v>
      </c>
      <c r="AA274" s="1005">
        <f>IF($S274,N274/VLOOKUP($M232,CropResidue!$H$94:$L$110,5,FALSE)/VLOOKUP($M232,CropResidue!$H$94:$L$110,4,FALSE)/VLOOKUP($M232,CropResidue!$H$94:$L$110,2,FALSE)*VLOOKUP($M232,CropResidue!$G$153:$H$169,2,FALSE),Crop!N274)</f>
        <v>0</v>
      </c>
      <c r="AB274" s="1005">
        <f>IF($S274,O274/VLOOKUP($M232,CropResidue!$H$94:$L$110,5,FALSE)/VLOOKUP($M232,CropResidue!$H$94:$L$110,4,FALSE)/VLOOKUP($M232,CropResidue!$H$94:$L$110,2,FALSE)*VLOOKUP($M232,CropResidue!$G$153:$H$169,2,FALSE),Crop!O274)</f>
        <v>0</v>
      </c>
      <c r="AC274" s="1005">
        <f>IF($S274,P274/VLOOKUP($M232,CropResidue!$H$94:$L$110,5,FALSE)/VLOOKUP($M232,CropResidue!$H$94:$L$110,4,FALSE)/VLOOKUP($M232,CropResidue!$H$94:$L$110,2,FALSE)*VLOOKUP($M232,CropResidue!$G$153:$H$169,2,FALSE),Crop!P274)</f>
        <v>0</v>
      </c>
      <c r="AD274" s="1005">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5">
        <f>IF($S275,H275/VLOOKUP($M233,CropResidue!$H$94:$L$110,5,FALSE)/VLOOKUP($M233,CropResidue!$H$94:$L$110,4,FALSE)/VLOOKUP($M233,CropResidue!$H$94:$L$110,2,FALSE)*VLOOKUP($M233,CropResidue!$G$153:$H$169,2,FALSE),Crop!H275)</f>
        <v>0</v>
      </c>
      <c r="V275" s="1005">
        <f>IF($S275,I275/VLOOKUP($M233,CropResidue!$H$94:$L$110,5,FALSE)/VLOOKUP($M233,CropResidue!$H$94:$L$110,4,FALSE)/VLOOKUP($M233,CropResidue!$H$94:$L$110,2,FALSE)*VLOOKUP($M233,CropResidue!$G$153:$H$169,2,FALSE),Crop!I275)</f>
        <v>0</v>
      </c>
      <c r="W275" s="1005">
        <f>IF($S275,J275/VLOOKUP($M233,CropResidue!$H$94:$L$110,5,FALSE)/VLOOKUP($M233,CropResidue!$H$94:$L$110,4,FALSE)/VLOOKUP($M233,CropResidue!$H$94:$L$110,2,FALSE)*VLOOKUP($M233,CropResidue!$G$153:$H$169,2,FALSE),Crop!J275)</f>
        <v>0</v>
      </c>
      <c r="X275" s="1005">
        <f>IF($S275,K275/VLOOKUP($M233,CropResidue!$H$94:$L$110,5,FALSE)/VLOOKUP($M233,CropResidue!$H$94:$L$110,4,FALSE)/VLOOKUP($M233,CropResidue!$H$94:$L$110,2,FALSE)*VLOOKUP($M233,CropResidue!$G$153:$H$169,2,FALSE),Crop!K275)</f>
        <v>0</v>
      </c>
      <c r="Y275" s="1005">
        <f>IF($S275,L275/VLOOKUP($M233,CropResidue!$H$94:$L$110,5,FALSE)/VLOOKUP($M233,CropResidue!$H$94:$L$110,4,FALSE)/VLOOKUP($M233,CropResidue!$H$94:$L$110,2,FALSE)*VLOOKUP($M233,CropResidue!$G$153:$H$169,2,FALSE),Crop!L275)</f>
        <v>0</v>
      </c>
      <c r="Z275" s="1005">
        <f>IF($S275,M275/VLOOKUP($M233,CropResidue!$H$94:$L$110,5,FALSE)/VLOOKUP($M233,CropResidue!$H$94:$L$110,4,FALSE)/VLOOKUP($M233,CropResidue!$H$94:$L$110,2,FALSE)*VLOOKUP($M233,CropResidue!$G$153:$H$169,2,FALSE),Crop!M275)</f>
        <v>0</v>
      </c>
      <c r="AA275" s="1005">
        <f>IF($S275,N275/VLOOKUP($M233,CropResidue!$H$94:$L$110,5,FALSE)/VLOOKUP($M233,CropResidue!$H$94:$L$110,4,FALSE)/VLOOKUP($M233,CropResidue!$H$94:$L$110,2,FALSE)*VLOOKUP($M233,CropResidue!$G$153:$H$169,2,FALSE),Crop!N275)</f>
        <v>0</v>
      </c>
      <c r="AB275" s="1005">
        <f>IF($S275,O275/VLOOKUP($M233,CropResidue!$H$94:$L$110,5,FALSE)/VLOOKUP($M233,CropResidue!$H$94:$L$110,4,FALSE)/VLOOKUP($M233,CropResidue!$H$94:$L$110,2,FALSE)*VLOOKUP($M233,CropResidue!$G$153:$H$169,2,FALSE),Crop!O275)</f>
        <v>0</v>
      </c>
      <c r="AC275" s="1005">
        <f>IF($S275,P275/VLOOKUP($M233,CropResidue!$H$94:$L$110,5,FALSE)/VLOOKUP($M233,CropResidue!$H$94:$L$110,4,FALSE)/VLOOKUP($M233,CropResidue!$H$94:$L$110,2,FALSE)*VLOOKUP($M233,CropResidue!$G$153:$H$169,2,FALSE),Crop!P275)</f>
        <v>0</v>
      </c>
      <c r="AD275" s="1005">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5">
        <f>IF($S276,H276/VLOOKUP($M234,CropResidue!$H$94:$L$110,5,FALSE)/VLOOKUP($M234,CropResidue!$H$94:$L$110,4,FALSE)/VLOOKUP($M234,CropResidue!$H$94:$L$110,2,FALSE)*VLOOKUP($M234,CropResidue!$G$153:$H$169,2,FALSE),Crop!H276)</f>
        <v>0</v>
      </c>
      <c r="V276" s="1005">
        <f>IF($S276,I276/VLOOKUP($M234,CropResidue!$H$94:$L$110,5,FALSE)/VLOOKUP($M234,CropResidue!$H$94:$L$110,4,FALSE)/VLOOKUP($M234,CropResidue!$H$94:$L$110,2,FALSE)*VLOOKUP($M234,CropResidue!$G$153:$H$169,2,FALSE),Crop!I276)</f>
        <v>0</v>
      </c>
      <c r="W276" s="1005">
        <f>IF($S276,J276/VLOOKUP($M234,CropResidue!$H$94:$L$110,5,FALSE)/VLOOKUP($M234,CropResidue!$H$94:$L$110,4,FALSE)/VLOOKUP($M234,CropResidue!$H$94:$L$110,2,FALSE)*VLOOKUP($M234,CropResidue!$G$153:$H$169,2,FALSE),Crop!J276)</f>
        <v>0</v>
      </c>
      <c r="X276" s="1005">
        <f>IF($S276,K276/VLOOKUP($M234,CropResidue!$H$94:$L$110,5,FALSE)/VLOOKUP($M234,CropResidue!$H$94:$L$110,4,FALSE)/VLOOKUP($M234,CropResidue!$H$94:$L$110,2,FALSE)*VLOOKUP($M234,CropResidue!$G$153:$H$169,2,FALSE),Crop!K276)</f>
        <v>0</v>
      </c>
      <c r="Y276" s="1005">
        <f>IF($S276,L276/VLOOKUP($M234,CropResidue!$H$94:$L$110,5,FALSE)/VLOOKUP($M234,CropResidue!$H$94:$L$110,4,FALSE)/VLOOKUP($M234,CropResidue!$H$94:$L$110,2,FALSE)*VLOOKUP($M234,CropResidue!$G$153:$H$169,2,FALSE),Crop!L276)</f>
        <v>0</v>
      </c>
      <c r="Z276" s="1005">
        <f>IF($S276,M276/VLOOKUP($M234,CropResidue!$H$94:$L$110,5,FALSE)/VLOOKUP($M234,CropResidue!$H$94:$L$110,4,FALSE)/VLOOKUP($M234,CropResidue!$H$94:$L$110,2,FALSE)*VLOOKUP($M234,CropResidue!$G$153:$H$169,2,FALSE),Crop!M276)</f>
        <v>0</v>
      </c>
      <c r="AA276" s="1005">
        <f>IF($S276,N276/VLOOKUP($M234,CropResidue!$H$94:$L$110,5,FALSE)/VLOOKUP($M234,CropResidue!$H$94:$L$110,4,FALSE)/VLOOKUP($M234,CropResidue!$H$94:$L$110,2,FALSE)*VLOOKUP($M234,CropResidue!$G$153:$H$169,2,FALSE),Crop!N276)</f>
        <v>0</v>
      </c>
      <c r="AB276" s="1005">
        <f>IF($S276,O276/VLOOKUP($M234,CropResidue!$H$94:$L$110,5,FALSE)/VLOOKUP($M234,CropResidue!$H$94:$L$110,4,FALSE)/VLOOKUP($M234,CropResidue!$H$94:$L$110,2,FALSE)*VLOOKUP($M234,CropResidue!$G$153:$H$169,2,FALSE),Crop!O276)</f>
        <v>0</v>
      </c>
      <c r="AC276" s="1005">
        <f>IF($S276,P276/VLOOKUP($M234,CropResidue!$H$94:$L$110,5,FALSE)/VLOOKUP($M234,CropResidue!$H$94:$L$110,4,FALSE)/VLOOKUP($M234,CropResidue!$H$94:$L$110,2,FALSE)*VLOOKUP($M234,CropResidue!$G$153:$H$169,2,FALSE),Crop!P276)</f>
        <v>0</v>
      </c>
      <c r="AD276" s="1005">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5">
        <f>IF($S277,H277/VLOOKUP($M235,CropResidue!$H$94:$L$110,5,FALSE)/VLOOKUP($M235,CropResidue!$H$94:$L$110,4,FALSE)/VLOOKUP($M235,CropResidue!$H$94:$L$110,2,FALSE)*VLOOKUP($M235,CropResidue!$G$153:$H$169,2,FALSE),Crop!H277)</f>
        <v>0</v>
      </c>
      <c r="V277" s="1005">
        <f>IF($S277,I277/VLOOKUP($M235,CropResidue!$H$94:$L$110,5,FALSE)/VLOOKUP($M235,CropResidue!$H$94:$L$110,4,FALSE)/VLOOKUP($M235,CropResidue!$H$94:$L$110,2,FALSE)*VLOOKUP($M235,CropResidue!$G$153:$H$169,2,FALSE),Crop!I277)</f>
        <v>0</v>
      </c>
      <c r="W277" s="1005">
        <f>IF($S277,J277/VLOOKUP($M235,CropResidue!$H$94:$L$110,5,FALSE)/VLOOKUP($M235,CropResidue!$H$94:$L$110,4,FALSE)/VLOOKUP($M235,CropResidue!$H$94:$L$110,2,FALSE)*VLOOKUP($M235,CropResidue!$G$153:$H$169,2,FALSE),Crop!J277)</f>
        <v>0</v>
      </c>
      <c r="X277" s="1005">
        <f>IF($S277,K277/VLOOKUP($M235,CropResidue!$H$94:$L$110,5,FALSE)/VLOOKUP($M235,CropResidue!$H$94:$L$110,4,FALSE)/VLOOKUP($M235,CropResidue!$H$94:$L$110,2,FALSE)*VLOOKUP($M235,CropResidue!$G$153:$H$169,2,FALSE),Crop!K277)</f>
        <v>0</v>
      </c>
      <c r="Y277" s="1005">
        <f>IF($S277,L277/VLOOKUP($M235,CropResidue!$H$94:$L$110,5,FALSE)/VLOOKUP($M235,CropResidue!$H$94:$L$110,4,FALSE)/VLOOKUP($M235,CropResidue!$H$94:$L$110,2,FALSE)*VLOOKUP($M235,CropResidue!$G$153:$H$169,2,FALSE),Crop!L277)</f>
        <v>0</v>
      </c>
      <c r="Z277" s="1005">
        <f>IF($S277,M277/VLOOKUP($M235,CropResidue!$H$94:$L$110,5,FALSE)/VLOOKUP($M235,CropResidue!$H$94:$L$110,4,FALSE)/VLOOKUP($M235,CropResidue!$H$94:$L$110,2,FALSE)*VLOOKUP($M235,CropResidue!$G$153:$H$169,2,FALSE),Crop!M277)</f>
        <v>0</v>
      </c>
      <c r="AA277" s="1005">
        <f>IF($S277,N277/VLOOKUP($M235,CropResidue!$H$94:$L$110,5,FALSE)/VLOOKUP($M235,CropResidue!$H$94:$L$110,4,FALSE)/VLOOKUP($M235,CropResidue!$H$94:$L$110,2,FALSE)*VLOOKUP($M235,CropResidue!$G$153:$H$169,2,FALSE),Crop!N277)</f>
        <v>0</v>
      </c>
      <c r="AB277" s="1005">
        <f>IF($S277,O277/VLOOKUP($M235,CropResidue!$H$94:$L$110,5,FALSE)/VLOOKUP($M235,CropResidue!$H$94:$L$110,4,FALSE)/VLOOKUP($M235,CropResidue!$H$94:$L$110,2,FALSE)*VLOOKUP($M235,CropResidue!$G$153:$H$169,2,FALSE),Crop!O277)</f>
        <v>0</v>
      </c>
      <c r="AC277" s="1005">
        <f>IF($S277,P277/VLOOKUP($M235,CropResidue!$H$94:$L$110,5,FALSE)/VLOOKUP($M235,CropResidue!$H$94:$L$110,4,FALSE)/VLOOKUP($M235,CropResidue!$H$94:$L$110,2,FALSE)*VLOOKUP($M235,CropResidue!$G$153:$H$169,2,FALSE),Crop!P277)</f>
        <v>0</v>
      </c>
      <c r="AD277" s="1005">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5">
        <f>IF($S278,H278/VLOOKUP($M236,CropResidue!$H$94:$L$110,5,FALSE)/VLOOKUP($M236,CropResidue!$H$94:$L$110,4,FALSE)/VLOOKUP($M236,CropResidue!$H$94:$L$110,2,FALSE)*VLOOKUP($M236,CropResidue!$G$153:$H$169,2,FALSE),Crop!H278)</f>
        <v>0</v>
      </c>
      <c r="V278" s="1005">
        <f>IF($S278,I278/VLOOKUP($M236,CropResidue!$H$94:$L$110,5,FALSE)/VLOOKUP($M236,CropResidue!$H$94:$L$110,4,FALSE)/VLOOKUP($M236,CropResidue!$H$94:$L$110,2,FALSE)*VLOOKUP($M236,CropResidue!$G$153:$H$169,2,FALSE),Crop!I278)</f>
        <v>0</v>
      </c>
      <c r="W278" s="1005">
        <f>IF($S278,J278/VLOOKUP($M236,CropResidue!$H$94:$L$110,5,FALSE)/VLOOKUP($M236,CropResidue!$H$94:$L$110,4,FALSE)/VLOOKUP($M236,CropResidue!$H$94:$L$110,2,FALSE)*VLOOKUP($M236,CropResidue!$G$153:$H$169,2,FALSE),Crop!J278)</f>
        <v>0</v>
      </c>
      <c r="X278" s="1005">
        <f>IF($S278,K278/VLOOKUP($M236,CropResidue!$H$94:$L$110,5,FALSE)/VLOOKUP($M236,CropResidue!$H$94:$L$110,4,FALSE)/VLOOKUP($M236,CropResidue!$H$94:$L$110,2,FALSE)*VLOOKUP($M236,CropResidue!$G$153:$H$169,2,FALSE),Crop!K278)</f>
        <v>0</v>
      </c>
      <c r="Y278" s="1005">
        <f>IF($S278,L278/VLOOKUP($M236,CropResidue!$H$94:$L$110,5,FALSE)/VLOOKUP($M236,CropResidue!$H$94:$L$110,4,FALSE)/VLOOKUP($M236,CropResidue!$H$94:$L$110,2,FALSE)*VLOOKUP($M236,CropResidue!$G$153:$H$169,2,FALSE),Crop!L278)</f>
        <v>0</v>
      </c>
      <c r="Z278" s="1005">
        <f>IF($S278,M278/VLOOKUP($M236,CropResidue!$H$94:$L$110,5,FALSE)/VLOOKUP($M236,CropResidue!$H$94:$L$110,4,FALSE)/VLOOKUP($M236,CropResidue!$H$94:$L$110,2,FALSE)*VLOOKUP($M236,CropResidue!$G$153:$H$169,2,FALSE),Crop!M278)</f>
        <v>0</v>
      </c>
      <c r="AA278" s="1005">
        <f>IF($S278,N278/VLOOKUP($M236,CropResidue!$H$94:$L$110,5,FALSE)/VLOOKUP($M236,CropResidue!$H$94:$L$110,4,FALSE)/VLOOKUP($M236,CropResidue!$H$94:$L$110,2,FALSE)*VLOOKUP($M236,CropResidue!$G$153:$H$169,2,FALSE),Crop!N278)</f>
        <v>0</v>
      </c>
      <c r="AB278" s="1005">
        <f>IF($S278,O278/VLOOKUP($M236,CropResidue!$H$94:$L$110,5,FALSE)/VLOOKUP($M236,CropResidue!$H$94:$L$110,4,FALSE)/VLOOKUP($M236,CropResidue!$H$94:$L$110,2,FALSE)*VLOOKUP($M236,CropResidue!$G$153:$H$169,2,FALSE),Crop!O278)</f>
        <v>0</v>
      </c>
      <c r="AC278" s="1005">
        <f>IF($S278,P278/VLOOKUP($M236,CropResidue!$H$94:$L$110,5,FALSE)/VLOOKUP($M236,CropResidue!$H$94:$L$110,4,FALSE)/VLOOKUP($M236,CropResidue!$H$94:$L$110,2,FALSE)*VLOOKUP($M236,CropResidue!$G$153:$H$169,2,FALSE),Crop!P278)</f>
        <v>0</v>
      </c>
      <c r="AD278" s="1005">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5">
        <f>IF($S279,H279/VLOOKUP($M237,CropResidue!$H$94:$L$110,5,FALSE)/VLOOKUP($M237,CropResidue!$H$94:$L$110,4,FALSE)/VLOOKUP($M237,CropResidue!$H$94:$L$110,2,FALSE)*VLOOKUP($M237,CropResidue!$G$153:$H$169,2,FALSE),Crop!H279)</f>
        <v>0</v>
      </c>
      <c r="V279" s="1005">
        <f>IF($S279,I279/VLOOKUP($M237,CropResidue!$H$94:$L$110,5,FALSE)/VLOOKUP($M237,CropResidue!$H$94:$L$110,4,FALSE)/VLOOKUP($M237,CropResidue!$H$94:$L$110,2,FALSE)*VLOOKUP($M237,CropResidue!$G$153:$H$169,2,FALSE),Crop!I279)</f>
        <v>0</v>
      </c>
      <c r="W279" s="1005">
        <f>IF($S279,J279/VLOOKUP($M237,CropResidue!$H$94:$L$110,5,FALSE)/VLOOKUP($M237,CropResidue!$H$94:$L$110,4,FALSE)/VLOOKUP($M237,CropResidue!$H$94:$L$110,2,FALSE)*VLOOKUP($M237,CropResidue!$G$153:$H$169,2,FALSE),Crop!J279)</f>
        <v>0</v>
      </c>
      <c r="X279" s="1005">
        <f>IF($S279,K279/VLOOKUP($M237,CropResidue!$H$94:$L$110,5,FALSE)/VLOOKUP($M237,CropResidue!$H$94:$L$110,4,FALSE)/VLOOKUP($M237,CropResidue!$H$94:$L$110,2,FALSE)*VLOOKUP($M237,CropResidue!$G$153:$H$169,2,FALSE),Crop!K279)</f>
        <v>0</v>
      </c>
      <c r="Y279" s="1005">
        <f>IF($S279,L279/VLOOKUP($M237,CropResidue!$H$94:$L$110,5,FALSE)/VLOOKUP($M237,CropResidue!$H$94:$L$110,4,FALSE)/VLOOKUP($M237,CropResidue!$H$94:$L$110,2,FALSE)*VLOOKUP($M237,CropResidue!$G$153:$H$169,2,FALSE),Crop!L279)</f>
        <v>0</v>
      </c>
      <c r="Z279" s="1005">
        <f>IF($S279,M279/VLOOKUP($M237,CropResidue!$H$94:$L$110,5,FALSE)/VLOOKUP($M237,CropResidue!$H$94:$L$110,4,FALSE)/VLOOKUP($M237,CropResidue!$H$94:$L$110,2,FALSE)*VLOOKUP($M237,CropResidue!$G$153:$H$169,2,FALSE),Crop!M279)</f>
        <v>0</v>
      </c>
      <c r="AA279" s="1005">
        <f>IF($S279,N279/VLOOKUP($M237,CropResidue!$H$94:$L$110,5,FALSE)/VLOOKUP($M237,CropResidue!$H$94:$L$110,4,FALSE)/VLOOKUP($M237,CropResidue!$H$94:$L$110,2,FALSE)*VLOOKUP($M237,CropResidue!$G$153:$H$169,2,FALSE),Crop!N279)</f>
        <v>0</v>
      </c>
      <c r="AB279" s="1005">
        <f>IF($S279,O279/VLOOKUP($M237,CropResidue!$H$94:$L$110,5,FALSE)/VLOOKUP($M237,CropResidue!$H$94:$L$110,4,FALSE)/VLOOKUP($M237,CropResidue!$H$94:$L$110,2,FALSE)*VLOOKUP($M237,CropResidue!$G$153:$H$169,2,FALSE),Crop!O279)</f>
        <v>0</v>
      </c>
      <c r="AC279" s="1005">
        <f>IF($S279,P279/VLOOKUP($M237,CropResidue!$H$94:$L$110,5,FALSE)/VLOOKUP($M237,CropResidue!$H$94:$L$110,4,FALSE)/VLOOKUP($M237,CropResidue!$H$94:$L$110,2,FALSE)*VLOOKUP($M237,CropResidue!$G$153:$H$169,2,FALSE),Crop!P279)</f>
        <v>0</v>
      </c>
      <c r="AD279" s="1005">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5">
        <f>IF($S280,H280/VLOOKUP($M238,CropResidue!$H$94:$L$110,5,FALSE)/VLOOKUP($M238,CropResidue!$H$94:$L$110,4,FALSE)/VLOOKUP($M238,CropResidue!$H$94:$L$110,2,FALSE)*VLOOKUP($M238,CropResidue!$G$153:$H$169,2,FALSE),Crop!H280)</f>
        <v>0</v>
      </c>
      <c r="V280" s="1005">
        <f>IF($S280,I280/VLOOKUP($M238,CropResidue!$H$94:$L$110,5,FALSE)/VLOOKUP($M238,CropResidue!$H$94:$L$110,4,FALSE)/VLOOKUP($M238,CropResidue!$H$94:$L$110,2,FALSE)*VLOOKUP($M238,CropResidue!$G$153:$H$169,2,FALSE),Crop!I280)</f>
        <v>0</v>
      </c>
      <c r="W280" s="1005">
        <f>IF($S280,J280/VLOOKUP($M238,CropResidue!$H$94:$L$110,5,FALSE)/VLOOKUP($M238,CropResidue!$H$94:$L$110,4,FALSE)/VLOOKUP($M238,CropResidue!$H$94:$L$110,2,FALSE)*VLOOKUP($M238,CropResidue!$G$153:$H$169,2,FALSE),Crop!J280)</f>
        <v>0</v>
      </c>
      <c r="X280" s="1005">
        <f>IF($S280,K280/VLOOKUP($M238,CropResidue!$H$94:$L$110,5,FALSE)/VLOOKUP($M238,CropResidue!$H$94:$L$110,4,FALSE)/VLOOKUP($M238,CropResidue!$H$94:$L$110,2,FALSE)*VLOOKUP($M238,CropResidue!$G$153:$H$169,2,FALSE),Crop!K280)</f>
        <v>0</v>
      </c>
      <c r="Y280" s="1005">
        <f>IF($S280,L280/VLOOKUP($M238,CropResidue!$H$94:$L$110,5,FALSE)/VLOOKUP($M238,CropResidue!$H$94:$L$110,4,FALSE)/VLOOKUP($M238,CropResidue!$H$94:$L$110,2,FALSE)*VLOOKUP($M238,CropResidue!$G$153:$H$169,2,FALSE),Crop!L280)</f>
        <v>0</v>
      </c>
      <c r="Z280" s="1005">
        <f>IF($S280,M280/VLOOKUP($M238,CropResidue!$H$94:$L$110,5,FALSE)/VLOOKUP($M238,CropResidue!$H$94:$L$110,4,FALSE)/VLOOKUP($M238,CropResidue!$H$94:$L$110,2,FALSE)*VLOOKUP($M238,CropResidue!$G$153:$H$169,2,FALSE),Crop!M280)</f>
        <v>0</v>
      </c>
      <c r="AA280" s="1005">
        <f>IF($S280,N280/VLOOKUP($M238,CropResidue!$H$94:$L$110,5,FALSE)/VLOOKUP($M238,CropResidue!$H$94:$L$110,4,FALSE)/VLOOKUP($M238,CropResidue!$H$94:$L$110,2,FALSE)*VLOOKUP($M238,CropResidue!$G$153:$H$169,2,FALSE),Crop!N280)</f>
        <v>0</v>
      </c>
      <c r="AB280" s="1005">
        <f>IF($S280,O280/VLOOKUP($M238,CropResidue!$H$94:$L$110,5,FALSE)/VLOOKUP($M238,CropResidue!$H$94:$L$110,4,FALSE)/VLOOKUP($M238,CropResidue!$H$94:$L$110,2,FALSE)*VLOOKUP($M238,CropResidue!$G$153:$H$169,2,FALSE),Crop!O280)</f>
        <v>0</v>
      </c>
      <c r="AC280" s="1005">
        <f>IF($S280,P280/VLOOKUP($M238,CropResidue!$H$94:$L$110,5,FALSE)/VLOOKUP($M238,CropResidue!$H$94:$L$110,4,FALSE)/VLOOKUP($M238,CropResidue!$H$94:$L$110,2,FALSE)*VLOOKUP($M238,CropResidue!$G$153:$H$169,2,FALSE),Crop!P280)</f>
        <v>0</v>
      </c>
      <c r="AD280" s="1005">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5">
        <f>IF($S281,H281/VLOOKUP($M239,CropResidue!$H$94:$L$110,5,FALSE)/VLOOKUP($M239,CropResidue!$H$94:$L$110,4,FALSE)/VLOOKUP($M239,CropResidue!$H$94:$L$110,2,FALSE)*VLOOKUP($M239,CropResidue!$G$153:$H$169,2,FALSE),Crop!H281)</f>
        <v>0</v>
      </c>
      <c r="V281" s="1005">
        <f>IF($S281,I281/VLOOKUP($M239,CropResidue!$H$94:$L$110,5,FALSE)/VLOOKUP($M239,CropResidue!$H$94:$L$110,4,FALSE)/VLOOKUP($M239,CropResidue!$H$94:$L$110,2,FALSE)*VLOOKUP($M239,CropResidue!$G$153:$H$169,2,FALSE),Crop!I281)</f>
        <v>0</v>
      </c>
      <c r="W281" s="1005">
        <f>IF($S281,J281/VLOOKUP($M239,CropResidue!$H$94:$L$110,5,FALSE)/VLOOKUP($M239,CropResidue!$H$94:$L$110,4,FALSE)/VLOOKUP($M239,CropResidue!$H$94:$L$110,2,FALSE)*VLOOKUP($M239,CropResidue!$G$153:$H$169,2,FALSE),Crop!J281)</f>
        <v>0</v>
      </c>
      <c r="X281" s="1005">
        <f>IF($S281,K281/VLOOKUP($M239,CropResidue!$H$94:$L$110,5,FALSE)/VLOOKUP($M239,CropResidue!$H$94:$L$110,4,FALSE)/VLOOKUP($M239,CropResidue!$H$94:$L$110,2,FALSE)*VLOOKUP($M239,CropResidue!$G$153:$H$169,2,FALSE),Crop!K281)</f>
        <v>0</v>
      </c>
      <c r="Y281" s="1005">
        <f>IF($S281,L281/VLOOKUP($M239,CropResidue!$H$94:$L$110,5,FALSE)/VLOOKUP($M239,CropResidue!$H$94:$L$110,4,FALSE)/VLOOKUP($M239,CropResidue!$H$94:$L$110,2,FALSE)*VLOOKUP($M239,CropResidue!$G$153:$H$169,2,FALSE),Crop!L281)</f>
        <v>0</v>
      </c>
      <c r="Z281" s="1005">
        <f>IF($S281,M281/VLOOKUP($M239,CropResidue!$H$94:$L$110,5,FALSE)/VLOOKUP($M239,CropResidue!$H$94:$L$110,4,FALSE)/VLOOKUP($M239,CropResidue!$H$94:$L$110,2,FALSE)*VLOOKUP($M239,CropResidue!$G$153:$H$169,2,FALSE),Crop!M281)</f>
        <v>0</v>
      </c>
      <c r="AA281" s="1005">
        <f>IF($S281,N281/VLOOKUP($M239,CropResidue!$H$94:$L$110,5,FALSE)/VLOOKUP($M239,CropResidue!$H$94:$L$110,4,FALSE)/VLOOKUP($M239,CropResidue!$H$94:$L$110,2,FALSE)*VLOOKUP($M239,CropResidue!$G$153:$H$169,2,FALSE),Crop!N281)</f>
        <v>0</v>
      </c>
      <c r="AB281" s="1005">
        <f>IF($S281,O281/VLOOKUP($M239,CropResidue!$H$94:$L$110,5,FALSE)/VLOOKUP($M239,CropResidue!$H$94:$L$110,4,FALSE)/VLOOKUP($M239,CropResidue!$H$94:$L$110,2,FALSE)*VLOOKUP($M239,CropResidue!$G$153:$H$169,2,FALSE),Crop!O281)</f>
        <v>0</v>
      </c>
      <c r="AC281" s="1005">
        <f>IF($S281,P281/VLOOKUP($M239,CropResidue!$H$94:$L$110,5,FALSE)/VLOOKUP($M239,CropResidue!$H$94:$L$110,4,FALSE)/VLOOKUP($M239,CropResidue!$H$94:$L$110,2,FALSE)*VLOOKUP($M239,CropResidue!$G$153:$H$169,2,FALSE),Crop!P281)</f>
        <v>0</v>
      </c>
      <c r="AD281" s="1005">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5">
        <f>IF($S282,H282/VLOOKUP($M240,CropResidue!$H$94:$L$110,5,FALSE)/VLOOKUP($M240,CropResidue!$H$94:$L$110,4,FALSE)/VLOOKUP($M240,CropResidue!$H$94:$L$110,2,FALSE)*VLOOKUP($M240,CropResidue!$G$153:$H$169,2,FALSE),Crop!H282)</f>
        <v>0</v>
      </c>
      <c r="V282" s="1005">
        <f>IF($S282,I282/VLOOKUP($M240,CropResidue!$H$94:$L$110,5,FALSE)/VLOOKUP($M240,CropResidue!$H$94:$L$110,4,FALSE)/VLOOKUP($M240,CropResidue!$H$94:$L$110,2,FALSE)*VLOOKUP($M240,CropResidue!$G$153:$H$169,2,FALSE),Crop!I282)</f>
        <v>0</v>
      </c>
      <c r="W282" s="1005">
        <f>IF($S282,J282/VLOOKUP($M240,CropResidue!$H$94:$L$110,5,FALSE)/VLOOKUP($M240,CropResidue!$H$94:$L$110,4,FALSE)/VLOOKUP($M240,CropResidue!$H$94:$L$110,2,FALSE)*VLOOKUP($M240,CropResidue!$G$153:$H$169,2,FALSE),Crop!J282)</f>
        <v>0</v>
      </c>
      <c r="X282" s="1005">
        <f>IF($S282,K282/VLOOKUP($M240,CropResidue!$H$94:$L$110,5,FALSE)/VLOOKUP($M240,CropResidue!$H$94:$L$110,4,FALSE)/VLOOKUP($M240,CropResidue!$H$94:$L$110,2,FALSE)*VLOOKUP($M240,CropResidue!$G$153:$H$169,2,FALSE),Crop!K282)</f>
        <v>0</v>
      </c>
      <c r="Y282" s="1005">
        <f>IF($S282,L282/VLOOKUP($M240,CropResidue!$H$94:$L$110,5,FALSE)/VLOOKUP($M240,CropResidue!$H$94:$L$110,4,FALSE)/VLOOKUP($M240,CropResidue!$H$94:$L$110,2,FALSE)*VLOOKUP($M240,CropResidue!$G$153:$H$169,2,FALSE),Crop!L282)</f>
        <v>0</v>
      </c>
      <c r="Z282" s="1005">
        <f>IF($S282,M282/VLOOKUP($M240,CropResidue!$H$94:$L$110,5,FALSE)/VLOOKUP($M240,CropResidue!$H$94:$L$110,4,FALSE)/VLOOKUP($M240,CropResidue!$H$94:$L$110,2,FALSE)*VLOOKUP($M240,CropResidue!$G$153:$H$169,2,FALSE),Crop!M282)</f>
        <v>0</v>
      </c>
      <c r="AA282" s="1005">
        <f>IF($S282,N282/VLOOKUP($M240,CropResidue!$H$94:$L$110,5,FALSE)/VLOOKUP($M240,CropResidue!$H$94:$L$110,4,FALSE)/VLOOKUP($M240,CropResidue!$H$94:$L$110,2,FALSE)*VLOOKUP($M240,CropResidue!$G$153:$H$169,2,FALSE),Crop!N282)</f>
        <v>0</v>
      </c>
      <c r="AB282" s="1005">
        <f>IF($S282,O282/VLOOKUP($M240,CropResidue!$H$94:$L$110,5,FALSE)/VLOOKUP($M240,CropResidue!$H$94:$L$110,4,FALSE)/VLOOKUP($M240,CropResidue!$H$94:$L$110,2,FALSE)*VLOOKUP($M240,CropResidue!$G$153:$H$169,2,FALSE),Crop!O282)</f>
        <v>0</v>
      </c>
      <c r="AC282" s="1005">
        <f>IF($S282,P282/VLOOKUP($M240,CropResidue!$H$94:$L$110,5,FALSE)/VLOOKUP($M240,CropResidue!$H$94:$L$110,4,FALSE)/VLOOKUP($M240,CropResidue!$H$94:$L$110,2,FALSE)*VLOOKUP($M240,CropResidue!$G$153:$H$169,2,FALSE),Crop!P282)</f>
        <v>0</v>
      </c>
      <c r="AD282" s="1005">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5">
        <f>IF($S283,H283/VLOOKUP($M241,CropResidue!$H$94:$L$110,5,FALSE)/VLOOKUP($M241,CropResidue!$H$94:$L$110,4,FALSE)/VLOOKUP($M241,CropResidue!$H$94:$L$110,2,FALSE)*VLOOKUP($M241,CropResidue!$G$153:$H$169,2,FALSE),Crop!H283)</f>
        <v>0</v>
      </c>
      <c r="V283" s="1005">
        <f>IF($S283,I283/VLOOKUP($M241,CropResidue!$H$94:$L$110,5,FALSE)/VLOOKUP($M241,CropResidue!$H$94:$L$110,4,FALSE)/VLOOKUP($M241,CropResidue!$H$94:$L$110,2,FALSE)*VLOOKUP($M241,CropResidue!$G$153:$H$169,2,FALSE),Crop!I283)</f>
        <v>0</v>
      </c>
      <c r="W283" s="1005">
        <f>IF($S283,J283/VLOOKUP($M241,CropResidue!$H$94:$L$110,5,FALSE)/VLOOKUP($M241,CropResidue!$H$94:$L$110,4,FALSE)/VLOOKUP($M241,CropResidue!$H$94:$L$110,2,FALSE)*VLOOKUP($M241,CropResidue!$G$153:$H$169,2,FALSE),Crop!J283)</f>
        <v>0</v>
      </c>
      <c r="X283" s="1005">
        <f>IF($S283,K283/VLOOKUP($M241,CropResidue!$H$94:$L$110,5,FALSE)/VLOOKUP($M241,CropResidue!$H$94:$L$110,4,FALSE)/VLOOKUP($M241,CropResidue!$H$94:$L$110,2,FALSE)*VLOOKUP($M241,CropResidue!$G$153:$H$169,2,FALSE),Crop!K283)</f>
        <v>0</v>
      </c>
      <c r="Y283" s="1005">
        <f>IF($S283,L283/VLOOKUP($M241,CropResidue!$H$94:$L$110,5,FALSE)/VLOOKUP($M241,CropResidue!$H$94:$L$110,4,FALSE)/VLOOKUP($M241,CropResidue!$H$94:$L$110,2,FALSE)*VLOOKUP($M241,CropResidue!$G$153:$H$169,2,FALSE),Crop!L283)</f>
        <v>0</v>
      </c>
      <c r="Z283" s="1005">
        <f>IF($S283,M283/VLOOKUP($M241,CropResidue!$H$94:$L$110,5,FALSE)/VLOOKUP($M241,CropResidue!$H$94:$L$110,4,FALSE)/VLOOKUP($M241,CropResidue!$H$94:$L$110,2,FALSE)*VLOOKUP($M241,CropResidue!$G$153:$H$169,2,FALSE),Crop!M283)</f>
        <v>0</v>
      </c>
      <c r="AA283" s="1005">
        <f>IF($S283,N283/VLOOKUP($M241,CropResidue!$H$94:$L$110,5,FALSE)/VLOOKUP($M241,CropResidue!$H$94:$L$110,4,FALSE)/VLOOKUP($M241,CropResidue!$H$94:$L$110,2,FALSE)*VLOOKUP($M241,CropResidue!$G$153:$H$169,2,FALSE),Crop!N283)</f>
        <v>0</v>
      </c>
      <c r="AB283" s="1005">
        <f>IF($S283,O283/VLOOKUP($M241,CropResidue!$H$94:$L$110,5,FALSE)/VLOOKUP($M241,CropResidue!$H$94:$L$110,4,FALSE)/VLOOKUP($M241,CropResidue!$H$94:$L$110,2,FALSE)*VLOOKUP($M241,CropResidue!$G$153:$H$169,2,FALSE),Crop!O283)</f>
        <v>0</v>
      </c>
      <c r="AC283" s="1005">
        <f>IF($S283,P283/VLOOKUP($M241,CropResidue!$H$94:$L$110,5,FALSE)/VLOOKUP($M241,CropResidue!$H$94:$L$110,4,FALSE)/VLOOKUP($M241,CropResidue!$H$94:$L$110,2,FALSE)*VLOOKUP($M241,CropResidue!$G$153:$H$169,2,FALSE),Crop!P283)</f>
        <v>0</v>
      </c>
      <c r="AD283" s="1005">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5">
        <f>IF($S284,H284/VLOOKUP($M242,CropResidue!$H$94:$L$110,5,FALSE)/VLOOKUP($M242,CropResidue!$H$94:$L$110,4,FALSE)/VLOOKUP($M242,CropResidue!$H$94:$L$110,2,FALSE)*VLOOKUP($M242,CropResidue!$G$153:$H$169,2,FALSE),Crop!H284)</f>
        <v>0</v>
      </c>
      <c r="V284" s="1005">
        <f>IF($S284,I284/VLOOKUP($M242,CropResidue!$H$94:$L$110,5,FALSE)/VLOOKUP($M242,CropResidue!$H$94:$L$110,4,FALSE)/VLOOKUP($M242,CropResidue!$H$94:$L$110,2,FALSE)*VLOOKUP($M242,CropResidue!$G$153:$H$169,2,FALSE),Crop!I284)</f>
        <v>0</v>
      </c>
      <c r="W284" s="1005">
        <f>IF($S284,J284/VLOOKUP($M242,CropResidue!$H$94:$L$110,5,FALSE)/VLOOKUP($M242,CropResidue!$H$94:$L$110,4,FALSE)/VLOOKUP($M242,CropResidue!$H$94:$L$110,2,FALSE)*VLOOKUP($M242,CropResidue!$G$153:$H$169,2,FALSE),Crop!J284)</f>
        <v>0</v>
      </c>
      <c r="X284" s="1005">
        <f>IF($S284,K284/VLOOKUP($M242,CropResidue!$H$94:$L$110,5,FALSE)/VLOOKUP($M242,CropResidue!$H$94:$L$110,4,FALSE)/VLOOKUP($M242,CropResidue!$H$94:$L$110,2,FALSE)*VLOOKUP($M242,CropResidue!$G$153:$H$169,2,FALSE),Crop!K284)</f>
        <v>0</v>
      </c>
      <c r="Y284" s="1005">
        <f>IF($S284,L284/VLOOKUP($M242,CropResidue!$H$94:$L$110,5,FALSE)/VLOOKUP($M242,CropResidue!$H$94:$L$110,4,FALSE)/VLOOKUP($M242,CropResidue!$H$94:$L$110,2,FALSE)*VLOOKUP($M242,CropResidue!$G$153:$H$169,2,FALSE),Crop!L284)</f>
        <v>0</v>
      </c>
      <c r="Z284" s="1005">
        <f>IF($S284,M284/VLOOKUP($M242,CropResidue!$H$94:$L$110,5,FALSE)/VLOOKUP($M242,CropResidue!$H$94:$L$110,4,FALSE)/VLOOKUP($M242,CropResidue!$H$94:$L$110,2,FALSE)*VLOOKUP($M242,CropResidue!$G$153:$H$169,2,FALSE),Crop!M284)</f>
        <v>0</v>
      </c>
      <c r="AA284" s="1005">
        <f>IF($S284,N284/VLOOKUP($M242,CropResidue!$H$94:$L$110,5,FALSE)/VLOOKUP($M242,CropResidue!$H$94:$L$110,4,FALSE)/VLOOKUP($M242,CropResidue!$H$94:$L$110,2,FALSE)*VLOOKUP($M242,CropResidue!$G$153:$H$169,2,FALSE),Crop!N284)</f>
        <v>0</v>
      </c>
      <c r="AB284" s="1005">
        <f>IF($S284,O284/VLOOKUP($M242,CropResidue!$H$94:$L$110,5,FALSE)/VLOOKUP($M242,CropResidue!$H$94:$L$110,4,FALSE)/VLOOKUP($M242,CropResidue!$H$94:$L$110,2,FALSE)*VLOOKUP($M242,CropResidue!$G$153:$H$169,2,FALSE),Crop!O284)</f>
        <v>0</v>
      </c>
      <c r="AC284" s="1005">
        <f>IF($S284,P284/VLOOKUP($M242,CropResidue!$H$94:$L$110,5,FALSE)/VLOOKUP($M242,CropResidue!$H$94:$L$110,4,FALSE)/VLOOKUP($M242,CropResidue!$H$94:$L$110,2,FALSE)*VLOOKUP($M242,CropResidue!$G$153:$H$169,2,FALSE),Crop!P284)</f>
        <v>0</v>
      </c>
      <c r="AD284" s="1005">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5">
        <f>IF($S285,H285/VLOOKUP($M243,CropResidue!$H$94:$L$110,5,FALSE)/VLOOKUP($M243,CropResidue!$H$94:$L$110,4,FALSE)/VLOOKUP($M243,CropResidue!$H$94:$L$110,2,FALSE)*VLOOKUP($M243,CropResidue!$G$153:$H$169,2,FALSE),Crop!H285)</f>
        <v>0</v>
      </c>
      <c r="V285" s="1005">
        <f>IF($S285,I285/VLOOKUP($M243,CropResidue!$H$94:$L$110,5,FALSE)/VLOOKUP($M243,CropResidue!$H$94:$L$110,4,FALSE)/VLOOKUP($M243,CropResidue!$H$94:$L$110,2,FALSE)*VLOOKUP($M243,CropResidue!$G$153:$H$169,2,FALSE),Crop!I285)</f>
        <v>0</v>
      </c>
      <c r="W285" s="1005">
        <f>IF($S285,J285/VLOOKUP($M243,CropResidue!$H$94:$L$110,5,FALSE)/VLOOKUP($M243,CropResidue!$H$94:$L$110,4,FALSE)/VLOOKUP($M243,CropResidue!$H$94:$L$110,2,FALSE)*VLOOKUP($M243,CropResidue!$G$153:$H$169,2,FALSE),Crop!J285)</f>
        <v>0</v>
      </c>
      <c r="X285" s="1005">
        <f>IF($S285,K285/VLOOKUP($M243,CropResidue!$H$94:$L$110,5,FALSE)/VLOOKUP($M243,CropResidue!$H$94:$L$110,4,FALSE)/VLOOKUP($M243,CropResidue!$H$94:$L$110,2,FALSE)*VLOOKUP($M243,CropResidue!$G$153:$H$169,2,FALSE),Crop!K285)</f>
        <v>0</v>
      </c>
      <c r="Y285" s="1005">
        <f>IF($S285,L285/VLOOKUP($M243,CropResidue!$H$94:$L$110,5,FALSE)/VLOOKUP($M243,CropResidue!$H$94:$L$110,4,FALSE)/VLOOKUP($M243,CropResidue!$H$94:$L$110,2,FALSE)*VLOOKUP($M243,CropResidue!$G$153:$H$169,2,FALSE),Crop!L285)</f>
        <v>0</v>
      </c>
      <c r="Z285" s="1005">
        <f>IF($S285,M285/VLOOKUP($M243,CropResidue!$H$94:$L$110,5,FALSE)/VLOOKUP($M243,CropResidue!$H$94:$L$110,4,FALSE)/VLOOKUP($M243,CropResidue!$H$94:$L$110,2,FALSE)*VLOOKUP($M243,CropResidue!$G$153:$H$169,2,FALSE),Crop!M285)</f>
        <v>0</v>
      </c>
      <c r="AA285" s="1005">
        <f>IF($S285,N285/VLOOKUP($M243,CropResidue!$H$94:$L$110,5,FALSE)/VLOOKUP($M243,CropResidue!$H$94:$L$110,4,FALSE)/VLOOKUP($M243,CropResidue!$H$94:$L$110,2,FALSE)*VLOOKUP($M243,CropResidue!$G$153:$H$169,2,FALSE),Crop!N285)</f>
        <v>0</v>
      </c>
      <c r="AB285" s="1005">
        <f>IF($S285,O285/VLOOKUP($M243,CropResidue!$H$94:$L$110,5,FALSE)/VLOOKUP($M243,CropResidue!$H$94:$L$110,4,FALSE)/VLOOKUP($M243,CropResidue!$H$94:$L$110,2,FALSE)*VLOOKUP($M243,CropResidue!$G$153:$H$169,2,FALSE),Crop!O285)</f>
        <v>0</v>
      </c>
      <c r="AC285" s="1005">
        <f>IF($S285,P285/VLOOKUP($M243,CropResidue!$H$94:$L$110,5,FALSE)/VLOOKUP($M243,CropResidue!$H$94:$L$110,4,FALSE)/VLOOKUP($M243,CropResidue!$H$94:$L$110,2,FALSE)*VLOOKUP($M243,CropResidue!$G$153:$H$169,2,FALSE),Crop!P285)</f>
        <v>0</v>
      </c>
      <c r="AD285" s="1005">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5">
        <f>IF($S286,H286/VLOOKUP($M244,CropResidue!$H$94:$L$110,5,FALSE)/VLOOKUP($M244,CropResidue!$H$94:$L$110,4,FALSE)/VLOOKUP($M244,CropResidue!$H$94:$L$110,2,FALSE)*VLOOKUP($M244,CropResidue!$G$153:$H$169,2,FALSE),Crop!H286)</f>
        <v>0</v>
      </c>
      <c r="V286" s="1005">
        <f>IF($S286,I286/VLOOKUP($M244,CropResidue!$H$94:$L$110,5,FALSE)/VLOOKUP($M244,CropResidue!$H$94:$L$110,4,FALSE)/VLOOKUP($M244,CropResidue!$H$94:$L$110,2,FALSE)*VLOOKUP($M244,CropResidue!$G$153:$H$169,2,FALSE),Crop!I286)</f>
        <v>0</v>
      </c>
      <c r="W286" s="1005">
        <f>IF($S286,J286/VLOOKUP($M244,CropResidue!$H$94:$L$110,5,FALSE)/VLOOKUP($M244,CropResidue!$H$94:$L$110,4,FALSE)/VLOOKUP($M244,CropResidue!$H$94:$L$110,2,FALSE)*VLOOKUP($M244,CropResidue!$G$153:$H$169,2,FALSE),Crop!J286)</f>
        <v>0</v>
      </c>
      <c r="X286" s="1005">
        <f>IF($S286,K286/VLOOKUP($M244,CropResidue!$H$94:$L$110,5,FALSE)/VLOOKUP($M244,CropResidue!$H$94:$L$110,4,FALSE)/VLOOKUP($M244,CropResidue!$H$94:$L$110,2,FALSE)*VLOOKUP($M244,CropResidue!$G$153:$H$169,2,FALSE),Crop!K286)</f>
        <v>0</v>
      </c>
      <c r="Y286" s="1005">
        <f>IF($S286,L286/VLOOKUP($M244,CropResidue!$H$94:$L$110,5,FALSE)/VLOOKUP($M244,CropResidue!$H$94:$L$110,4,FALSE)/VLOOKUP($M244,CropResidue!$H$94:$L$110,2,FALSE)*VLOOKUP($M244,CropResidue!$G$153:$H$169,2,FALSE),Crop!L286)</f>
        <v>0</v>
      </c>
      <c r="Z286" s="1005">
        <f>IF($S286,M286/VLOOKUP($M244,CropResidue!$H$94:$L$110,5,FALSE)/VLOOKUP($M244,CropResidue!$H$94:$L$110,4,FALSE)/VLOOKUP($M244,CropResidue!$H$94:$L$110,2,FALSE)*VLOOKUP($M244,CropResidue!$G$153:$H$169,2,FALSE),Crop!M286)</f>
        <v>0</v>
      </c>
      <c r="AA286" s="1005">
        <f>IF($S286,N286/VLOOKUP($M244,CropResidue!$H$94:$L$110,5,FALSE)/VLOOKUP($M244,CropResidue!$H$94:$L$110,4,FALSE)/VLOOKUP($M244,CropResidue!$H$94:$L$110,2,FALSE)*VLOOKUP($M244,CropResidue!$G$153:$H$169,2,FALSE),Crop!N286)</f>
        <v>0</v>
      </c>
      <c r="AB286" s="1005">
        <f>IF($S286,O286/VLOOKUP($M244,CropResidue!$H$94:$L$110,5,FALSE)/VLOOKUP($M244,CropResidue!$H$94:$L$110,4,FALSE)/VLOOKUP($M244,CropResidue!$H$94:$L$110,2,FALSE)*VLOOKUP($M244,CropResidue!$G$153:$H$169,2,FALSE),Crop!O286)</f>
        <v>0</v>
      </c>
      <c r="AC286" s="1005">
        <f>IF($S286,P286/VLOOKUP($M244,CropResidue!$H$94:$L$110,5,FALSE)/VLOOKUP($M244,CropResidue!$H$94:$L$110,4,FALSE)/VLOOKUP($M244,CropResidue!$H$94:$L$110,2,FALSE)*VLOOKUP($M244,CropResidue!$G$153:$H$169,2,FALSE),Crop!P286)</f>
        <v>0</v>
      </c>
      <c r="AD286" s="1005">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5">
        <f>IF($S287,H287/VLOOKUP($M245,CropResidue!$H$94:$L$110,5,FALSE)/VLOOKUP($M245,CropResidue!$H$94:$L$110,4,FALSE)/VLOOKUP($M245,CropResidue!$H$94:$L$110,2,FALSE)*VLOOKUP($M245,CropResidue!$G$153:$H$169,2,FALSE),Crop!H287)</f>
        <v>0</v>
      </c>
      <c r="V287" s="1005">
        <f>IF($S287,I287/VLOOKUP($M245,CropResidue!$H$94:$L$110,5,FALSE)/VLOOKUP($M245,CropResidue!$H$94:$L$110,4,FALSE)/VLOOKUP($M245,CropResidue!$H$94:$L$110,2,FALSE)*VLOOKUP($M245,CropResidue!$G$153:$H$169,2,FALSE),Crop!I287)</f>
        <v>0</v>
      </c>
      <c r="W287" s="1005">
        <f>IF($S287,J287/VLOOKUP($M245,CropResidue!$H$94:$L$110,5,FALSE)/VLOOKUP($M245,CropResidue!$H$94:$L$110,4,FALSE)/VLOOKUP($M245,CropResidue!$H$94:$L$110,2,FALSE)*VLOOKUP($M245,CropResidue!$G$153:$H$169,2,FALSE),Crop!J287)</f>
        <v>0</v>
      </c>
      <c r="X287" s="1005">
        <f>IF($S287,K287/VLOOKUP($M245,CropResidue!$H$94:$L$110,5,FALSE)/VLOOKUP($M245,CropResidue!$H$94:$L$110,4,FALSE)/VLOOKUP($M245,CropResidue!$H$94:$L$110,2,FALSE)*VLOOKUP($M245,CropResidue!$G$153:$H$169,2,FALSE),Crop!K287)</f>
        <v>0</v>
      </c>
      <c r="Y287" s="1005">
        <f>IF($S287,L287/VLOOKUP($M245,CropResidue!$H$94:$L$110,5,FALSE)/VLOOKUP($M245,CropResidue!$H$94:$L$110,4,FALSE)/VLOOKUP($M245,CropResidue!$H$94:$L$110,2,FALSE)*VLOOKUP($M245,CropResidue!$G$153:$H$169,2,FALSE),Crop!L287)</f>
        <v>0</v>
      </c>
      <c r="Z287" s="1005">
        <f>IF($S287,M287/VLOOKUP($M245,CropResidue!$H$94:$L$110,5,FALSE)/VLOOKUP($M245,CropResidue!$H$94:$L$110,4,FALSE)/VLOOKUP($M245,CropResidue!$H$94:$L$110,2,FALSE)*VLOOKUP($M245,CropResidue!$G$153:$H$169,2,FALSE),Crop!M287)</f>
        <v>0</v>
      </c>
      <c r="AA287" s="1005">
        <f>IF($S287,N287/VLOOKUP($M245,CropResidue!$H$94:$L$110,5,FALSE)/VLOOKUP($M245,CropResidue!$H$94:$L$110,4,FALSE)/VLOOKUP($M245,CropResidue!$H$94:$L$110,2,FALSE)*VLOOKUP($M245,CropResidue!$G$153:$H$169,2,FALSE),Crop!N287)</f>
        <v>0</v>
      </c>
      <c r="AB287" s="1005">
        <f>IF($S287,O287/VLOOKUP($M245,CropResidue!$H$94:$L$110,5,FALSE)/VLOOKUP($M245,CropResidue!$H$94:$L$110,4,FALSE)/VLOOKUP($M245,CropResidue!$H$94:$L$110,2,FALSE)*VLOOKUP($M245,CropResidue!$G$153:$H$169,2,FALSE),Crop!O287)</f>
        <v>0</v>
      </c>
      <c r="AC287" s="1005">
        <f>IF($S287,P287/VLOOKUP($M245,CropResidue!$H$94:$L$110,5,FALSE)/VLOOKUP($M245,CropResidue!$H$94:$L$110,4,FALSE)/VLOOKUP($M245,CropResidue!$H$94:$L$110,2,FALSE)*VLOOKUP($M245,CropResidue!$G$153:$H$169,2,FALSE),Crop!P287)</f>
        <v>0</v>
      </c>
      <c r="AD287" s="1005">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5">
        <f>IF($S288,H288/VLOOKUP($M246,CropResidue!$H$94:$L$110,5,FALSE)/VLOOKUP($M246,CropResidue!$H$94:$L$110,4,FALSE)/VLOOKUP($M246,CropResidue!$H$94:$L$110,2,FALSE)*VLOOKUP($M246,CropResidue!$G$153:$H$169,2,FALSE),Crop!H288)</f>
        <v>0</v>
      </c>
      <c r="V288" s="1005">
        <f>IF($S288,I288/VLOOKUP($M246,CropResidue!$H$94:$L$110,5,FALSE)/VLOOKUP($M246,CropResidue!$H$94:$L$110,4,FALSE)/VLOOKUP($M246,CropResidue!$H$94:$L$110,2,FALSE)*VLOOKUP($M246,CropResidue!$G$153:$H$169,2,FALSE),Crop!I288)</f>
        <v>0</v>
      </c>
      <c r="W288" s="1005">
        <f>IF($S288,J288/VLOOKUP($M246,CropResidue!$H$94:$L$110,5,FALSE)/VLOOKUP($M246,CropResidue!$H$94:$L$110,4,FALSE)/VLOOKUP($M246,CropResidue!$H$94:$L$110,2,FALSE)*VLOOKUP($M246,CropResidue!$G$153:$H$169,2,FALSE),Crop!J288)</f>
        <v>0</v>
      </c>
      <c r="X288" s="1005">
        <f>IF($S288,K288/VLOOKUP($M246,CropResidue!$H$94:$L$110,5,FALSE)/VLOOKUP($M246,CropResidue!$H$94:$L$110,4,FALSE)/VLOOKUP($M246,CropResidue!$H$94:$L$110,2,FALSE)*VLOOKUP($M246,CropResidue!$G$153:$H$169,2,FALSE),Crop!K288)</f>
        <v>0</v>
      </c>
      <c r="Y288" s="1005">
        <f>IF($S288,L288/VLOOKUP($M246,CropResidue!$H$94:$L$110,5,FALSE)/VLOOKUP($M246,CropResidue!$H$94:$L$110,4,FALSE)/VLOOKUP($M246,CropResidue!$H$94:$L$110,2,FALSE)*VLOOKUP($M246,CropResidue!$G$153:$H$169,2,FALSE),Crop!L288)</f>
        <v>0</v>
      </c>
      <c r="Z288" s="1005">
        <f>IF($S288,M288/VLOOKUP($M246,CropResidue!$H$94:$L$110,5,FALSE)/VLOOKUP($M246,CropResidue!$H$94:$L$110,4,FALSE)/VLOOKUP($M246,CropResidue!$H$94:$L$110,2,FALSE)*VLOOKUP($M246,CropResidue!$G$153:$H$169,2,FALSE),Crop!M288)</f>
        <v>0</v>
      </c>
      <c r="AA288" s="1005">
        <f>IF($S288,N288/VLOOKUP($M246,CropResidue!$H$94:$L$110,5,FALSE)/VLOOKUP($M246,CropResidue!$H$94:$L$110,4,FALSE)/VLOOKUP($M246,CropResidue!$H$94:$L$110,2,FALSE)*VLOOKUP($M246,CropResidue!$G$153:$H$169,2,FALSE),Crop!N288)</f>
        <v>0</v>
      </c>
      <c r="AB288" s="1005">
        <f>IF($S288,O288/VLOOKUP($M246,CropResidue!$H$94:$L$110,5,FALSE)/VLOOKUP($M246,CropResidue!$H$94:$L$110,4,FALSE)/VLOOKUP($M246,CropResidue!$H$94:$L$110,2,FALSE)*VLOOKUP($M246,CropResidue!$G$153:$H$169,2,FALSE),Crop!O288)</f>
        <v>0</v>
      </c>
      <c r="AC288" s="1005">
        <f>IF($S288,P288/VLOOKUP($M246,CropResidue!$H$94:$L$110,5,FALSE)/VLOOKUP($M246,CropResidue!$H$94:$L$110,4,FALSE)/VLOOKUP($M246,CropResidue!$H$94:$L$110,2,FALSE)*VLOOKUP($M246,CropResidue!$G$153:$H$169,2,FALSE),Crop!P288)</f>
        <v>0</v>
      </c>
      <c r="AD288" s="1005">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5">
        <f>IF($S289,H289/VLOOKUP($M247,CropResidue!$H$94:$L$110,5,FALSE)/VLOOKUP($M247,CropResidue!$H$94:$L$110,4,FALSE)/VLOOKUP($M247,CropResidue!$H$94:$L$110,2,FALSE)*VLOOKUP($M247,CropResidue!$G$153:$H$169,2,FALSE),Crop!H289)</f>
        <v>0</v>
      </c>
      <c r="V289" s="1005">
        <f>IF($S289,I289/VLOOKUP($M247,CropResidue!$H$94:$L$110,5,FALSE)/VLOOKUP($M247,CropResidue!$H$94:$L$110,4,FALSE)/VLOOKUP($M247,CropResidue!$H$94:$L$110,2,FALSE)*VLOOKUP($M247,CropResidue!$G$153:$H$169,2,FALSE),Crop!I289)</f>
        <v>0</v>
      </c>
      <c r="W289" s="1005">
        <f>IF($S289,J289/VLOOKUP($M247,CropResidue!$H$94:$L$110,5,FALSE)/VLOOKUP($M247,CropResidue!$H$94:$L$110,4,FALSE)/VLOOKUP($M247,CropResidue!$H$94:$L$110,2,FALSE)*VLOOKUP($M247,CropResidue!$G$153:$H$169,2,FALSE),Crop!J289)</f>
        <v>0</v>
      </c>
      <c r="X289" s="1005">
        <f>IF($S289,K289/VLOOKUP($M247,CropResidue!$H$94:$L$110,5,FALSE)/VLOOKUP($M247,CropResidue!$H$94:$L$110,4,FALSE)/VLOOKUP($M247,CropResidue!$H$94:$L$110,2,FALSE)*VLOOKUP($M247,CropResidue!$G$153:$H$169,2,FALSE),Crop!K289)</f>
        <v>0</v>
      </c>
      <c r="Y289" s="1005">
        <f>IF($S289,L289/VLOOKUP($M247,CropResidue!$H$94:$L$110,5,FALSE)/VLOOKUP($M247,CropResidue!$H$94:$L$110,4,FALSE)/VLOOKUP($M247,CropResidue!$H$94:$L$110,2,FALSE)*VLOOKUP($M247,CropResidue!$G$153:$H$169,2,FALSE),Crop!L289)</f>
        <v>0</v>
      </c>
      <c r="Z289" s="1005">
        <f>IF($S289,M289/VLOOKUP($M247,CropResidue!$H$94:$L$110,5,FALSE)/VLOOKUP($M247,CropResidue!$H$94:$L$110,4,FALSE)/VLOOKUP($M247,CropResidue!$H$94:$L$110,2,FALSE)*VLOOKUP($M247,CropResidue!$G$153:$H$169,2,FALSE),Crop!M289)</f>
        <v>0</v>
      </c>
      <c r="AA289" s="1005">
        <f>IF($S289,N289/VLOOKUP($M247,CropResidue!$H$94:$L$110,5,FALSE)/VLOOKUP($M247,CropResidue!$H$94:$L$110,4,FALSE)/VLOOKUP($M247,CropResidue!$H$94:$L$110,2,FALSE)*VLOOKUP($M247,CropResidue!$G$153:$H$169,2,FALSE),Crop!N289)</f>
        <v>0</v>
      </c>
      <c r="AB289" s="1005">
        <f>IF($S289,O289/VLOOKUP($M247,CropResidue!$H$94:$L$110,5,FALSE)/VLOOKUP($M247,CropResidue!$H$94:$L$110,4,FALSE)/VLOOKUP($M247,CropResidue!$H$94:$L$110,2,FALSE)*VLOOKUP($M247,CropResidue!$G$153:$H$169,2,FALSE),Crop!O289)</f>
        <v>0</v>
      </c>
      <c r="AC289" s="1005">
        <f>IF($S289,P289/VLOOKUP($M247,CropResidue!$H$94:$L$110,5,FALSE)/VLOOKUP($M247,CropResidue!$H$94:$L$110,4,FALSE)/VLOOKUP($M247,CropResidue!$H$94:$L$110,2,FALSE)*VLOOKUP($M247,CropResidue!$G$153:$H$169,2,FALSE),Crop!P289)</f>
        <v>0</v>
      </c>
      <c r="AD289" s="1005">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5">
        <f>IF($S290,H290/VLOOKUP($M248,CropResidue!$H$94:$L$110,5,FALSE)/VLOOKUP($M248,CropResidue!$H$94:$L$110,4,FALSE)/VLOOKUP($M248,CropResidue!$H$94:$L$110,2,FALSE)*VLOOKUP($M248,CropResidue!$G$153:$H$169,2,FALSE),Crop!H290)</f>
        <v>0</v>
      </c>
      <c r="V290" s="1005">
        <f>IF($S290,I290/VLOOKUP($M248,CropResidue!$H$94:$L$110,5,FALSE)/VLOOKUP($M248,CropResidue!$H$94:$L$110,4,FALSE)/VLOOKUP($M248,CropResidue!$H$94:$L$110,2,FALSE)*VLOOKUP($M248,CropResidue!$G$153:$H$169,2,FALSE),Crop!I290)</f>
        <v>0</v>
      </c>
      <c r="W290" s="1005">
        <f>IF($S290,J290/VLOOKUP($M248,CropResidue!$H$94:$L$110,5,FALSE)/VLOOKUP($M248,CropResidue!$H$94:$L$110,4,FALSE)/VLOOKUP($M248,CropResidue!$H$94:$L$110,2,FALSE)*VLOOKUP($M248,CropResidue!$G$153:$H$169,2,FALSE),Crop!J290)</f>
        <v>0</v>
      </c>
      <c r="X290" s="1005">
        <f>IF($S290,K290/VLOOKUP($M248,CropResidue!$H$94:$L$110,5,FALSE)/VLOOKUP($M248,CropResidue!$H$94:$L$110,4,FALSE)/VLOOKUP($M248,CropResidue!$H$94:$L$110,2,FALSE)*VLOOKUP($M248,CropResidue!$G$153:$H$169,2,FALSE),Crop!K290)</f>
        <v>0</v>
      </c>
      <c r="Y290" s="1005">
        <f>IF($S290,L290/VLOOKUP($M248,CropResidue!$H$94:$L$110,5,FALSE)/VLOOKUP($M248,CropResidue!$H$94:$L$110,4,FALSE)/VLOOKUP($M248,CropResidue!$H$94:$L$110,2,FALSE)*VLOOKUP($M248,CropResidue!$G$153:$H$169,2,FALSE),Crop!L290)</f>
        <v>0</v>
      </c>
      <c r="Z290" s="1005">
        <f>IF($S290,M290/VLOOKUP($M248,CropResidue!$H$94:$L$110,5,FALSE)/VLOOKUP($M248,CropResidue!$H$94:$L$110,4,FALSE)/VLOOKUP($M248,CropResidue!$H$94:$L$110,2,FALSE)*VLOOKUP($M248,CropResidue!$G$153:$H$169,2,FALSE),Crop!M290)</f>
        <v>0</v>
      </c>
      <c r="AA290" s="1005">
        <f>IF($S290,N290/VLOOKUP($M248,CropResidue!$H$94:$L$110,5,FALSE)/VLOOKUP($M248,CropResidue!$H$94:$L$110,4,FALSE)/VLOOKUP($M248,CropResidue!$H$94:$L$110,2,FALSE)*VLOOKUP($M248,CropResidue!$G$153:$H$169,2,FALSE),Crop!N290)</f>
        <v>0</v>
      </c>
      <c r="AB290" s="1005">
        <f>IF($S290,O290/VLOOKUP($M248,CropResidue!$H$94:$L$110,5,FALSE)/VLOOKUP($M248,CropResidue!$H$94:$L$110,4,FALSE)/VLOOKUP($M248,CropResidue!$H$94:$L$110,2,FALSE)*VLOOKUP($M248,CropResidue!$G$153:$H$169,2,FALSE),Crop!O290)</f>
        <v>0</v>
      </c>
      <c r="AC290" s="1005">
        <f>IF($S290,P290/VLOOKUP($M248,CropResidue!$H$94:$L$110,5,FALSE)/VLOOKUP($M248,CropResidue!$H$94:$L$110,4,FALSE)/VLOOKUP($M248,CropResidue!$H$94:$L$110,2,FALSE)*VLOOKUP($M248,CropResidue!$G$153:$H$169,2,FALSE),Crop!P290)</f>
        <v>0</v>
      </c>
      <c r="AD290" s="1005">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5">
        <f>IF($S291,H291/VLOOKUP($M249,CropResidue!$H$94:$L$110,5,FALSE)/VLOOKUP($M249,CropResidue!$H$94:$L$110,4,FALSE)/VLOOKUP($M249,CropResidue!$H$94:$L$110,2,FALSE)*VLOOKUP($M249,CropResidue!$G$153:$H$169,2,FALSE),Crop!H291)</f>
        <v>0</v>
      </c>
      <c r="V291" s="1005">
        <f>IF($S291,I291/VLOOKUP($M249,CropResidue!$H$94:$L$110,5,FALSE)/VLOOKUP($M249,CropResidue!$H$94:$L$110,4,FALSE)/VLOOKUP($M249,CropResidue!$H$94:$L$110,2,FALSE)*VLOOKUP($M249,CropResidue!$G$153:$H$169,2,FALSE),Crop!I291)</f>
        <v>0</v>
      </c>
      <c r="W291" s="1005">
        <f>IF($S291,J291/VLOOKUP($M249,CropResidue!$H$94:$L$110,5,FALSE)/VLOOKUP($M249,CropResidue!$H$94:$L$110,4,FALSE)/VLOOKUP($M249,CropResidue!$H$94:$L$110,2,FALSE)*VLOOKUP($M249,CropResidue!$G$153:$H$169,2,FALSE),Crop!J291)</f>
        <v>0</v>
      </c>
      <c r="X291" s="1005">
        <f>IF($S291,K291/VLOOKUP($M249,CropResidue!$H$94:$L$110,5,FALSE)/VLOOKUP($M249,CropResidue!$H$94:$L$110,4,FALSE)/VLOOKUP($M249,CropResidue!$H$94:$L$110,2,FALSE)*VLOOKUP($M249,CropResidue!$G$153:$H$169,2,FALSE),Crop!K291)</f>
        <v>0</v>
      </c>
      <c r="Y291" s="1005">
        <f>IF($S291,L291/VLOOKUP($M249,CropResidue!$H$94:$L$110,5,FALSE)/VLOOKUP($M249,CropResidue!$H$94:$L$110,4,FALSE)/VLOOKUP($M249,CropResidue!$H$94:$L$110,2,FALSE)*VLOOKUP($M249,CropResidue!$G$153:$H$169,2,FALSE),Crop!L291)</f>
        <v>0</v>
      </c>
      <c r="Z291" s="1005">
        <f>IF($S291,M291/VLOOKUP($M249,CropResidue!$H$94:$L$110,5,FALSE)/VLOOKUP($M249,CropResidue!$H$94:$L$110,4,FALSE)/VLOOKUP($M249,CropResidue!$H$94:$L$110,2,FALSE)*VLOOKUP($M249,CropResidue!$G$153:$H$169,2,FALSE),Crop!M291)</f>
        <v>0</v>
      </c>
      <c r="AA291" s="1005">
        <f>IF($S291,N291/VLOOKUP($M249,CropResidue!$H$94:$L$110,5,FALSE)/VLOOKUP($M249,CropResidue!$H$94:$L$110,4,FALSE)/VLOOKUP($M249,CropResidue!$H$94:$L$110,2,FALSE)*VLOOKUP($M249,CropResidue!$G$153:$H$169,2,FALSE),Crop!N291)</f>
        <v>0</v>
      </c>
      <c r="AB291" s="1005">
        <f>IF($S291,O291/VLOOKUP($M249,CropResidue!$H$94:$L$110,5,FALSE)/VLOOKUP($M249,CropResidue!$H$94:$L$110,4,FALSE)/VLOOKUP($M249,CropResidue!$H$94:$L$110,2,FALSE)*VLOOKUP($M249,CropResidue!$G$153:$H$169,2,FALSE),Crop!O291)</f>
        <v>0</v>
      </c>
      <c r="AC291" s="1005">
        <f>IF($S291,P291/VLOOKUP($M249,CropResidue!$H$94:$L$110,5,FALSE)/VLOOKUP($M249,CropResidue!$H$94:$L$110,4,FALSE)/VLOOKUP($M249,CropResidue!$H$94:$L$110,2,FALSE)*VLOOKUP($M249,CropResidue!$G$153:$H$169,2,FALSE),Crop!P291)</f>
        <v>0</v>
      </c>
      <c r="AD291" s="1005">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5">
        <f>IF($S292,H292/VLOOKUP($M250,CropResidue!$H$94:$L$110,5,FALSE)/VLOOKUP($M250,CropResidue!$H$94:$L$110,4,FALSE)/VLOOKUP($M250,CropResidue!$H$94:$L$110,2,FALSE)*VLOOKUP($M250,CropResidue!$G$153:$H$169,2,FALSE),Crop!H292)</f>
        <v>0</v>
      </c>
      <c r="V292" s="1005">
        <f>IF($S292,I292/VLOOKUP($M250,CropResidue!$H$94:$L$110,5,FALSE)/VLOOKUP($M250,CropResidue!$H$94:$L$110,4,FALSE)/VLOOKUP($M250,CropResidue!$H$94:$L$110,2,FALSE)*VLOOKUP($M250,CropResidue!$G$153:$H$169,2,FALSE),Crop!I292)</f>
        <v>0</v>
      </c>
      <c r="W292" s="1005">
        <f>IF($S292,J292/VLOOKUP($M250,CropResidue!$H$94:$L$110,5,FALSE)/VLOOKUP($M250,CropResidue!$H$94:$L$110,4,FALSE)/VLOOKUP($M250,CropResidue!$H$94:$L$110,2,FALSE)*VLOOKUP($M250,CropResidue!$G$153:$H$169,2,FALSE),Crop!J292)</f>
        <v>0</v>
      </c>
      <c r="X292" s="1005">
        <f>IF($S292,K292/VLOOKUP($M250,CropResidue!$H$94:$L$110,5,FALSE)/VLOOKUP($M250,CropResidue!$H$94:$L$110,4,FALSE)/VLOOKUP($M250,CropResidue!$H$94:$L$110,2,FALSE)*VLOOKUP($M250,CropResidue!$G$153:$H$169,2,FALSE),Crop!K292)</f>
        <v>0</v>
      </c>
      <c r="Y292" s="1005">
        <f>IF($S292,L292/VLOOKUP($M250,CropResidue!$H$94:$L$110,5,FALSE)/VLOOKUP($M250,CropResidue!$H$94:$L$110,4,FALSE)/VLOOKUP($M250,CropResidue!$H$94:$L$110,2,FALSE)*VLOOKUP($M250,CropResidue!$G$153:$H$169,2,FALSE),Crop!L292)</f>
        <v>0</v>
      </c>
      <c r="Z292" s="1005">
        <f>IF($S292,M292/VLOOKUP($M250,CropResidue!$H$94:$L$110,5,FALSE)/VLOOKUP($M250,CropResidue!$H$94:$L$110,4,FALSE)/VLOOKUP($M250,CropResidue!$H$94:$L$110,2,FALSE)*VLOOKUP($M250,CropResidue!$G$153:$H$169,2,FALSE),Crop!M292)</f>
        <v>0</v>
      </c>
      <c r="AA292" s="1005">
        <f>IF($S292,N292/VLOOKUP($M250,CropResidue!$H$94:$L$110,5,FALSE)/VLOOKUP($M250,CropResidue!$H$94:$L$110,4,FALSE)/VLOOKUP($M250,CropResidue!$H$94:$L$110,2,FALSE)*VLOOKUP($M250,CropResidue!$G$153:$H$169,2,FALSE),Crop!N292)</f>
        <v>0</v>
      </c>
      <c r="AB292" s="1005">
        <f>IF($S292,O292/VLOOKUP($M250,CropResidue!$H$94:$L$110,5,FALSE)/VLOOKUP($M250,CropResidue!$H$94:$L$110,4,FALSE)/VLOOKUP($M250,CropResidue!$H$94:$L$110,2,FALSE)*VLOOKUP($M250,CropResidue!$G$153:$H$169,2,FALSE),Crop!O292)</f>
        <v>0</v>
      </c>
      <c r="AC292" s="1005">
        <f>IF($S292,P292/VLOOKUP($M250,CropResidue!$H$94:$L$110,5,FALSE)/VLOOKUP($M250,CropResidue!$H$94:$L$110,4,FALSE)/VLOOKUP($M250,CropResidue!$H$94:$L$110,2,FALSE)*VLOOKUP($M250,CropResidue!$G$153:$H$169,2,FALSE),Crop!P292)</f>
        <v>0</v>
      </c>
      <c r="AD292" s="1005">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5">
        <f>IF($S293,H293/VLOOKUP($M251,CropResidue!$H$94:$L$110,5,FALSE)/VLOOKUP($M251,CropResidue!$H$94:$L$110,4,FALSE)/VLOOKUP($M251,CropResidue!$H$94:$L$110,2,FALSE)*VLOOKUP($M251,CropResidue!$G$153:$H$169,2,FALSE),Crop!H293)</f>
        <v>0</v>
      </c>
      <c r="V293" s="1005">
        <f>IF($S293,I293/VLOOKUP($M251,CropResidue!$H$94:$L$110,5,FALSE)/VLOOKUP($M251,CropResidue!$H$94:$L$110,4,FALSE)/VLOOKUP($M251,CropResidue!$H$94:$L$110,2,FALSE)*VLOOKUP($M251,CropResidue!$G$153:$H$169,2,FALSE),Crop!I293)</f>
        <v>0</v>
      </c>
      <c r="W293" s="1005">
        <f>IF($S293,J293/VLOOKUP($M251,CropResidue!$H$94:$L$110,5,FALSE)/VLOOKUP($M251,CropResidue!$H$94:$L$110,4,FALSE)/VLOOKUP($M251,CropResidue!$H$94:$L$110,2,FALSE)*VLOOKUP($M251,CropResidue!$G$153:$H$169,2,FALSE),Crop!J293)</f>
        <v>0</v>
      </c>
      <c r="X293" s="1005">
        <f>IF($S293,K293/VLOOKUP($M251,CropResidue!$H$94:$L$110,5,FALSE)/VLOOKUP($M251,CropResidue!$H$94:$L$110,4,FALSE)/VLOOKUP($M251,CropResidue!$H$94:$L$110,2,FALSE)*VLOOKUP($M251,CropResidue!$G$153:$H$169,2,FALSE),Crop!K293)</f>
        <v>0</v>
      </c>
      <c r="Y293" s="1005">
        <f>IF($S293,L293/VLOOKUP($M251,CropResidue!$H$94:$L$110,5,FALSE)/VLOOKUP($M251,CropResidue!$H$94:$L$110,4,FALSE)/VLOOKUP($M251,CropResidue!$H$94:$L$110,2,FALSE)*VLOOKUP($M251,CropResidue!$G$153:$H$169,2,FALSE),Crop!L293)</f>
        <v>0</v>
      </c>
      <c r="Z293" s="1005">
        <f>IF($S293,M293/VLOOKUP($M251,CropResidue!$H$94:$L$110,5,FALSE)/VLOOKUP($M251,CropResidue!$H$94:$L$110,4,FALSE)/VLOOKUP($M251,CropResidue!$H$94:$L$110,2,FALSE)*VLOOKUP($M251,CropResidue!$G$153:$H$169,2,FALSE),Crop!M293)</f>
        <v>0</v>
      </c>
      <c r="AA293" s="1005">
        <f>IF($S293,N293/VLOOKUP($M251,CropResidue!$H$94:$L$110,5,FALSE)/VLOOKUP($M251,CropResidue!$H$94:$L$110,4,FALSE)/VLOOKUP($M251,CropResidue!$H$94:$L$110,2,FALSE)*VLOOKUP($M251,CropResidue!$G$153:$H$169,2,FALSE),Crop!N293)</f>
        <v>0</v>
      </c>
      <c r="AB293" s="1005">
        <f>IF($S293,O293/VLOOKUP($M251,CropResidue!$H$94:$L$110,5,FALSE)/VLOOKUP($M251,CropResidue!$H$94:$L$110,4,FALSE)/VLOOKUP($M251,CropResidue!$H$94:$L$110,2,FALSE)*VLOOKUP($M251,CropResidue!$G$153:$H$169,2,FALSE),Crop!O293)</f>
        <v>0</v>
      </c>
      <c r="AC293" s="1005">
        <f>IF($S293,P293/VLOOKUP($M251,CropResidue!$H$94:$L$110,5,FALSE)/VLOOKUP($M251,CropResidue!$H$94:$L$110,4,FALSE)/VLOOKUP($M251,CropResidue!$H$94:$L$110,2,FALSE)*VLOOKUP($M251,CropResidue!$G$153:$H$169,2,FALSE),Crop!P293)</f>
        <v>0</v>
      </c>
      <c r="AD293" s="1005">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5">
        <f>IF($S294,H294/VLOOKUP($M252,CropResidue!$H$94:$L$110,5,FALSE)/VLOOKUP($M252,CropResidue!$H$94:$L$110,4,FALSE)/VLOOKUP($M252,CropResidue!$H$94:$L$110,2,FALSE)*VLOOKUP($M252,CropResidue!$G$153:$H$169,2,FALSE),Crop!H294)</f>
        <v>0</v>
      </c>
      <c r="V294" s="1005">
        <f>IF($S294,I294/VLOOKUP($M252,CropResidue!$H$94:$L$110,5,FALSE)/VLOOKUP($M252,CropResidue!$H$94:$L$110,4,FALSE)/VLOOKUP($M252,CropResidue!$H$94:$L$110,2,FALSE)*VLOOKUP($M252,CropResidue!$G$153:$H$169,2,FALSE),Crop!I294)</f>
        <v>0</v>
      </c>
      <c r="W294" s="1005">
        <f>IF($S294,J294/VLOOKUP($M252,CropResidue!$H$94:$L$110,5,FALSE)/VLOOKUP($M252,CropResidue!$H$94:$L$110,4,FALSE)/VLOOKUP($M252,CropResidue!$H$94:$L$110,2,FALSE)*VLOOKUP($M252,CropResidue!$G$153:$H$169,2,FALSE),Crop!J294)</f>
        <v>0</v>
      </c>
      <c r="X294" s="1005">
        <f>IF($S294,K294/VLOOKUP($M252,CropResidue!$H$94:$L$110,5,FALSE)/VLOOKUP($M252,CropResidue!$H$94:$L$110,4,FALSE)/VLOOKUP($M252,CropResidue!$H$94:$L$110,2,FALSE)*VLOOKUP($M252,CropResidue!$G$153:$H$169,2,FALSE),Crop!K294)</f>
        <v>0</v>
      </c>
      <c r="Y294" s="1005">
        <f>IF($S294,L294/VLOOKUP($M252,CropResidue!$H$94:$L$110,5,FALSE)/VLOOKUP($M252,CropResidue!$H$94:$L$110,4,FALSE)/VLOOKUP($M252,CropResidue!$H$94:$L$110,2,FALSE)*VLOOKUP($M252,CropResidue!$G$153:$H$169,2,FALSE),Crop!L294)</f>
        <v>0</v>
      </c>
      <c r="Z294" s="1005">
        <f>IF($S294,M294/VLOOKUP($M252,CropResidue!$H$94:$L$110,5,FALSE)/VLOOKUP($M252,CropResidue!$H$94:$L$110,4,FALSE)/VLOOKUP($M252,CropResidue!$H$94:$L$110,2,FALSE)*VLOOKUP($M252,CropResidue!$G$153:$H$169,2,FALSE),Crop!M294)</f>
        <v>0</v>
      </c>
      <c r="AA294" s="1005">
        <f>IF($S294,N294/VLOOKUP($M252,CropResidue!$H$94:$L$110,5,FALSE)/VLOOKUP($M252,CropResidue!$H$94:$L$110,4,FALSE)/VLOOKUP($M252,CropResidue!$H$94:$L$110,2,FALSE)*VLOOKUP($M252,CropResidue!$G$153:$H$169,2,FALSE),Crop!N294)</f>
        <v>0</v>
      </c>
      <c r="AB294" s="1005">
        <f>IF($S294,O294/VLOOKUP($M252,CropResidue!$H$94:$L$110,5,FALSE)/VLOOKUP($M252,CropResidue!$H$94:$L$110,4,FALSE)/VLOOKUP($M252,CropResidue!$H$94:$L$110,2,FALSE)*VLOOKUP($M252,CropResidue!$G$153:$H$169,2,FALSE),Crop!O294)</f>
        <v>0</v>
      </c>
      <c r="AC294" s="1005">
        <f>IF($S294,P294/VLOOKUP($M252,CropResidue!$H$94:$L$110,5,FALSE)/VLOOKUP($M252,CropResidue!$H$94:$L$110,4,FALSE)/VLOOKUP($M252,CropResidue!$H$94:$L$110,2,FALSE)*VLOOKUP($M252,CropResidue!$G$153:$H$169,2,FALSE),Crop!P294)</f>
        <v>0</v>
      </c>
      <c r="AD294" s="1005">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5">
        <f>IF($S295,H295/VLOOKUP($M253,CropResidue!$H$94:$L$110,5,FALSE)/VLOOKUP($M253,CropResidue!$H$94:$L$110,4,FALSE)/VLOOKUP($M253,CropResidue!$H$94:$L$110,2,FALSE)*VLOOKUP($M253,CropResidue!$G$153:$H$169,2,FALSE),Crop!H295)</f>
        <v>0</v>
      </c>
      <c r="V295" s="1005">
        <f>IF($S295,I295/VLOOKUP($M253,CropResidue!$H$94:$L$110,5,FALSE)/VLOOKUP($M253,CropResidue!$H$94:$L$110,4,FALSE)/VLOOKUP($M253,CropResidue!$H$94:$L$110,2,FALSE)*VLOOKUP($M253,CropResidue!$G$153:$H$169,2,FALSE),Crop!I295)</f>
        <v>0</v>
      </c>
      <c r="W295" s="1005">
        <f>IF($S295,J295/VLOOKUP($M253,CropResidue!$H$94:$L$110,5,FALSE)/VLOOKUP($M253,CropResidue!$H$94:$L$110,4,FALSE)/VLOOKUP($M253,CropResidue!$H$94:$L$110,2,FALSE)*VLOOKUP($M253,CropResidue!$G$153:$H$169,2,FALSE),Crop!J295)</f>
        <v>0</v>
      </c>
      <c r="X295" s="1005">
        <f>IF($S295,K295/VLOOKUP($M253,CropResidue!$H$94:$L$110,5,FALSE)/VLOOKUP($M253,CropResidue!$H$94:$L$110,4,FALSE)/VLOOKUP($M253,CropResidue!$H$94:$L$110,2,FALSE)*VLOOKUP($M253,CropResidue!$G$153:$H$169,2,FALSE),Crop!K295)</f>
        <v>0</v>
      </c>
      <c r="Y295" s="1005">
        <f>IF($S295,L295/VLOOKUP($M253,CropResidue!$H$94:$L$110,5,FALSE)/VLOOKUP($M253,CropResidue!$H$94:$L$110,4,FALSE)/VLOOKUP($M253,CropResidue!$H$94:$L$110,2,FALSE)*VLOOKUP($M253,CropResidue!$G$153:$H$169,2,FALSE),Crop!L295)</f>
        <v>0</v>
      </c>
      <c r="Z295" s="1005">
        <f>IF($S295,M295/VLOOKUP($M253,CropResidue!$H$94:$L$110,5,FALSE)/VLOOKUP($M253,CropResidue!$H$94:$L$110,4,FALSE)/VLOOKUP($M253,CropResidue!$H$94:$L$110,2,FALSE)*VLOOKUP($M253,CropResidue!$G$153:$H$169,2,FALSE),Crop!M295)</f>
        <v>0</v>
      </c>
      <c r="AA295" s="1005">
        <f>IF($S295,N295/VLOOKUP($M253,CropResidue!$H$94:$L$110,5,FALSE)/VLOOKUP($M253,CropResidue!$H$94:$L$110,4,FALSE)/VLOOKUP($M253,CropResidue!$H$94:$L$110,2,FALSE)*VLOOKUP($M253,CropResidue!$G$153:$H$169,2,FALSE),Crop!N295)</f>
        <v>0</v>
      </c>
      <c r="AB295" s="1005">
        <f>IF($S295,O295/VLOOKUP($M253,CropResidue!$H$94:$L$110,5,FALSE)/VLOOKUP($M253,CropResidue!$H$94:$L$110,4,FALSE)/VLOOKUP($M253,CropResidue!$H$94:$L$110,2,FALSE)*VLOOKUP($M253,CropResidue!$G$153:$H$169,2,FALSE),Crop!O295)</f>
        <v>0</v>
      </c>
      <c r="AC295" s="1005">
        <f>IF($S295,P295/VLOOKUP($M253,CropResidue!$H$94:$L$110,5,FALSE)/VLOOKUP($M253,CropResidue!$H$94:$L$110,4,FALSE)/VLOOKUP($M253,CropResidue!$H$94:$L$110,2,FALSE)*VLOOKUP($M253,CropResidue!$G$153:$H$169,2,FALSE),Crop!P295)</f>
        <v>0</v>
      </c>
      <c r="AD295" s="1005">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5">
        <f>IF($S296,H296/VLOOKUP($M254,CropResidue!$H$94:$L$110,5,FALSE)/VLOOKUP($M254,CropResidue!$H$94:$L$110,4,FALSE)/VLOOKUP($M254,CropResidue!$H$94:$L$110,2,FALSE)*VLOOKUP($M254,CropResidue!$G$153:$H$169,2,FALSE),Crop!H296)</f>
        <v>0</v>
      </c>
      <c r="V296" s="1005">
        <f>IF($S296,I296/VLOOKUP($M254,CropResidue!$H$94:$L$110,5,FALSE)/VLOOKUP($M254,CropResidue!$H$94:$L$110,4,FALSE)/VLOOKUP($M254,CropResidue!$H$94:$L$110,2,FALSE)*VLOOKUP($M254,CropResidue!$G$153:$H$169,2,FALSE),Crop!I296)</f>
        <v>0</v>
      </c>
      <c r="W296" s="1005">
        <f>IF($S296,J296/VLOOKUP($M254,CropResidue!$H$94:$L$110,5,FALSE)/VLOOKUP($M254,CropResidue!$H$94:$L$110,4,FALSE)/VLOOKUP($M254,CropResidue!$H$94:$L$110,2,FALSE)*VLOOKUP($M254,CropResidue!$G$153:$H$169,2,FALSE),Crop!J296)</f>
        <v>0</v>
      </c>
      <c r="X296" s="1005">
        <f>IF($S296,K296/VLOOKUP($M254,CropResidue!$H$94:$L$110,5,FALSE)/VLOOKUP($M254,CropResidue!$H$94:$L$110,4,FALSE)/VLOOKUP($M254,CropResidue!$H$94:$L$110,2,FALSE)*VLOOKUP($M254,CropResidue!$G$153:$H$169,2,FALSE),Crop!K296)</f>
        <v>0</v>
      </c>
      <c r="Y296" s="1005">
        <f>IF($S296,L296/VLOOKUP($M254,CropResidue!$H$94:$L$110,5,FALSE)/VLOOKUP($M254,CropResidue!$H$94:$L$110,4,FALSE)/VLOOKUP($M254,CropResidue!$H$94:$L$110,2,FALSE)*VLOOKUP($M254,CropResidue!$G$153:$H$169,2,FALSE),Crop!L296)</f>
        <v>0</v>
      </c>
      <c r="Z296" s="1005">
        <f>IF($S296,M296/VLOOKUP($M254,CropResidue!$H$94:$L$110,5,FALSE)/VLOOKUP($M254,CropResidue!$H$94:$L$110,4,FALSE)/VLOOKUP($M254,CropResidue!$H$94:$L$110,2,FALSE)*VLOOKUP($M254,CropResidue!$G$153:$H$169,2,FALSE),Crop!M296)</f>
        <v>0</v>
      </c>
      <c r="AA296" s="1005">
        <f>IF($S296,N296/VLOOKUP($M254,CropResidue!$H$94:$L$110,5,FALSE)/VLOOKUP($M254,CropResidue!$H$94:$L$110,4,FALSE)/VLOOKUP($M254,CropResidue!$H$94:$L$110,2,FALSE)*VLOOKUP($M254,CropResidue!$G$153:$H$169,2,FALSE),Crop!N296)</f>
        <v>0</v>
      </c>
      <c r="AB296" s="1005">
        <f>IF($S296,O296/VLOOKUP($M254,CropResidue!$H$94:$L$110,5,FALSE)/VLOOKUP($M254,CropResidue!$H$94:$L$110,4,FALSE)/VLOOKUP($M254,CropResidue!$H$94:$L$110,2,FALSE)*VLOOKUP($M254,CropResidue!$G$153:$H$169,2,FALSE),Crop!O296)</f>
        <v>0</v>
      </c>
      <c r="AC296" s="1005">
        <f>IF($S296,P296/VLOOKUP($M254,CropResidue!$H$94:$L$110,5,FALSE)/VLOOKUP($M254,CropResidue!$H$94:$L$110,4,FALSE)/VLOOKUP($M254,CropResidue!$H$94:$L$110,2,FALSE)*VLOOKUP($M254,CropResidue!$G$153:$H$169,2,FALSE),Crop!P296)</f>
        <v>0</v>
      </c>
      <c r="AD296" s="1005">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5">
        <f>IF($S297,H297/VLOOKUP($M255,CropResidue!$H$94:$L$110,5,FALSE)/VLOOKUP($M255,CropResidue!$H$94:$L$110,4,FALSE)/VLOOKUP($M255,CropResidue!$H$94:$L$110,2,FALSE)*VLOOKUP($M255,CropResidue!$G$153:$H$169,2,FALSE),Crop!H297)</f>
        <v>0</v>
      </c>
      <c r="V297" s="1005">
        <f>IF($S297,I297/VLOOKUP($M255,CropResidue!$H$94:$L$110,5,FALSE)/VLOOKUP($M255,CropResidue!$H$94:$L$110,4,FALSE)/VLOOKUP($M255,CropResidue!$H$94:$L$110,2,FALSE)*VLOOKUP($M255,CropResidue!$G$153:$H$169,2,FALSE),Crop!I297)</f>
        <v>0</v>
      </c>
      <c r="W297" s="1005">
        <f>IF($S297,J297/VLOOKUP($M255,CropResidue!$H$94:$L$110,5,FALSE)/VLOOKUP($M255,CropResidue!$H$94:$L$110,4,FALSE)/VLOOKUP($M255,CropResidue!$H$94:$L$110,2,FALSE)*VLOOKUP($M255,CropResidue!$G$153:$H$169,2,FALSE),Crop!J297)</f>
        <v>0</v>
      </c>
      <c r="X297" s="1005">
        <f>IF($S297,K297/VLOOKUP($M255,CropResidue!$H$94:$L$110,5,FALSE)/VLOOKUP($M255,CropResidue!$H$94:$L$110,4,FALSE)/VLOOKUP($M255,CropResidue!$H$94:$L$110,2,FALSE)*VLOOKUP($M255,CropResidue!$G$153:$H$169,2,FALSE),Crop!K297)</f>
        <v>0</v>
      </c>
      <c r="Y297" s="1005">
        <f>IF($S297,L297/VLOOKUP($M255,CropResidue!$H$94:$L$110,5,FALSE)/VLOOKUP($M255,CropResidue!$H$94:$L$110,4,FALSE)/VLOOKUP($M255,CropResidue!$H$94:$L$110,2,FALSE)*VLOOKUP($M255,CropResidue!$G$153:$H$169,2,FALSE),Crop!L297)</f>
        <v>0</v>
      </c>
      <c r="Z297" s="1005">
        <f>IF($S297,M297/VLOOKUP($M255,CropResidue!$H$94:$L$110,5,FALSE)/VLOOKUP($M255,CropResidue!$H$94:$L$110,4,FALSE)/VLOOKUP($M255,CropResidue!$H$94:$L$110,2,FALSE)*VLOOKUP($M255,CropResidue!$G$153:$H$169,2,FALSE),Crop!M297)</f>
        <v>0</v>
      </c>
      <c r="AA297" s="1005">
        <f>IF($S297,N297/VLOOKUP($M255,CropResidue!$H$94:$L$110,5,FALSE)/VLOOKUP($M255,CropResidue!$H$94:$L$110,4,FALSE)/VLOOKUP($M255,CropResidue!$H$94:$L$110,2,FALSE)*VLOOKUP($M255,CropResidue!$G$153:$H$169,2,FALSE),Crop!N297)</f>
        <v>0</v>
      </c>
      <c r="AB297" s="1005">
        <f>IF($S297,O297/VLOOKUP($M255,CropResidue!$H$94:$L$110,5,FALSE)/VLOOKUP($M255,CropResidue!$H$94:$L$110,4,FALSE)/VLOOKUP($M255,CropResidue!$H$94:$L$110,2,FALSE)*VLOOKUP($M255,CropResidue!$G$153:$H$169,2,FALSE),Crop!O297)</f>
        <v>0</v>
      </c>
      <c r="AC297" s="1005">
        <f>IF($S297,P297/VLOOKUP($M255,CropResidue!$H$94:$L$110,5,FALSE)/VLOOKUP($M255,CropResidue!$H$94:$L$110,4,FALSE)/VLOOKUP($M255,CropResidue!$H$94:$L$110,2,FALSE)*VLOOKUP($M255,CropResidue!$G$153:$H$169,2,FALSE),Crop!P297)</f>
        <v>0</v>
      </c>
      <c r="AD297" s="1005">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5">
        <f>IF($S298,H298/VLOOKUP($M256,CropResidue!$H$94:$L$110,5,FALSE)/VLOOKUP($M256,CropResidue!$H$94:$L$110,4,FALSE)/VLOOKUP($M256,CropResidue!$H$94:$L$110,2,FALSE)*VLOOKUP($M256,CropResidue!$G$153:$H$169,2,FALSE),Crop!H298)</f>
        <v>0</v>
      </c>
      <c r="V298" s="1005">
        <f>IF($S298,I298/VLOOKUP($M256,CropResidue!$H$94:$L$110,5,FALSE)/VLOOKUP($M256,CropResidue!$H$94:$L$110,4,FALSE)/VLOOKUP($M256,CropResidue!$H$94:$L$110,2,FALSE)*VLOOKUP($M256,CropResidue!$G$153:$H$169,2,FALSE),Crop!I298)</f>
        <v>0</v>
      </c>
      <c r="W298" s="1005">
        <f>IF($S298,J298/VLOOKUP($M256,CropResidue!$H$94:$L$110,5,FALSE)/VLOOKUP($M256,CropResidue!$H$94:$L$110,4,FALSE)/VLOOKUP($M256,CropResidue!$H$94:$L$110,2,FALSE)*VLOOKUP($M256,CropResidue!$G$153:$H$169,2,FALSE),Crop!J298)</f>
        <v>0</v>
      </c>
      <c r="X298" s="1005">
        <f>IF($S298,K298/VLOOKUP($M256,CropResidue!$H$94:$L$110,5,FALSE)/VLOOKUP($M256,CropResidue!$H$94:$L$110,4,FALSE)/VLOOKUP($M256,CropResidue!$H$94:$L$110,2,FALSE)*VLOOKUP($M256,CropResidue!$G$153:$H$169,2,FALSE),Crop!K298)</f>
        <v>0</v>
      </c>
      <c r="Y298" s="1005">
        <f>IF($S298,L298/VLOOKUP($M256,CropResidue!$H$94:$L$110,5,FALSE)/VLOOKUP($M256,CropResidue!$H$94:$L$110,4,FALSE)/VLOOKUP($M256,CropResidue!$H$94:$L$110,2,FALSE)*VLOOKUP($M256,CropResidue!$G$153:$H$169,2,FALSE),Crop!L298)</f>
        <v>0</v>
      </c>
      <c r="Z298" s="1005">
        <f>IF($S298,M298/VLOOKUP($M256,CropResidue!$H$94:$L$110,5,FALSE)/VLOOKUP($M256,CropResidue!$H$94:$L$110,4,FALSE)/VLOOKUP($M256,CropResidue!$H$94:$L$110,2,FALSE)*VLOOKUP($M256,CropResidue!$G$153:$H$169,2,FALSE),Crop!M298)</f>
        <v>0</v>
      </c>
      <c r="AA298" s="1005">
        <f>IF($S298,N298/VLOOKUP($M256,CropResidue!$H$94:$L$110,5,FALSE)/VLOOKUP($M256,CropResidue!$H$94:$L$110,4,FALSE)/VLOOKUP($M256,CropResidue!$H$94:$L$110,2,FALSE)*VLOOKUP($M256,CropResidue!$G$153:$H$169,2,FALSE),Crop!N298)</f>
        <v>0</v>
      </c>
      <c r="AB298" s="1005">
        <f>IF($S298,O298/VLOOKUP($M256,CropResidue!$H$94:$L$110,5,FALSE)/VLOOKUP($M256,CropResidue!$H$94:$L$110,4,FALSE)/VLOOKUP($M256,CropResidue!$H$94:$L$110,2,FALSE)*VLOOKUP($M256,CropResidue!$G$153:$H$169,2,FALSE),Crop!O298)</f>
        <v>0</v>
      </c>
      <c r="AC298" s="1005">
        <f>IF($S298,P298/VLOOKUP($M256,CropResidue!$H$94:$L$110,5,FALSE)/VLOOKUP($M256,CropResidue!$H$94:$L$110,4,FALSE)/VLOOKUP($M256,CropResidue!$H$94:$L$110,2,FALSE)*VLOOKUP($M256,CropResidue!$G$153:$H$169,2,FALSE),Crop!P298)</f>
        <v>0</v>
      </c>
      <c r="AD298" s="1005">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5">
        <f>IF($S299,H299/VLOOKUP($M257,CropResidue!$H$94:$L$110,5,FALSE)/VLOOKUP($M257,CropResidue!$H$94:$L$110,4,FALSE)/VLOOKUP($M257,CropResidue!$H$94:$L$110,2,FALSE)*VLOOKUP($M257,CropResidue!$G$153:$H$169,2,FALSE),Crop!H299)</f>
        <v>0</v>
      </c>
      <c r="V299" s="1005">
        <f>IF($S299,I299/VLOOKUP($M257,CropResidue!$H$94:$L$110,5,FALSE)/VLOOKUP($M257,CropResidue!$H$94:$L$110,4,FALSE)/VLOOKUP($M257,CropResidue!$H$94:$L$110,2,FALSE)*VLOOKUP($M257,CropResidue!$G$153:$H$169,2,FALSE),Crop!I299)</f>
        <v>0</v>
      </c>
      <c r="W299" s="1005">
        <f>IF($S299,J299/VLOOKUP($M257,CropResidue!$H$94:$L$110,5,FALSE)/VLOOKUP($M257,CropResidue!$H$94:$L$110,4,FALSE)/VLOOKUP($M257,CropResidue!$H$94:$L$110,2,FALSE)*VLOOKUP($M257,CropResidue!$G$153:$H$169,2,FALSE),Crop!J299)</f>
        <v>0</v>
      </c>
      <c r="X299" s="1005">
        <f>IF($S299,K299/VLOOKUP($M257,CropResidue!$H$94:$L$110,5,FALSE)/VLOOKUP($M257,CropResidue!$H$94:$L$110,4,FALSE)/VLOOKUP($M257,CropResidue!$H$94:$L$110,2,FALSE)*VLOOKUP($M257,CropResidue!$G$153:$H$169,2,FALSE),Crop!K299)</f>
        <v>0</v>
      </c>
      <c r="Y299" s="1005">
        <f>IF($S299,L299/VLOOKUP($M257,CropResidue!$H$94:$L$110,5,FALSE)/VLOOKUP($M257,CropResidue!$H$94:$L$110,4,FALSE)/VLOOKUP($M257,CropResidue!$H$94:$L$110,2,FALSE)*VLOOKUP($M257,CropResidue!$G$153:$H$169,2,FALSE),Crop!L299)</f>
        <v>0</v>
      </c>
      <c r="Z299" s="1005">
        <f>IF($S299,M299/VLOOKUP($M257,CropResidue!$H$94:$L$110,5,FALSE)/VLOOKUP($M257,CropResidue!$H$94:$L$110,4,FALSE)/VLOOKUP($M257,CropResidue!$H$94:$L$110,2,FALSE)*VLOOKUP($M257,CropResidue!$G$153:$H$169,2,FALSE),Crop!M299)</f>
        <v>0</v>
      </c>
      <c r="AA299" s="1005">
        <f>IF($S299,N299/VLOOKUP($M257,CropResidue!$H$94:$L$110,5,FALSE)/VLOOKUP($M257,CropResidue!$H$94:$L$110,4,FALSE)/VLOOKUP($M257,CropResidue!$H$94:$L$110,2,FALSE)*VLOOKUP($M257,CropResidue!$G$153:$H$169,2,FALSE),Crop!N299)</f>
        <v>0</v>
      </c>
      <c r="AB299" s="1005">
        <f>IF($S299,O299/VLOOKUP($M257,CropResidue!$H$94:$L$110,5,FALSE)/VLOOKUP($M257,CropResidue!$H$94:$L$110,4,FALSE)/VLOOKUP($M257,CropResidue!$H$94:$L$110,2,FALSE)*VLOOKUP($M257,CropResidue!$G$153:$H$169,2,FALSE),Crop!O299)</f>
        <v>0</v>
      </c>
      <c r="AC299" s="1005">
        <f>IF($S299,P299/VLOOKUP($M257,CropResidue!$H$94:$L$110,5,FALSE)/VLOOKUP($M257,CropResidue!$H$94:$L$110,4,FALSE)/VLOOKUP($M257,CropResidue!$H$94:$L$110,2,FALSE)*VLOOKUP($M257,CropResidue!$G$153:$H$169,2,FALSE),Crop!P299)</f>
        <v>0</v>
      </c>
      <c r="AD299" s="1005">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5">
        <f>IF($S300,H300/VLOOKUP($M258,CropResidue!$H$94:$L$110,5,FALSE)/VLOOKUP($M258,CropResidue!$H$94:$L$110,4,FALSE)/VLOOKUP($M258,CropResidue!$H$94:$L$110,2,FALSE)*VLOOKUP($M258,CropResidue!$G$153:$H$169,2,FALSE),Crop!H300)</f>
        <v>0</v>
      </c>
      <c r="V300" s="1005">
        <f>IF($S300,I300/VLOOKUP($M258,CropResidue!$H$94:$L$110,5,FALSE)/VLOOKUP($M258,CropResidue!$H$94:$L$110,4,FALSE)/VLOOKUP($M258,CropResidue!$H$94:$L$110,2,FALSE)*VLOOKUP($M258,CropResidue!$G$153:$H$169,2,FALSE),Crop!I300)</f>
        <v>0</v>
      </c>
      <c r="W300" s="1005">
        <f>IF($S300,J300/VLOOKUP($M258,CropResidue!$H$94:$L$110,5,FALSE)/VLOOKUP($M258,CropResidue!$H$94:$L$110,4,FALSE)/VLOOKUP($M258,CropResidue!$H$94:$L$110,2,FALSE)*VLOOKUP($M258,CropResidue!$G$153:$H$169,2,FALSE),Crop!J300)</f>
        <v>0</v>
      </c>
      <c r="X300" s="1005">
        <f>IF($S300,K300/VLOOKUP($M258,CropResidue!$H$94:$L$110,5,FALSE)/VLOOKUP($M258,CropResidue!$H$94:$L$110,4,FALSE)/VLOOKUP($M258,CropResidue!$H$94:$L$110,2,FALSE)*VLOOKUP($M258,CropResidue!$G$153:$H$169,2,FALSE),Crop!K300)</f>
        <v>0</v>
      </c>
      <c r="Y300" s="1005">
        <f>IF($S300,L300/VLOOKUP($M258,CropResidue!$H$94:$L$110,5,FALSE)/VLOOKUP($M258,CropResidue!$H$94:$L$110,4,FALSE)/VLOOKUP($M258,CropResidue!$H$94:$L$110,2,FALSE)*VLOOKUP($M258,CropResidue!$G$153:$H$169,2,FALSE),Crop!L300)</f>
        <v>0</v>
      </c>
      <c r="Z300" s="1005">
        <f>IF($S300,M300/VLOOKUP($M258,CropResidue!$H$94:$L$110,5,FALSE)/VLOOKUP($M258,CropResidue!$H$94:$L$110,4,FALSE)/VLOOKUP($M258,CropResidue!$H$94:$L$110,2,FALSE)*VLOOKUP($M258,CropResidue!$G$153:$H$169,2,FALSE),Crop!M300)</f>
        <v>0</v>
      </c>
      <c r="AA300" s="1005">
        <f>IF($S300,N300/VLOOKUP($M258,CropResidue!$H$94:$L$110,5,FALSE)/VLOOKUP($M258,CropResidue!$H$94:$L$110,4,FALSE)/VLOOKUP($M258,CropResidue!$H$94:$L$110,2,FALSE)*VLOOKUP($M258,CropResidue!$G$153:$H$169,2,FALSE),Crop!N300)</f>
        <v>0</v>
      </c>
      <c r="AB300" s="1005">
        <f>IF($S300,O300/VLOOKUP($M258,CropResidue!$H$94:$L$110,5,FALSE)/VLOOKUP($M258,CropResidue!$H$94:$L$110,4,FALSE)/VLOOKUP($M258,CropResidue!$H$94:$L$110,2,FALSE)*VLOOKUP($M258,CropResidue!$G$153:$H$169,2,FALSE),Crop!O300)</f>
        <v>0</v>
      </c>
      <c r="AC300" s="1005">
        <f>IF($S300,P300/VLOOKUP($M258,CropResidue!$H$94:$L$110,5,FALSE)/VLOOKUP($M258,CropResidue!$H$94:$L$110,4,FALSE)/VLOOKUP($M258,CropResidue!$H$94:$L$110,2,FALSE)*VLOOKUP($M258,CropResidue!$G$153:$H$169,2,FALSE),Crop!P300)</f>
        <v>0</v>
      </c>
      <c r="AD300" s="1005">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5">
        <f>IF($S301,H301/VLOOKUP($M259,CropResidue!$H$94:$L$110,5,FALSE)/VLOOKUP($M259,CropResidue!$H$94:$L$110,4,FALSE)/VLOOKUP($M259,CropResidue!$H$94:$L$110,2,FALSE)*VLOOKUP($M259,CropResidue!$G$153:$H$169,2,FALSE),Crop!H301)</f>
        <v>0</v>
      </c>
      <c r="V301" s="1005">
        <f>IF($S301,I301/VLOOKUP($M259,CropResidue!$H$94:$L$110,5,FALSE)/VLOOKUP($M259,CropResidue!$H$94:$L$110,4,FALSE)/VLOOKUP($M259,CropResidue!$H$94:$L$110,2,FALSE)*VLOOKUP($M259,CropResidue!$G$153:$H$169,2,FALSE),Crop!I301)</f>
        <v>0</v>
      </c>
      <c r="W301" s="1005">
        <f>IF($S301,J301/VLOOKUP($M259,CropResidue!$H$94:$L$110,5,FALSE)/VLOOKUP($M259,CropResidue!$H$94:$L$110,4,FALSE)/VLOOKUP($M259,CropResidue!$H$94:$L$110,2,FALSE)*VLOOKUP($M259,CropResidue!$G$153:$H$169,2,FALSE),Crop!J301)</f>
        <v>0</v>
      </c>
      <c r="X301" s="1005">
        <f>IF($S301,K301/VLOOKUP($M259,CropResidue!$H$94:$L$110,5,FALSE)/VLOOKUP($M259,CropResidue!$H$94:$L$110,4,FALSE)/VLOOKUP($M259,CropResidue!$H$94:$L$110,2,FALSE)*VLOOKUP($M259,CropResidue!$G$153:$H$169,2,FALSE),Crop!K301)</f>
        <v>0</v>
      </c>
      <c r="Y301" s="1005">
        <f>IF($S301,L301/VLOOKUP($M259,CropResidue!$H$94:$L$110,5,FALSE)/VLOOKUP($M259,CropResidue!$H$94:$L$110,4,FALSE)/VLOOKUP($M259,CropResidue!$H$94:$L$110,2,FALSE)*VLOOKUP($M259,CropResidue!$G$153:$H$169,2,FALSE),Crop!L301)</f>
        <v>0</v>
      </c>
      <c r="Z301" s="1005">
        <f>IF($S301,M301/VLOOKUP($M259,CropResidue!$H$94:$L$110,5,FALSE)/VLOOKUP($M259,CropResidue!$H$94:$L$110,4,FALSE)/VLOOKUP($M259,CropResidue!$H$94:$L$110,2,FALSE)*VLOOKUP($M259,CropResidue!$G$153:$H$169,2,FALSE),Crop!M301)</f>
        <v>0</v>
      </c>
      <c r="AA301" s="1005">
        <f>IF($S301,N301/VLOOKUP($M259,CropResidue!$H$94:$L$110,5,FALSE)/VLOOKUP($M259,CropResidue!$H$94:$L$110,4,FALSE)/VLOOKUP($M259,CropResidue!$H$94:$L$110,2,FALSE)*VLOOKUP($M259,CropResidue!$G$153:$H$169,2,FALSE),Crop!N301)</f>
        <v>0</v>
      </c>
      <c r="AB301" s="1005">
        <f>IF($S301,O301/VLOOKUP($M259,CropResidue!$H$94:$L$110,5,FALSE)/VLOOKUP($M259,CropResidue!$H$94:$L$110,4,FALSE)/VLOOKUP($M259,CropResidue!$H$94:$L$110,2,FALSE)*VLOOKUP($M259,CropResidue!$G$153:$H$169,2,FALSE),Crop!O301)</f>
        <v>0</v>
      </c>
      <c r="AC301" s="1005">
        <f>IF($S301,P301/VLOOKUP($M259,CropResidue!$H$94:$L$110,5,FALSE)/VLOOKUP($M259,CropResidue!$H$94:$L$110,4,FALSE)/VLOOKUP($M259,CropResidue!$H$94:$L$110,2,FALSE)*VLOOKUP($M259,CropResidue!$G$153:$H$169,2,FALSE),Crop!P301)</f>
        <v>0</v>
      </c>
      <c r="AD301" s="1005">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5">
        <f>IF($S302,H302/VLOOKUP($M260,CropResidue!$H$94:$L$110,5,FALSE)/VLOOKUP($M260,CropResidue!$H$94:$L$110,4,FALSE)/VLOOKUP($M260,CropResidue!$H$94:$L$110,2,FALSE)*VLOOKUP($M260,CropResidue!$G$153:$H$169,2,FALSE),Crop!H302)</f>
        <v>0</v>
      </c>
      <c r="V302" s="1005">
        <f>IF($S302,I302/VLOOKUP($M260,CropResidue!$H$94:$L$110,5,FALSE)/VLOOKUP($M260,CropResidue!$H$94:$L$110,4,FALSE)/VLOOKUP($M260,CropResidue!$H$94:$L$110,2,FALSE)*VLOOKUP($M260,CropResidue!$G$153:$H$169,2,FALSE),Crop!I302)</f>
        <v>0</v>
      </c>
      <c r="W302" s="1005">
        <f>IF($S302,J302/VLOOKUP($M260,CropResidue!$H$94:$L$110,5,FALSE)/VLOOKUP($M260,CropResidue!$H$94:$L$110,4,FALSE)/VLOOKUP($M260,CropResidue!$H$94:$L$110,2,FALSE)*VLOOKUP($M260,CropResidue!$G$153:$H$169,2,FALSE),Crop!J302)</f>
        <v>0</v>
      </c>
      <c r="X302" s="1005">
        <f>IF($S302,K302/VLOOKUP($M260,CropResidue!$H$94:$L$110,5,FALSE)/VLOOKUP($M260,CropResidue!$H$94:$L$110,4,FALSE)/VLOOKUP($M260,CropResidue!$H$94:$L$110,2,FALSE)*VLOOKUP($M260,CropResidue!$G$153:$H$169,2,FALSE),Crop!K302)</f>
        <v>0</v>
      </c>
      <c r="Y302" s="1005">
        <f>IF($S302,L302/VLOOKUP($M260,CropResidue!$H$94:$L$110,5,FALSE)/VLOOKUP($M260,CropResidue!$H$94:$L$110,4,FALSE)/VLOOKUP($M260,CropResidue!$H$94:$L$110,2,FALSE)*VLOOKUP($M260,CropResidue!$G$153:$H$169,2,FALSE),Crop!L302)</f>
        <v>0</v>
      </c>
      <c r="Z302" s="1005">
        <f>IF($S302,M302/VLOOKUP($M260,CropResidue!$H$94:$L$110,5,FALSE)/VLOOKUP($M260,CropResidue!$H$94:$L$110,4,FALSE)/VLOOKUP($M260,CropResidue!$H$94:$L$110,2,FALSE)*VLOOKUP($M260,CropResidue!$G$153:$H$169,2,FALSE),Crop!M302)</f>
        <v>0</v>
      </c>
      <c r="AA302" s="1005">
        <f>IF($S302,N302/VLOOKUP($M260,CropResidue!$H$94:$L$110,5,FALSE)/VLOOKUP($M260,CropResidue!$H$94:$L$110,4,FALSE)/VLOOKUP($M260,CropResidue!$H$94:$L$110,2,FALSE)*VLOOKUP($M260,CropResidue!$G$153:$H$169,2,FALSE),Crop!N302)</f>
        <v>0</v>
      </c>
      <c r="AB302" s="1005">
        <f>IF($S302,O302/VLOOKUP($M260,CropResidue!$H$94:$L$110,5,FALSE)/VLOOKUP($M260,CropResidue!$H$94:$L$110,4,FALSE)/VLOOKUP($M260,CropResidue!$H$94:$L$110,2,FALSE)*VLOOKUP($M260,CropResidue!$G$153:$H$169,2,FALSE),Crop!O302)</f>
        <v>0</v>
      </c>
      <c r="AC302" s="1005">
        <f>IF($S302,P302/VLOOKUP($M260,CropResidue!$H$94:$L$110,5,FALSE)/VLOOKUP($M260,CropResidue!$H$94:$L$110,4,FALSE)/VLOOKUP($M260,CropResidue!$H$94:$L$110,2,FALSE)*VLOOKUP($M260,CropResidue!$G$153:$H$169,2,FALSE),Crop!P302)</f>
        <v>0</v>
      </c>
      <c r="AD302" s="1005">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5">
        <f>IF($S303,H303/VLOOKUP($M261,CropResidue!$H$94:$L$110,5,FALSE)/VLOOKUP($M261,CropResidue!$H$94:$L$110,4,FALSE)/VLOOKUP($M261,CropResidue!$H$94:$L$110,2,FALSE)*VLOOKUP($M261,CropResidue!$G$153:$H$169,2,FALSE),Crop!H303)</f>
        <v>0</v>
      </c>
      <c r="V303" s="1005">
        <f>IF($S303,I303/VLOOKUP($M261,CropResidue!$H$94:$L$110,5,FALSE)/VLOOKUP($M261,CropResidue!$H$94:$L$110,4,FALSE)/VLOOKUP($M261,CropResidue!$H$94:$L$110,2,FALSE)*VLOOKUP($M261,CropResidue!$G$153:$H$169,2,FALSE),Crop!I303)</f>
        <v>0</v>
      </c>
      <c r="W303" s="1005">
        <f>IF($S303,J303/VLOOKUP($M261,CropResidue!$H$94:$L$110,5,FALSE)/VLOOKUP($M261,CropResidue!$H$94:$L$110,4,FALSE)/VLOOKUP($M261,CropResidue!$H$94:$L$110,2,FALSE)*VLOOKUP($M261,CropResidue!$G$153:$H$169,2,FALSE),Crop!J303)</f>
        <v>0</v>
      </c>
      <c r="X303" s="1005">
        <f>IF($S303,K303/VLOOKUP($M261,CropResidue!$H$94:$L$110,5,FALSE)/VLOOKUP($M261,CropResidue!$H$94:$L$110,4,FALSE)/VLOOKUP($M261,CropResidue!$H$94:$L$110,2,FALSE)*VLOOKUP($M261,CropResidue!$G$153:$H$169,2,FALSE),Crop!K303)</f>
        <v>0</v>
      </c>
      <c r="Y303" s="1005">
        <f>IF($S303,L303/VLOOKUP($M261,CropResidue!$H$94:$L$110,5,FALSE)/VLOOKUP($M261,CropResidue!$H$94:$L$110,4,FALSE)/VLOOKUP($M261,CropResidue!$H$94:$L$110,2,FALSE)*VLOOKUP($M261,CropResidue!$G$153:$H$169,2,FALSE),Crop!L303)</f>
        <v>0</v>
      </c>
      <c r="Z303" s="1005">
        <f>IF($S303,M303/VLOOKUP($M261,CropResidue!$H$94:$L$110,5,FALSE)/VLOOKUP($M261,CropResidue!$H$94:$L$110,4,FALSE)/VLOOKUP($M261,CropResidue!$H$94:$L$110,2,FALSE)*VLOOKUP($M261,CropResidue!$G$153:$H$169,2,FALSE),Crop!M303)</f>
        <v>0</v>
      </c>
      <c r="AA303" s="1005">
        <f>IF($S303,N303/VLOOKUP($M261,CropResidue!$H$94:$L$110,5,FALSE)/VLOOKUP($M261,CropResidue!$H$94:$L$110,4,FALSE)/VLOOKUP($M261,CropResidue!$H$94:$L$110,2,FALSE)*VLOOKUP($M261,CropResidue!$G$153:$H$169,2,FALSE),Crop!N303)</f>
        <v>0</v>
      </c>
      <c r="AB303" s="1005">
        <f>IF($S303,O303/VLOOKUP($M261,CropResidue!$H$94:$L$110,5,FALSE)/VLOOKUP($M261,CropResidue!$H$94:$L$110,4,FALSE)/VLOOKUP($M261,CropResidue!$H$94:$L$110,2,FALSE)*VLOOKUP($M261,CropResidue!$G$153:$H$169,2,FALSE),Crop!O303)</f>
        <v>0</v>
      </c>
      <c r="AC303" s="1005">
        <f>IF($S303,P303/VLOOKUP($M261,CropResidue!$H$94:$L$110,5,FALSE)/VLOOKUP($M261,CropResidue!$H$94:$L$110,4,FALSE)/VLOOKUP($M261,CropResidue!$H$94:$L$110,2,FALSE)*VLOOKUP($M261,CropResidue!$G$153:$H$169,2,FALSE),Crop!P303)</f>
        <v>0</v>
      </c>
      <c r="AD303" s="1005">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1106</v>
      </c>
      <c r="I310" s="1002" t="s">
        <v>419</v>
      </c>
      <c r="J310" s="1002" t="s">
        <v>817</v>
      </c>
      <c r="K310" s="1002" t="s">
        <v>818</v>
      </c>
      <c r="L310" s="1002" t="s">
        <v>819</v>
      </c>
      <c r="M310" s="1002" t="s">
        <v>820</v>
      </c>
      <c r="N310" s="1002" t="s">
        <v>821</v>
      </c>
      <c r="O310" s="1002" t="s">
        <v>822</v>
      </c>
      <c r="P310" s="1002" t="s">
        <v>823</v>
      </c>
      <c r="Q310" s="1002"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1156</v>
      </c>
      <c r="I311" s="1003">
        <v>0.85</v>
      </c>
      <c r="J311" s="1003">
        <v>0.85</v>
      </c>
      <c r="K311" s="1003">
        <v>0.85</v>
      </c>
      <c r="L311" s="1003">
        <v>0.85</v>
      </c>
      <c r="M311" s="1003">
        <v>1</v>
      </c>
      <c r="N311" s="1003">
        <v>1</v>
      </c>
      <c r="O311" s="1003">
        <v>1</v>
      </c>
      <c r="P311" s="1003">
        <v>1</v>
      </c>
      <c r="Q311" s="1003">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1105</v>
      </c>
      <c r="I314" s="689" t="s">
        <v>1088</v>
      </c>
      <c r="J314" s="689" t="s">
        <v>1105</v>
      </c>
      <c r="K314" s="689" t="s">
        <v>1088</v>
      </c>
      <c r="L314" s="689" t="s">
        <v>1105</v>
      </c>
      <c r="M314" s="689" t="s">
        <v>1088</v>
      </c>
      <c r="N314" s="689" t="s">
        <v>1105</v>
      </c>
      <c r="O314" s="689" t="s">
        <v>1088</v>
      </c>
      <c r="P314" s="689" t="s">
        <v>1105</v>
      </c>
      <c r="Q314" s="689" t="s">
        <v>1088</v>
      </c>
      <c r="R314" s="689" t="s">
        <v>1105</v>
      </c>
      <c r="S314" s="689" t="s">
        <v>1088</v>
      </c>
      <c r="T314" s="689" t="s">
        <v>1105</v>
      </c>
      <c r="U314" s="689" t="s">
        <v>1088</v>
      </c>
      <c r="V314" s="689" t="s">
        <v>1105</v>
      </c>
      <c r="W314" s="689" t="s">
        <v>1088</v>
      </c>
      <c r="X314" s="689" t="s">
        <v>1105</v>
      </c>
      <c r="Y314" s="689" t="s">
        <v>1088</v>
      </c>
      <c r="Z314" s="689" t="s">
        <v>1105</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0">
        <f>$I315</f>
        <v>0</v>
      </c>
      <c r="L315" s="944">
        <f>$H315*HLOOKUP(L$313,$I$310:$Q$311,2)</f>
        <v>0</v>
      </c>
      <c r="M315" s="970">
        <f>$I315</f>
        <v>0</v>
      </c>
      <c r="N315" s="944">
        <f>$H315*HLOOKUP(N$313,$I$310:$Q$311,2)</f>
        <v>0</v>
      </c>
      <c r="O315" s="970">
        <f>$I315</f>
        <v>0</v>
      </c>
      <c r="P315" s="944">
        <f>$H315*HLOOKUP(P$313,$I$310:$Q$311,2)</f>
        <v>0</v>
      </c>
      <c r="Q315" s="970">
        <f>$I315</f>
        <v>0</v>
      </c>
      <c r="R315" s="944">
        <f>$H315*HLOOKUP(R$313,$I$310:$Q$311,2)</f>
        <v>0</v>
      </c>
      <c r="S315" s="970">
        <f>$I315</f>
        <v>0</v>
      </c>
      <c r="T315" s="944">
        <f>$H315*HLOOKUP(T$313,$I$310:$Q$311,2)</f>
        <v>0</v>
      </c>
      <c r="U315" s="970">
        <f>$I315</f>
        <v>0</v>
      </c>
      <c r="V315" s="944">
        <f>$H315*HLOOKUP(V$313,$I$310:$Q$311,2)</f>
        <v>0</v>
      </c>
      <c r="W315" s="970">
        <f>$I315</f>
        <v>0</v>
      </c>
      <c r="X315" s="944">
        <f>$H315*HLOOKUP(X$313,$I$310:$Q$311,2)</f>
        <v>0</v>
      </c>
      <c r="Y315" s="970">
        <f>$I315</f>
        <v>0</v>
      </c>
      <c r="Z315" s="944">
        <f>$H315*HLOOKUP(Z$313,$I$310:$Q$311,2)</f>
        <v>0</v>
      </c>
      <c r="AA315" s="970">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0">
        <f t="shared" ref="K316:Y351" si="33">$I316</f>
        <v>0</v>
      </c>
      <c r="L316" s="944">
        <f t="shared" si="32"/>
        <v>0</v>
      </c>
      <c r="M316" s="970">
        <f t="shared" si="33"/>
        <v>0</v>
      </c>
      <c r="N316" s="944">
        <f t="shared" si="32"/>
        <v>0</v>
      </c>
      <c r="O316" s="970">
        <f t="shared" si="33"/>
        <v>0</v>
      </c>
      <c r="P316" s="944">
        <f t="shared" si="32"/>
        <v>0</v>
      </c>
      <c r="Q316" s="970">
        <f t="shared" si="33"/>
        <v>0</v>
      </c>
      <c r="R316" s="944">
        <f t="shared" si="32"/>
        <v>0</v>
      </c>
      <c r="S316" s="970">
        <f t="shared" si="33"/>
        <v>0</v>
      </c>
      <c r="T316" s="944">
        <f t="shared" si="32"/>
        <v>0</v>
      </c>
      <c r="U316" s="970">
        <f t="shared" si="33"/>
        <v>0</v>
      </c>
      <c r="V316" s="944">
        <f t="shared" si="32"/>
        <v>0</v>
      </c>
      <c r="W316" s="970">
        <f t="shared" si="33"/>
        <v>0</v>
      </c>
      <c r="X316" s="944">
        <f t="shared" si="32"/>
        <v>0</v>
      </c>
      <c r="Y316" s="970">
        <f t="shared" si="33"/>
        <v>0</v>
      </c>
      <c r="Z316" s="944">
        <f t="shared" ref="Z316:Z351" si="34">$H316*HLOOKUP(Z$313,$I$310:$Q$311,2)</f>
        <v>0</v>
      </c>
      <c r="AA316" s="970">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0">
        <f t="shared" si="33"/>
        <v>13.5</v>
      </c>
      <c r="L317" s="944">
        <f t="shared" si="32"/>
        <v>48.092999999999996</v>
      </c>
      <c r="M317" s="970">
        <f t="shared" si="33"/>
        <v>13.5</v>
      </c>
      <c r="N317" s="944">
        <f t="shared" si="32"/>
        <v>48.092999999999996</v>
      </c>
      <c r="O317" s="970">
        <f t="shared" si="33"/>
        <v>13.5</v>
      </c>
      <c r="P317" s="944">
        <f t="shared" si="32"/>
        <v>48.092999999999996</v>
      </c>
      <c r="Q317" s="970">
        <f t="shared" si="33"/>
        <v>13.5</v>
      </c>
      <c r="R317" s="944">
        <f t="shared" si="32"/>
        <v>56.58</v>
      </c>
      <c r="S317" s="970">
        <f t="shared" si="33"/>
        <v>13.5</v>
      </c>
      <c r="T317" s="944">
        <f t="shared" si="32"/>
        <v>56.58</v>
      </c>
      <c r="U317" s="970">
        <f t="shared" si="33"/>
        <v>13.5</v>
      </c>
      <c r="V317" s="944">
        <f t="shared" si="32"/>
        <v>56.58</v>
      </c>
      <c r="W317" s="970">
        <f t="shared" si="33"/>
        <v>13.5</v>
      </c>
      <c r="X317" s="944">
        <f t="shared" si="32"/>
        <v>56.58</v>
      </c>
      <c r="Y317" s="970">
        <f t="shared" si="33"/>
        <v>13.5</v>
      </c>
      <c r="Z317" s="944">
        <f t="shared" si="34"/>
        <v>56.58</v>
      </c>
      <c r="AA317" s="970">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0">
        <f t="shared" si="33"/>
        <v>13.5</v>
      </c>
      <c r="L318" s="944">
        <f t="shared" si="32"/>
        <v>48.092999999999996</v>
      </c>
      <c r="M318" s="970">
        <f t="shared" si="33"/>
        <v>13.5</v>
      </c>
      <c r="N318" s="944">
        <f t="shared" si="32"/>
        <v>48.092999999999996</v>
      </c>
      <c r="O318" s="970">
        <f t="shared" si="33"/>
        <v>13.5</v>
      </c>
      <c r="P318" s="944">
        <f t="shared" si="32"/>
        <v>48.092999999999996</v>
      </c>
      <c r="Q318" s="970">
        <f t="shared" si="33"/>
        <v>13.5</v>
      </c>
      <c r="R318" s="944">
        <f t="shared" si="32"/>
        <v>56.58</v>
      </c>
      <c r="S318" s="970">
        <f t="shared" si="33"/>
        <v>13.5</v>
      </c>
      <c r="T318" s="944">
        <f t="shared" si="32"/>
        <v>56.58</v>
      </c>
      <c r="U318" s="970">
        <f t="shared" si="33"/>
        <v>13.5</v>
      </c>
      <c r="V318" s="944">
        <f t="shared" si="32"/>
        <v>56.58</v>
      </c>
      <c r="W318" s="970">
        <f t="shared" si="33"/>
        <v>13.5</v>
      </c>
      <c r="X318" s="944">
        <f t="shared" si="32"/>
        <v>56.58</v>
      </c>
      <c r="Y318" s="970">
        <f t="shared" si="33"/>
        <v>13.5</v>
      </c>
      <c r="Z318" s="944">
        <f t="shared" si="34"/>
        <v>56.58</v>
      </c>
      <c r="AA318" s="970">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0">
        <f t="shared" si="33"/>
        <v>0</v>
      </c>
      <c r="L319" s="944">
        <f t="shared" si="32"/>
        <v>0</v>
      </c>
      <c r="M319" s="970">
        <f t="shared" si="33"/>
        <v>0</v>
      </c>
      <c r="N319" s="944">
        <f t="shared" si="32"/>
        <v>0</v>
      </c>
      <c r="O319" s="970">
        <f t="shared" si="33"/>
        <v>0</v>
      </c>
      <c r="P319" s="944">
        <f t="shared" si="32"/>
        <v>0</v>
      </c>
      <c r="Q319" s="970">
        <f t="shared" si="33"/>
        <v>0</v>
      </c>
      <c r="R319" s="944">
        <f t="shared" si="32"/>
        <v>0</v>
      </c>
      <c r="S319" s="970">
        <f t="shared" si="33"/>
        <v>0</v>
      </c>
      <c r="T319" s="944">
        <f t="shared" si="32"/>
        <v>0</v>
      </c>
      <c r="U319" s="970">
        <f t="shared" si="33"/>
        <v>0</v>
      </c>
      <c r="V319" s="944">
        <f t="shared" si="32"/>
        <v>0</v>
      </c>
      <c r="W319" s="970">
        <f t="shared" si="33"/>
        <v>0</v>
      </c>
      <c r="X319" s="944">
        <f t="shared" ref="X319:X351" si="36">$H319*HLOOKUP(X$313,$I$310:$Q$311,2)</f>
        <v>0</v>
      </c>
      <c r="Y319" s="970">
        <f t="shared" si="33"/>
        <v>0</v>
      </c>
      <c r="Z319" s="944">
        <f t="shared" si="34"/>
        <v>0</v>
      </c>
      <c r="AA319" s="970">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0">
        <f t="shared" si="33"/>
        <v>6.75</v>
      </c>
      <c r="L320" s="944">
        <f t="shared" si="32"/>
        <v>20.030250000000002</v>
      </c>
      <c r="M320" s="970">
        <f t="shared" si="33"/>
        <v>6.75</v>
      </c>
      <c r="N320" s="944">
        <f t="shared" si="32"/>
        <v>20.030250000000002</v>
      </c>
      <c r="O320" s="970">
        <f t="shared" si="33"/>
        <v>6.75</v>
      </c>
      <c r="P320" s="944">
        <f t="shared" si="32"/>
        <v>20.030250000000002</v>
      </c>
      <c r="Q320" s="970">
        <f t="shared" si="33"/>
        <v>6.75</v>
      </c>
      <c r="R320" s="944">
        <f t="shared" si="32"/>
        <v>23.565000000000001</v>
      </c>
      <c r="S320" s="970">
        <f t="shared" si="33"/>
        <v>6.75</v>
      </c>
      <c r="T320" s="944">
        <f t="shared" si="32"/>
        <v>23.565000000000001</v>
      </c>
      <c r="U320" s="970">
        <f t="shared" si="33"/>
        <v>6.75</v>
      </c>
      <c r="V320" s="944">
        <f t="shared" si="32"/>
        <v>23.565000000000001</v>
      </c>
      <c r="W320" s="970">
        <f t="shared" si="33"/>
        <v>6.75</v>
      </c>
      <c r="X320" s="944">
        <f t="shared" si="36"/>
        <v>23.565000000000001</v>
      </c>
      <c r="Y320" s="970">
        <f t="shared" si="33"/>
        <v>6.75</v>
      </c>
      <c r="Z320" s="944">
        <f t="shared" si="34"/>
        <v>23.565000000000001</v>
      </c>
      <c r="AA320" s="970">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0">
        <f t="shared" si="33"/>
        <v>13.5</v>
      </c>
      <c r="L321" s="944">
        <f t="shared" si="32"/>
        <v>73.422999999999988</v>
      </c>
      <c r="M321" s="970">
        <f t="shared" si="33"/>
        <v>13.5</v>
      </c>
      <c r="N321" s="944">
        <f t="shared" si="32"/>
        <v>73.422999999999988</v>
      </c>
      <c r="O321" s="970">
        <f t="shared" si="33"/>
        <v>13.5</v>
      </c>
      <c r="P321" s="944">
        <f t="shared" si="32"/>
        <v>73.422999999999988</v>
      </c>
      <c r="Q321" s="970">
        <f t="shared" si="33"/>
        <v>13.5</v>
      </c>
      <c r="R321" s="944">
        <f t="shared" si="32"/>
        <v>86.38</v>
      </c>
      <c r="S321" s="970">
        <f t="shared" si="33"/>
        <v>13.5</v>
      </c>
      <c r="T321" s="944">
        <f t="shared" si="32"/>
        <v>86.38</v>
      </c>
      <c r="U321" s="970">
        <f t="shared" si="33"/>
        <v>13.5</v>
      </c>
      <c r="V321" s="944">
        <f t="shared" si="32"/>
        <v>86.38</v>
      </c>
      <c r="W321" s="970">
        <f t="shared" si="33"/>
        <v>13.5</v>
      </c>
      <c r="X321" s="944">
        <f t="shared" si="36"/>
        <v>86.38</v>
      </c>
      <c r="Y321" s="970">
        <f t="shared" si="33"/>
        <v>13.5</v>
      </c>
      <c r="Z321" s="944">
        <f t="shared" si="34"/>
        <v>86.38</v>
      </c>
      <c r="AA321" s="970">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0">
        <f t="shared" si="33"/>
        <v>43.7</v>
      </c>
      <c r="L322" s="944">
        <f t="shared" si="32"/>
        <v>51.951999999999998</v>
      </c>
      <c r="M322" s="970">
        <f t="shared" si="33"/>
        <v>43.7</v>
      </c>
      <c r="N322" s="944">
        <f t="shared" si="32"/>
        <v>51.951999999999998</v>
      </c>
      <c r="O322" s="970">
        <f t="shared" si="33"/>
        <v>43.7</v>
      </c>
      <c r="P322" s="944">
        <f t="shared" si="32"/>
        <v>51.951999999999998</v>
      </c>
      <c r="Q322" s="970">
        <f t="shared" si="33"/>
        <v>43.7</v>
      </c>
      <c r="R322" s="944">
        <f t="shared" si="32"/>
        <v>61.12</v>
      </c>
      <c r="S322" s="970">
        <f t="shared" si="33"/>
        <v>43.7</v>
      </c>
      <c r="T322" s="944">
        <f t="shared" si="32"/>
        <v>61.12</v>
      </c>
      <c r="U322" s="970">
        <f t="shared" si="33"/>
        <v>43.7</v>
      </c>
      <c r="V322" s="944">
        <f t="shared" si="32"/>
        <v>61.12</v>
      </c>
      <c r="W322" s="970">
        <f t="shared" si="33"/>
        <v>43.7</v>
      </c>
      <c r="X322" s="944">
        <f t="shared" si="36"/>
        <v>61.12</v>
      </c>
      <c r="Y322" s="970">
        <f t="shared" si="33"/>
        <v>43.7</v>
      </c>
      <c r="Z322" s="944">
        <f t="shared" si="34"/>
        <v>61.12</v>
      </c>
      <c r="AA322" s="970">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0">
        <f t="shared" si="33"/>
        <v>43.7</v>
      </c>
      <c r="L323" s="944">
        <f t="shared" si="32"/>
        <v>93.508499999999998</v>
      </c>
      <c r="M323" s="970">
        <f t="shared" si="33"/>
        <v>43.7</v>
      </c>
      <c r="N323" s="944">
        <f t="shared" si="32"/>
        <v>93.508499999999998</v>
      </c>
      <c r="O323" s="970">
        <f t="shared" si="33"/>
        <v>43.7</v>
      </c>
      <c r="P323" s="944">
        <f t="shared" si="32"/>
        <v>93.508499999999998</v>
      </c>
      <c r="Q323" s="970">
        <f t="shared" si="33"/>
        <v>43.7</v>
      </c>
      <c r="R323" s="944">
        <f t="shared" si="32"/>
        <v>110.01</v>
      </c>
      <c r="S323" s="970">
        <f t="shared" si="33"/>
        <v>43.7</v>
      </c>
      <c r="T323" s="944">
        <f t="shared" si="32"/>
        <v>110.01</v>
      </c>
      <c r="U323" s="970">
        <f t="shared" si="33"/>
        <v>43.7</v>
      </c>
      <c r="V323" s="944">
        <f t="shared" si="32"/>
        <v>110.01</v>
      </c>
      <c r="W323" s="970">
        <f t="shared" si="33"/>
        <v>43.7</v>
      </c>
      <c r="X323" s="944">
        <f t="shared" si="36"/>
        <v>110.01</v>
      </c>
      <c r="Y323" s="970">
        <f t="shared" si="33"/>
        <v>43.7</v>
      </c>
      <c r="Z323" s="944">
        <f t="shared" si="34"/>
        <v>110.01</v>
      </c>
      <c r="AA323" s="970">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0">
        <f t="shared" si="33"/>
        <v>43.7</v>
      </c>
      <c r="L324" s="944">
        <f t="shared" si="32"/>
        <v>93.508499999999998</v>
      </c>
      <c r="M324" s="970">
        <f t="shared" si="33"/>
        <v>43.7</v>
      </c>
      <c r="N324" s="944">
        <f t="shared" si="32"/>
        <v>93.508499999999998</v>
      </c>
      <c r="O324" s="970">
        <f t="shared" si="33"/>
        <v>43.7</v>
      </c>
      <c r="P324" s="944">
        <f t="shared" si="32"/>
        <v>93.508499999999998</v>
      </c>
      <c r="Q324" s="970">
        <f t="shared" si="33"/>
        <v>43.7</v>
      </c>
      <c r="R324" s="944">
        <f t="shared" si="32"/>
        <v>110.01</v>
      </c>
      <c r="S324" s="970">
        <f t="shared" si="33"/>
        <v>43.7</v>
      </c>
      <c r="T324" s="944">
        <f t="shared" si="32"/>
        <v>110.01</v>
      </c>
      <c r="U324" s="970">
        <f t="shared" si="33"/>
        <v>43.7</v>
      </c>
      <c r="V324" s="944">
        <f t="shared" si="32"/>
        <v>110.01</v>
      </c>
      <c r="W324" s="970">
        <f t="shared" si="33"/>
        <v>43.7</v>
      </c>
      <c r="X324" s="944">
        <f t="shared" si="36"/>
        <v>110.01</v>
      </c>
      <c r="Y324" s="970">
        <f t="shared" si="33"/>
        <v>43.7</v>
      </c>
      <c r="Z324" s="944">
        <f t="shared" si="34"/>
        <v>110.01</v>
      </c>
      <c r="AA324" s="970">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0">
        <f t="shared" si="33"/>
        <v>11.5</v>
      </c>
      <c r="L325" s="944">
        <f t="shared" si="32"/>
        <v>70.677500000000009</v>
      </c>
      <c r="M325" s="970">
        <f t="shared" si="33"/>
        <v>11.5</v>
      </c>
      <c r="N325" s="944">
        <f t="shared" si="32"/>
        <v>70.677500000000009</v>
      </c>
      <c r="O325" s="970">
        <f t="shared" si="33"/>
        <v>11.5</v>
      </c>
      <c r="P325" s="944">
        <f t="shared" si="32"/>
        <v>70.677500000000009</v>
      </c>
      <c r="Q325" s="970">
        <f t="shared" si="33"/>
        <v>11.5</v>
      </c>
      <c r="R325" s="944">
        <f t="shared" si="32"/>
        <v>83.15</v>
      </c>
      <c r="S325" s="970">
        <f t="shared" si="33"/>
        <v>11.5</v>
      </c>
      <c r="T325" s="944">
        <f t="shared" si="32"/>
        <v>83.15</v>
      </c>
      <c r="U325" s="970">
        <f t="shared" si="33"/>
        <v>11.5</v>
      </c>
      <c r="V325" s="944">
        <f t="shared" si="32"/>
        <v>83.15</v>
      </c>
      <c r="W325" s="970">
        <f t="shared" si="33"/>
        <v>11.5</v>
      </c>
      <c r="X325" s="944">
        <f t="shared" si="36"/>
        <v>83.15</v>
      </c>
      <c r="Y325" s="970">
        <f t="shared" si="33"/>
        <v>11.5</v>
      </c>
      <c r="Z325" s="944">
        <f t="shared" si="34"/>
        <v>83.15</v>
      </c>
      <c r="AA325" s="970">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0">
        <f t="shared" si="33"/>
        <v>36.9</v>
      </c>
      <c r="L326" s="944">
        <f t="shared" si="32"/>
        <v>73.422999999999988</v>
      </c>
      <c r="M326" s="970">
        <f t="shared" si="33"/>
        <v>36.9</v>
      </c>
      <c r="N326" s="944">
        <f t="shared" si="32"/>
        <v>73.422999999999988</v>
      </c>
      <c r="O326" s="970">
        <f t="shared" si="33"/>
        <v>36.9</v>
      </c>
      <c r="P326" s="944">
        <f t="shared" si="32"/>
        <v>73.422999999999988</v>
      </c>
      <c r="Q326" s="970">
        <f t="shared" si="33"/>
        <v>36.9</v>
      </c>
      <c r="R326" s="944">
        <f t="shared" si="32"/>
        <v>86.38</v>
      </c>
      <c r="S326" s="970">
        <f t="shared" si="33"/>
        <v>36.9</v>
      </c>
      <c r="T326" s="944">
        <f t="shared" si="32"/>
        <v>86.38</v>
      </c>
      <c r="U326" s="970">
        <f t="shared" si="33"/>
        <v>36.9</v>
      </c>
      <c r="V326" s="944">
        <f t="shared" si="32"/>
        <v>86.38</v>
      </c>
      <c r="W326" s="970">
        <f t="shared" si="33"/>
        <v>36.9</v>
      </c>
      <c r="X326" s="944">
        <f t="shared" si="36"/>
        <v>86.38</v>
      </c>
      <c r="Y326" s="970">
        <f t="shared" si="33"/>
        <v>36.9</v>
      </c>
      <c r="Z326" s="944">
        <f t="shared" si="34"/>
        <v>86.38</v>
      </c>
      <c r="AA326" s="970">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0">
        <f t="shared" si="33"/>
        <v>0</v>
      </c>
      <c r="L327" s="944">
        <f t="shared" si="32"/>
        <v>59.04099999999999</v>
      </c>
      <c r="M327" s="970">
        <f t="shared" si="33"/>
        <v>0</v>
      </c>
      <c r="N327" s="944">
        <f t="shared" si="32"/>
        <v>59.04099999999999</v>
      </c>
      <c r="O327" s="970">
        <f t="shared" si="33"/>
        <v>0</v>
      </c>
      <c r="P327" s="944">
        <f t="shared" si="32"/>
        <v>59.04099999999999</v>
      </c>
      <c r="Q327" s="970">
        <f t="shared" si="33"/>
        <v>0</v>
      </c>
      <c r="R327" s="944">
        <f t="shared" si="32"/>
        <v>69.459999999999994</v>
      </c>
      <c r="S327" s="970">
        <f t="shared" si="33"/>
        <v>0</v>
      </c>
      <c r="T327" s="944">
        <f t="shared" si="32"/>
        <v>69.459999999999994</v>
      </c>
      <c r="U327" s="970">
        <f t="shared" si="33"/>
        <v>0</v>
      </c>
      <c r="V327" s="944">
        <f t="shared" si="32"/>
        <v>69.459999999999994</v>
      </c>
      <c r="W327" s="970">
        <f t="shared" si="33"/>
        <v>0</v>
      </c>
      <c r="X327" s="944">
        <f t="shared" si="36"/>
        <v>69.459999999999994</v>
      </c>
      <c r="Y327" s="970">
        <f t="shared" si="33"/>
        <v>0</v>
      </c>
      <c r="Z327" s="944">
        <f t="shared" si="34"/>
        <v>69.459999999999994</v>
      </c>
      <c r="AA327" s="970">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0">
        <f t="shared" si="33"/>
        <v>11.5</v>
      </c>
      <c r="L328" s="944">
        <f t="shared" si="32"/>
        <v>65.926000000000002</v>
      </c>
      <c r="M328" s="970">
        <f t="shared" si="33"/>
        <v>11.5</v>
      </c>
      <c r="N328" s="944">
        <f t="shared" si="32"/>
        <v>65.926000000000002</v>
      </c>
      <c r="O328" s="970">
        <f t="shared" si="33"/>
        <v>11.5</v>
      </c>
      <c r="P328" s="944">
        <f t="shared" si="32"/>
        <v>65.926000000000002</v>
      </c>
      <c r="Q328" s="970">
        <f t="shared" si="33"/>
        <v>11.5</v>
      </c>
      <c r="R328" s="944">
        <f t="shared" si="32"/>
        <v>77.56</v>
      </c>
      <c r="S328" s="970">
        <f t="shared" si="33"/>
        <v>11.5</v>
      </c>
      <c r="T328" s="944">
        <f t="shared" si="32"/>
        <v>77.56</v>
      </c>
      <c r="U328" s="970">
        <f t="shared" si="33"/>
        <v>11.5</v>
      </c>
      <c r="V328" s="944">
        <f t="shared" si="32"/>
        <v>77.56</v>
      </c>
      <c r="W328" s="970">
        <f t="shared" si="33"/>
        <v>11.5</v>
      </c>
      <c r="X328" s="944">
        <f t="shared" si="36"/>
        <v>77.56</v>
      </c>
      <c r="Y328" s="970">
        <f t="shared" si="33"/>
        <v>11.5</v>
      </c>
      <c r="Z328" s="944">
        <f t="shared" si="34"/>
        <v>77.56</v>
      </c>
      <c r="AA328" s="970">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0">
        <f t="shared" si="33"/>
        <v>13.5</v>
      </c>
      <c r="L329" s="944">
        <f t="shared" si="32"/>
        <v>48.092999999999996</v>
      </c>
      <c r="M329" s="970">
        <f t="shared" si="33"/>
        <v>13.5</v>
      </c>
      <c r="N329" s="944">
        <f t="shared" si="32"/>
        <v>48.092999999999996</v>
      </c>
      <c r="O329" s="970">
        <f t="shared" si="33"/>
        <v>13.5</v>
      </c>
      <c r="P329" s="944">
        <f t="shared" si="32"/>
        <v>48.092999999999996</v>
      </c>
      <c r="Q329" s="970">
        <f t="shared" si="33"/>
        <v>13.5</v>
      </c>
      <c r="R329" s="944">
        <f t="shared" si="32"/>
        <v>56.58</v>
      </c>
      <c r="S329" s="970">
        <f t="shared" si="33"/>
        <v>13.5</v>
      </c>
      <c r="T329" s="944">
        <f t="shared" si="32"/>
        <v>56.58</v>
      </c>
      <c r="U329" s="970">
        <f t="shared" si="33"/>
        <v>13.5</v>
      </c>
      <c r="V329" s="944">
        <f t="shared" si="32"/>
        <v>56.58</v>
      </c>
      <c r="W329" s="970">
        <f t="shared" si="33"/>
        <v>13.5</v>
      </c>
      <c r="X329" s="944">
        <f t="shared" si="36"/>
        <v>56.58</v>
      </c>
      <c r="Y329" s="970">
        <f t="shared" si="33"/>
        <v>13.5</v>
      </c>
      <c r="Z329" s="944">
        <f t="shared" si="34"/>
        <v>56.58</v>
      </c>
      <c r="AA329" s="970">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0">
        <f t="shared" si="33"/>
        <v>0</v>
      </c>
      <c r="L330" s="944">
        <f t="shared" si="32"/>
        <v>0</v>
      </c>
      <c r="M330" s="970">
        <f t="shared" si="33"/>
        <v>0</v>
      </c>
      <c r="N330" s="944">
        <f t="shared" si="32"/>
        <v>0</v>
      </c>
      <c r="O330" s="970">
        <f t="shared" si="33"/>
        <v>0</v>
      </c>
      <c r="P330" s="944">
        <f t="shared" si="32"/>
        <v>0</v>
      </c>
      <c r="Q330" s="970">
        <f t="shared" si="33"/>
        <v>0</v>
      </c>
      <c r="R330" s="944">
        <f t="shared" si="32"/>
        <v>0</v>
      </c>
      <c r="S330" s="970">
        <f t="shared" si="33"/>
        <v>0</v>
      </c>
      <c r="T330" s="944">
        <f t="shared" si="32"/>
        <v>0</v>
      </c>
      <c r="U330" s="970">
        <f t="shared" si="33"/>
        <v>0</v>
      </c>
      <c r="V330" s="944">
        <f t="shared" si="32"/>
        <v>0</v>
      </c>
      <c r="W330" s="970">
        <f t="shared" si="33"/>
        <v>0</v>
      </c>
      <c r="X330" s="944">
        <f t="shared" si="36"/>
        <v>0</v>
      </c>
      <c r="Y330" s="970">
        <f t="shared" si="33"/>
        <v>0</v>
      </c>
      <c r="Z330" s="944">
        <f t="shared" si="34"/>
        <v>0</v>
      </c>
      <c r="AA330" s="970">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0">
        <f t="shared" si="33"/>
        <v>0</v>
      </c>
      <c r="L331" s="944">
        <f t="shared" si="32"/>
        <v>0</v>
      </c>
      <c r="M331" s="970">
        <f t="shared" si="33"/>
        <v>0</v>
      </c>
      <c r="N331" s="944">
        <f t="shared" si="32"/>
        <v>0</v>
      </c>
      <c r="O331" s="970">
        <f t="shared" si="33"/>
        <v>0</v>
      </c>
      <c r="P331" s="944">
        <f t="shared" si="32"/>
        <v>0</v>
      </c>
      <c r="Q331" s="970">
        <f t="shared" si="33"/>
        <v>0</v>
      </c>
      <c r="R331" s="944">
        <f t="shared" si="32"/>
        <v>0</v>
      </c>
      <c r="S331" s="970">
        <f t="shared" si="33"/>
        <v>0</v>
      </c>
      <c r="T331" s="944">
        <f t="shared" si="32"/>
        <v>0</v>
      </c>
      <c r="U331" s="970">
        <f t="shared" si="33"/>
        <v>0</v>
      </c>
      <c r="V331" s="944">
        <f t="shared" si="32"/>
        <v>0</v>
      </c>
      <c r="W331" s="970">
        <f t="shared" si="33"/>
        <v>0</v>
      </c>
      <c r="X331" s="944">
        <f t="shared" si="36"/>
        <v>0</v>
      </c>
      <c r="Y331" s="970">
        <f t="shared" si="33"/>
        <v>0</v>
      </c>
      <c r="Z331" s="944">
        <f t="shared" si="34"/>
        <v>0</v>
      </c>
      <c r="AA331" s="970">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0">
        <f t="shared" si="33"/>
        <v>0</v>
      </c>
      <c r="L332" s="944">
        <f t="shared" si="32"/>
        <v>0</v>
      </c>
      <c r="M332" s="970">
        <f t="shared" si="33"/>
        <v>0</v>
      </c>
      <c r="N332" s="944">
        <f t="shared" si="32"/>
        <v>0</v>
      </c>
      <c r="O332" s="970">
        <f t="shared" si="33"/>
        <v>0</v>
      </c>
      <c r="P332" s="944">
        <f t="shared" si="32"/>
        <v>0</v>
      </c>
      <c r="Q332" s="970">
        <f t="shared" si="33"/>
        <v>0</v>
      </c>
      <c r="R332" s="944">
        <f t="shared" si="32"/>
        <v>0</v>
      </c>
      <c r="S332" s="970">
        <f t="shared" si="33"/>
        <v>0</v>
      </c>
      <c r="T332" s="944">
        <f t="shared" si="32"/>
        <v>0</v>
      </c>
      <c r="U332" s="970">
        <f t="shared" si="33"/>
        <v>0</v>
      </c>
      <c r="V332" s="944">
        <f t="shared" si="32"/>
        <v>0</v>
      </c>
      <c r="W332" s="970">
        <f t="shared" si="33"/>
        <v>0</v>
      </c>
      <c r="X332" s="944">
        <f t="shared" si="36"/>
        <v>0</v>
      </c>
      <c r="Y332" s="970">
        <f t="shared" si="33"/>
        <v>0</v>
      </c>
      <c r="Z332" s="944">
        <f t="shared" si="34"/>
        <v>0</v>
      </c>
      <c r="AA332" s="970">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0">
        <f t="shared" si="33"/>
        <v>0</v>
      </c>
      <c r="L333" s="944">
        <f t="shared" si="32"/>
        <v>0</v>
      </c>
      <c r="M333" s="970">
        <f t="shared" si="33"/>
        <v>0</v>
      </c>
      <c r="N333" s="944">
        <f t="shared" si="32"/>
        <v>0</v>
      </c>
      <c r="O333" s="970">
        <f t="shared" si="33"/>
        <v>0</v>
      </c>
      <c r="P333" s="944">
        <f t="shared" si="32"/>
        <v>0</v>
      </c>
      <c r="Q333" s="970">
        <f t="shared" si="33"/>
        <v>0</v>
      </c>
      <c r="R333" s="944">
        <f t="shared" si="32"/>
        <v>0</v>
      </c>
      <c r="S333" s="970">
        <f t="shared" si="33"/>
        <v>0</v>
      </c>
      <c r="T333" s="944">
        <f t="shared" si="32"/>
        <v>0</v>
      </c>
      <c r="U333" s="970">
        <f t="shared" si="33"/>
        <v>0</v>
      </c>
      <c r="V333" s="944">
        <f t="shared" si="32"/>
        <v>0</v>
      </c>
      <c r="W333" s="970">
        <f t="shared" si="33"/>
        <v>0</v>
      </c>
      <c r="X333" s="944">
        <f t="shared" si="36"/>
        <v>0</v>
      </c>
      <c r="Y333" s="970">
        <f t="shared" si="33"/>
        <v>0</v>
      </c>
      <c r="Z333" s="944">
        <f t="shared" si="34"/>
        <v>0</v>
      </c>
      <c r="AA333" s="970">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0">
        <f t="shared" si="33"/>
        <v>0</v>
      </c>
      <c r="L334" s="944">
        <f t="shared" si="32"/>
        <v>0</v>
      </c>
      <c r="M334" s="970">
        <f t="shared" si="33"/>
        <v>0</v>
      </c>
      <c r="N334" s="944">
        <f t="shared" si="32"/>
        <v>0</v>
      </c>
      <c r="O334" s="970">
        <f t="shared" si="33"/>
        <v>0</v>
      </c>
      <c r="P334" s="944">
        <f t="shared" si="32"/>
        <v>0</v>
      </c>
      <c r="Q334" s="970">
        <f t="shared" si="33"/>
        <v>0</v>
      </c>
      <c r="R334" s="944">
        <f t="shared" si="32"/>
        <v>0</v>
      </c>
      <c r="S334" s="970">
        <f t="shared" si="33"/>
        <v>0</v>
      </c>
      <c r="T334" s="944">
        <f t="shared" si="32"/>
        <v>0</v>
      </c>
      <c r="U334" s="970">
        <f t="shared" si="33"/>
        <v>0</v>
      </c>
      <c r="V334" s="944">
        <f t="shared" si="32"/>
        <v>0</v>
      </c>
      <c r="W334" s="970">
        <f t="shared" si="33"/>
        <v>0</v>
      </c>
      <c r="X334" s="944">
        <f t="shared" si="36"/>
        <v>0</v>
      </c>
      <c r="Y334" s="970">
        <f t="shared" si="33"/>
        <v>0</v>
      </c>
      <c r="Z334" s="944">
        <f t="shared" si="34"/>
        <v>0</v>
      </c>
      <c r="AA334" s="970">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0">
        <f t="shared" ref="K335:Y338" si="37">$I335</f>
        <v>43.7</v>
      </c>
      <c r="L335" s="944">
        <f t="shared" si="32"/>
        <v>89.691999999999993</v>
      </c>
      <c r="M335" s="970">
        <f t="shared" si="37"/>
        <v>43.7</v>
      </c>
      <c r="N335" s="944">
        <f t="shared" si="32"/>
        <v>89.691999999999993</v>
      </c>
      <c r="O335" s="970">
        <f t="shared" si="37"/>
        <v>43.7</v>
      </c>
      <c r="P335" s="944">
        <f t="shared" si="32"/>
        <v>89.691999999999993</v>
      </c>
      <c r="Q335" s="970">
        <f t="shared" si="37"/>
        <v>43.7</v>
      </c>
      <c r="R335" s="944">
        <f t="shared" si="32"/>
        <v>105.52</v>
      </c>
      <c r="S335" s="970">
        <f t="shared" si="37"/>
        <v>43.7</v>
      </c>
      <c r="T335" s="944">
        <f t="shared" si="32"/>
        <v>105.52</v>
      </c>
      <c r="U335" s="970">
        <f t="shared" si="37"/>
        <v>43.7</v>
      </c>
      <c r="V335" s="944">
        <f t="shared" si="32"/>
        <v>105.52</v>
      </c>
      <c r="W335" s="970">
        <f t="shared" si="37"/>
        <v>43.7</v>
      </c>
      <c r="X335" s="944">
        <f t="shared" si="36"/>
        <v>105.52</v>
      </c>
      <c r="Y335" s="970">
        <f t="shared" si="37"/>
        <v>43.7</v>
      </c>
      <c r="Z335" s="944">
        <f t="shared" si="34"/>
        <v>105.52</v>
      </c>
      <c r="AA335" s="970">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0">
        <f t="shared" si="37"/>
        <v>92.01</v>
      </c>
      <c r="L336" s="944">
        <f t="shared" si="32"/>
        <v>150.6285</v>
      </c>
      <c r="M336" s="970">
        <f t="shared" si="37"/>
        <v>92.01</v>
      </c>
      <c r="N336" s="944">
        <f t="shared" si="32"/>
        <v>150.6285</v>
      </c>
      <c r="O336" s="970">
        <f t="shared" si="37"/>
        <v>92.01</v>
      </c>
      <c r="P336" s="944">
        <f t="shared" si="32"/>
        <v>150.6285</v>
      </c>
      <c r="Q336" s="970">
        <f t="shared" si="37"/>
        <v>92.01</v>
      </c>
      <c r="R336" s="944">
        <f t="shared" si="32"/>
        <v>177.21</v>
      </c>
      <c r="S336" s="970">
        <f t="shared" si="37"/>
        <v>92.01</v>
      </c>
      <c r="T336" s="944">
        <f t="shared" si="32"/>
        <v>177.21</v>
      </c>
      <c r="U336" s="970">
        <f t="shared" si="37"/>
        <v>92.01</v>
      </c>
      <c r="V336" s="944">
        <f t="shared" si="32"/>
        <v>177.21</v>
      </c>
      <c r="W336" s="970">
        <f t="shared" si="37"/>
        <v>92.01</v>
      </c>
      <c r="X336" s="944">
        <f t="shared" si="36"/>
        <v>177.21</v>
      </c>
      <c r="Y336" s="970">
        <f t="shared" si="37"/>
        <v>92.01</v>
      </c>
      <c r="Z336" s="944">
        <f t="shared" si="34"/>
        <v>177.21</v>
      </c>
      <c r="AA336" s="983">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0">
        <f t="shared" si="37"/>
        <v>11.5</v>
      </c>
      <c r="L337" s="944">
        <f t="shared" si="32"/>
        <v>90.048999999999992</v>
      </c>
      <c r="M337" s="970">
        <f t="shared" si="37"/>
        <v>11.5</v>
      </c>
      <c r="N337" s="944">
        <f t="shared" si="32"/>
        <v>90.048999999999992</v>
      </c>
      <c r="O337" s="970">
        <f t="shared" si="37"/>
        <v>11.5</v>
      </c>
      <c r="P337" s="944">
        <f t="shared" si="32"/>
        <v>90.048999999999992</v>
      </c>
      <c r="Q337" s="970">
        <f t="shared" si="37"/>
        <v>11.5</v>
      </c>
      <c r="R337" s="944">
        <f t="shared" si="32"/>
        <v>105.94</v>
      </c>
      <c r="S337" s="970">
        <f t="shared" si="37"/>
        <v>11.5</v>
      </c>
      <c r="T337" s="944">
        <f t="shared" si="32"/>
        <v>105.94</v>
      </c>
      <c r="U337" s="970">
        <f t="shared" si="37"/>
        <v>11.5</v>
      </c>
      <c r="V337" s="944">
        <f t="shared" si="32"/>
        <v>105.94</v>
      </c>
      <c r="W337" s="970">
        <f t="shared" si="37"/>
        <v>11.5</v>
      </c>
      <c r="X337" s="944">
        <f t="shared" si="36"/>
        <v>105.94</v>
      </c>
      <c r="Y337" s="970">
        <f t="shared" si="37"/>
        <v>11.5</v>
      </c>
      <c r="Z337" s="944">
        <f t="shared" si="34"/>
        <v>105.94</v>
      </c>
      <c r="AA337" s="970">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0">
        <f t="shared" si="37"/>
        <v>36.880000000000003</v>
      </c>
      <c r="L338" s="944">
        <f t="shared" si="32"/>
        <v>73.422999999999988</v>
      </c>
      <c r="M338" s="970">
        <f t="shared" si="37"/>
        <v>36.880000000000003</v>
      </c>
      <c r="N338" s="944">
        <f t="shared" si="32"/>
        <v>73.422999999999988</v>
      </c>
      <c r="O338" s="970">
        <f t="shared" si="37"/>
        <v>36.880000000000003</v>
      </c>
      <c r="P338" s="944">
        <f t="shared" si="32"/>
        <v>73.422999999999988</v>
      </c>
      <c r="Q338" s="970">
        <f t="shared" si="37"/>
        <v>36.880000000000003</v>
      </c>
      <c r="R338" s="944">
        <f t="shared" si="32"/>
        <v>86.38</v>
      </c>
      <c r="S338" s="970">
        <f t="shared" si="37"/>
        <v>36.880000000000003</v>
      </c>
      <c r="T338" s="944">
        <f t="shared" si="32"/>
        <v>86.38</v>
      </c>
      <c r="U338" s="970">
        <f t="shared" si="37"/>
        <v>36.880000000000003</v>
      </c>
      <c r="V338" s="944">
        <f t="shared" si="32"/>
        <v>86.38</v>
      </c>
      <c r="W338" s="970">
        <f t="shared" si="37"/>
        <v>36.880000000000003</v>
      </c>
      <c r="X338" s="944">
        <f t="shared" si="36"/>
        <v>86.38</v>
      </c>
      <c r="Y338" s="970">
        <f t="shared" si="37"/>
        <v>36.880000000000003</v>
      </c>
      <c r="Z338" s="944">
        <f t="shared" si="34"/>
        <v>86.38</v>
      </c>
      <c r="AA338" s="970">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0">
        <f t="shared" si="33"/>
        <v>0</v>
      </c>
      <c r="L339" s="944">
        <f t="shared" si="32"/>
        <v>0</v>
      </c>
      <c r="M339" s="970">
        <f t="shared" si="33"/>
        <v>0</v>
      </c>
      <c r="N339" s="944">
        <f t="shared" si="32"/>
        <v>0</v>
      </c>
      <c r="O339" s="970">
        <f t="shared" si="33"/>
        <v>0</v>
      </c>
      <c r="P339" s="944">
        <f t="shared" si="32"/>
        <v>0</v>
      </c>
      <c r="Q339" s="970">
        <f t="shared" si="33"/>
        <v>0</v>
      </c>
      <c r="R339" s="944">
        <f t="shared" si="32"/>
        <v>0</v>
      </c>
      <c r="S339" s="970">
        <f t="shared" si="33"/>
        <v>0</v>
      </c>
      <c r="T339" s="944">
        <f t="shared" si="32"/>
        <v>0</v>
      </c>
      <c r="U339" s="970">
        <f t="shared" si="33"/>
        <v>0</v>
      </c>
      <c r="V339" s="944">
        <f t="shared" si="32"/>
        <v>0</v>
      </c>
      <c r="W339" s="970">
        <f t="shared" si="33"/>
        <v>0</v>
      </c>
      <c r="X339" s="944">
        <f t="shared" si="36"/>
        <v>0</v>
      </c>
      <c r="Y339" s="970">
        <f t="shared" si="33"/>
        <v>0</v>
      </c>
      <c r="Z339" s="944">
        <f t="shared" si="34"/>
        <v>0</v>
      </c>
      <c r="AA339" s="970">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0">
        <f t="shared" si="33"/>
        <v>0</v>
      </c>
      <c r="L340" s="944">
        <f t="shared" si="32"/>
        <v>0</v>
      </c>
      <c r="M340" s="970">
        <f t="shared" si="33"/>
        <v>0</v>
      </c>
      <c r="N340" s="944">
        <f t="shared" si="32"/>
        <v>0</v>
      </c>
      <c r="O340" s="970">
        <f t="shared" si="33"/>
        <v>0</v>
      </c>
      <c r="P340" s="944">
        <f t="shared" si="32"/>
        <v>0</v>
      </c>
      <c r="Q340" s="970">
        <f t="shared" si="33"/>
        <v>0</v>
      </c>
      <c r="R340" s="944">
        <f t="shared" si="32"/>
        <v>0</v>
      </c>
      <c r="S340" s="970">
        <f t="shared" si="33"/>
        <v>0</v>
      </c>
      <c r="T340" s="944">
        <f t="shared" si="32"/>
        <v>0</v>
      </c>
      <c r="U340" s="970">
        <f t="shared" si="33"/>
        <v>0</v>
      </c>
      <c r="V340" s="944">
        <f t="shared" si="32"/>
        <v>0</v>
      </c>
      <c r="W340" s="970">
        <f t="shared" si="33"/>
        <v>0</v>
      </c>
      <c r="X340" s="944">
        <f t="shared" si="36"/>
        <v>0</v>
      </c>
      <c r="Y340" s="970">
        <f t="shared" si="33"/>
        <v>0</v>
      </c>
      <c r="Z340" s="944">
        <f t="shared" si="34"/>
        <v>0</v>
      </c>
      <c r="AA340" s="970">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0">
        <f t="shared" si="33"/>
        <v>0</v>
      </c>
      <c r="L341" s="944">
        <f t="shared" si="32"/>
        <v>0</v>
      </c>
      <c r="M341" s="970">
        <f t="shared" si="33"/>
        <v>0</v>
      </c>
      <c r="N341" s="944">
        <f t="shared" si="32"/>
        <v>0</v>
      </c>
      <c r="O341" s="970">
        <f t="shared" si="33"/>
        <v>0</v>
      </c>
      <c r="P341" s="944">
        <f t="shared" si="32"/>
        <v>0</v>
      </c>
      <c r="Q341" s="970">
        <f t="shared" si="33"/>
        <v>0</v>
      </c>
      <c r="R341" s="944">
        <f t="shared" si="32"/>
        <v>0</v>
      </c>
      <c r="S341" s="970">
        <f t="shared" si="33"/>
        <v>0</v>
      </c>
      <c r="T341" s="944">
        <f t="shared" si="32"/>
        <v>0</v>
      </c>
      <c r="U341" s="970">
        <f t="shared" si="33"/>
        <v>0</v>
      </c>
      <c r="V341" s="944">
        <f t="shared" si="32"/>
        <v>0</v>
      </c>
      <c r="W341" s="970">
        <f t="shared" si="33"/>
        <v>0</v>
      </c>
      <c r="X341" s="944">
        <f t="shared" si="36"/>
        <v>0</v>
      </c>
      <c r="Y341" s="970">
        <f t="shared" si="33"/>
        <v>0</v>
      </c>
      <c r="Z341" s="944">
        <f t="shared" si="34"/>
        <v>0</v>
      </c>
      <c r="AA341" s="970">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0">
        <f t="shared" si="33"/>
        <v>0</v>
      </c>
      <c r="L342" s="944">
        <f t="shared" si="32"/>
        <v>0</v>
      </c>
      <c r="M342" s="970">
        <f t="shared" si="33"/>
        <v>0</v>
      </c>
      <c r="N342" s="944">
        <f t="shared" si="32"/>
        <v>0</v>
      </c>
      <c r="O342" s="970">
        <f t="shared" si="33"/>
        <v>0</v>
      </c>
      <c r="P342" s="944">
        <f t="shared" si="32"/>
        <v>0</v>
      </c>
      <c r="Q342" s="970">
        <f t="shared" si="33"/>
        <v>0</v>
      </c>
      <c r="R342" s="944">
        <f t="shared" si="32"/>
        <v>0</v>
      </c>
      <c r="S342" s="970">
        <f t="shared" si="33"/>
        <v>0</v>
      </c>
      <c r="T342" s="944">
        <f t="shared" si="32"/>
        <v>0</v>
      </c>
      <c r="U342" s="970">
        <f t="shared" si="33"/>
        <v>0</v>
      </c>
      <c r="V342" s="944">
        <f t="shared" si="32"/>
        <v>0</v>
      </c>
      <c r="W342" s="970">
        <f t="shared" si="33"/>
        <v>0</v>
      </c>
      <c r="X342" s="944">
        <f t="shared" si="36"/>
        <v>0</v>
      </c>
      <c r="Y342" s="970">
        <f t="shared" si="33"/>
        <v>0</v>
      </c>
      <c r="Z342" s="944">
        <f t="shared" si="34"/>
        <v>0</v>
      </c>
      <c r="AA342" s="970">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0">
        <f t="shared" si="33"/>
        <v>0</v>
      </c>
      <c r="L343" s="944">
        <f t="shared" si="32"/>
        <v>0</v>
      </c>
      <c r="M343" s="970">
        <f t="shared" si="33"/>
        <v>0</v>
      </c>
      <c r="N343" s="944">
        <f t="shared" si="32"/>
        <v>0</v>
      </c>
      <c r="O343" s="970">
        <f t="shared" si="33"/>
        <v>0</v>
      </c>
      <c r="P343" s="944">
        <f t="shared" si="32"/>
        <v>0</v>
      </c>
      <c r="Q343" s="970">
        <f t="shared" si="33"/>
        <v>0</v>
      </c>
      <c r="R343" s="944">
        <f t="shared" si="32"/>
        <v>0</v>
      </c>
      <c r="S343" s="970">
        <f t="shared" si="33"/>
        <v>0</v>
      </c>
      <c r="T343" s="944">
        <f t="shared" si="32"/>
        <v>0</v>
      </c>
      <c r="U343" s="970">
        <f t="shared" si="33"/>
        <v>0</v>
      </c>
      <c r="V343" s="944">
        <f t="shared" si="32"/>
        <v>0</v>
      </c>
      <c r="W343" s="970">
        <f t="shared" si="33"/>
        <v>0</v>
      </c>
      <c r="X343" s="944">
        <f t="shared" si="36"/>
        <v>0</v>
      </c>
      <c r="Y343" s="970">
        <f t="shared" si="33"/>
        <v>0</v>
      </c>
      <c r="Z343" s="944">
        <f t="shared" si="34"/>
        <v>0</v>
      </c>
      <c r="AA343" s="970">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0">
        <f t="shared" si="33"/>
        <v>0</v>
      </c>
      <c r="L344" s="944">
        <f t="shared" si="32"/>
        <v>0</v>
      </c>
      <c r="M344" s="970">
        <f t="shared" si="33"/>
        <v>0</v>
      </c>
      <c r="N344" s="944">
        <f t="shared" si="32"/>
        <v>0</v>
      </c>
      <c r="O344" s="970">
        <f t="shared" si="33"/>
        <v>0</v>
      </c>
      <c r="P344" s="944">
        <f t="shared" si="32"/>
        <v>0</v>
      </c>
      <c r="Q344" s="970">
        <f t="shared" si="33"/>
        <v>0</v>
      </c>
      <c r="R344" s="944">
        <f t="shared" si="32"/>
        <v>0</v>
      </c>
      <c r="S344" s="970">
        <f t="shared" si="33"/>
        <v>0</v>
      </c>
      <c r="T344" s="944">
        <f t="shared" si="32"/>
        <v>0</v>
      </c>
      <c r="U344" s="970">
        <f t="shared" si="33"/>
        <v>0</v>
      </c>
      <c r="V344" s="944">
        <f t="shared" si="32"/>
        <v>0</v>
      </c>
      <c r="W344" s="970">
        <f t="shared" si="33"/>
        <v>0</v>
      </c>
      <c r="X344" s="944">
        <f t="shared" si="36"/>
        <v>0</v>
      </c>
      <c r="Y344" s="970">
        <f t="shared" si="33"/>
        <v>0</v>
      </c>
      <c r="Z344" s="944">
        <f t="shared" si="34"/>
        <v>0</v>
      </c>
      <c r="AA344" s="970">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0">
        <f t="shared" si="33"/>
        <v>0</v>
      </c>
      <c r="L345" s="944">
        <f t="shared" si="32"/>
        <v>0</v>
      </c>
      <c r="M345" s="970">
        <f t="shared" si="33"/>
        <v>0</v>
      </c>
      <c r="N345" s="944">
        <f t="shared" si="32"/>
        <v>0</v>
      </c>
      <c r="O345" s="970">
        <f t="shared" si="33"/>
        <v>0</v>
      </c>
      <c r="P345" s="944">
        <f t="shared" si="32"/>
        <v>0</v>
      </c>
      <c r="Q345" s="970">
        <f t="shared" si="33"/>
        <v>0</v>
      </c>
      <c r="R345" s="944">
        <f t="shared" si="32"/>
        <v>0</v>
      </c>
      <c r="S345" s="970">
        <f t="shared" si="33"/>
        <v>0</v>
      </c>
      <c r="T345" s="944">
        <f t="shared" si="32"/>
        <v>0</v>
      </c>
      <c r="U345" s="970">
        <f t="shared" si="33"/>
        <v>0</v>
      </c>
      <c r="V345" s="944">
        <f t="shared" si="32"/>
        <v>0</v>
      </c>
      <c r="W345" s="970">
        <f t="shared" si="33"/>
        <v>0</v>
      </c>
      <c r="X345" s="944">
        <f t="shared" si="36"/>
        <v>0</v>
      </c>
      <c r="Y345" s="970">
        <f t="shared" si="33"/>
        <v>0</v>
      </c>
      <c r="Z345" s="944">
        <f t="shared" si="34"/>
        <v>0</v>
      </c>
      <c r="AA345" s="970">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0">
        <f t="shared" si="33"/>
        <v>0</v>
      </c>
      <c r="L346" s="944">
        <f t="shared" si="32"/>
        <v>0</v>
      </c>
      <c r="M346" s="970">
        <f t="shared" si="33"/>
        <v>0</v>
      </c>
      <c r="N346" s="944">
        <f t="shared" si="32"/>
        <v>0</v>
      </c>
      <c r="O346" s="970">
        <f t="shared" si="33"/>
        <v>0</v>
      </c>
      <c r="P346" s="944">
        <f t="shared" si="32"/>
        <v>0</v>
      </c>
      <c r="Q346" s="970">
        <f t="shared" si="33"/>
        <v>0</v>
      </c>
      <c r="R346" s="944">
        <f t="shared" si="32"/>
        <v>0</v>
      </c>
      <c r="S346" s="970">
        <f t="shared" si="33"/>
        <v>0</v>
      </c>
      <c r="T346" s="944">
        <f t="shared" si="32"/>
        <v>0</v>
      </c>
      <c r="U346" s="970">
        <f t="shared" si="33"/>
        <v>0</v>
      </c>
      <c r="V346" s="944">
        <f t="shared" si="32"/>
        <v>0</v>
      </c>
      <c r="W346" s="970">
        <f t="shared" si="33"/>
        <v>0</v>
      </c>
      <c r="X346" s="944">
        <f t="shared" si="36"/>
        <v>0</v>
      </c>
      <c r="Y346" s="970">
        <f t="shared" si="33"/>
        <v>0</v>
      </c>
      <c r="Z346" s="944">
        <f t="shared" si="34"/>
        <v>0</v>
      </c>
      <c r="AA346" s="970">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0">
        <f t="shared" si="33"/>
        <v>0</v>
      </c>
      <c r="L347" s="944">
        <f t="shared" si="32"/>
        <v>0</v>
      </c>
      <c r="M347" s="970">
        <f t="shared" si="33"/>
        <v>0</v>
      </c>
      <c r="N347" s="944">
        <f t="shared" si="32"/>
        <v>0</v>
      </c>
      <c r="O347" s="970">
        <f t="shared" si="33"/>
        <v>0</v>
      </c>
      <c r="P347" s="944">
        <f t="shared" si="32"/>
        <v>0</v>
      </c>
      <c r="Q347" s="970">
        <f t="shared" si="33"/>
        <v>0</v>
      </c>
      <c r="R347" s="944">
        <f t="shared" si="32"/>
        <v>0</v>
      </c>
      <c r="S347" s="970">
        <f t="shared" si="33"/>
        <v>0</v>
      </c>
      <c r="T347" s="944">
        <f t="shared" si="32"/>
        <v>0</v>
      </c>
      <c r="U347" s="970">
        <f t="shared" si="33"/>
        <v>0</v>
      </c>
      <c r="V347" s="944">
        <f t="shared" si="32"/>
        <v>0</v>
      </c>
      <c r="W347" s="970">
        <f t="shared" si="33"/>
        <v>0</v>
      </c>
      <c r="X347" s="944">
        <f t="shared" si="36"/>
        <v>0</v>
      </c>
      <c r="Y347" s="970">
        <f t="shared" si="33"/>
        <v>0</v>
      </c>
      <c r="Z347" s="944">
        <f t="shared" si="34"/>
        <v>0</v>
      </c>
      <c r="AA347" s="970">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0">
        <f t="shared" si="33"/>
        <v>0</v>
      </c>
      <c r="L348" s="944">
        <f t="shared" si="32"/>
        <v>0</v>
      </c>
      <c r="M348" s="970">
        <f t="shared" si="33"/>
        <v>0</v>
      </c>
      <c r="N348" s="944">
        <f t="shared" si="32"/>
        <v>0</v>
      </c>
      <c r="O348" s="970">
        <f t="shared" si="33"/>
        <v>0</v>
      </c>
      <c r="P348" s="944">
        <f t="shared" si="32"/>
        <v>0</v>
      </c>
      <c r="Q348" s="970">
        <f t="shared" si="33"/>
        <v>0</v>
      </c>
      <c r="R348" s="944">
        <f t="shared" si="32"/>
        <v>0</v>
      </c>
      <c r="S348" s="970">
        <f t="shared" si="33"/>
        <v>0</v>
      </c>
      <c r="T348" s="944">
        <f t="shared" si="32"/>
        <v>0</v>
      </c>
      <c r="U348" s="970">
        <f t="shared" si="33"/>
        <v>0</v>
      </c>
      <c r="V348" s="944">
        <f t="shared" si="32"/>
        <v>0</v>
      </c>
      <c r="W348" s="970">
        <f t="shared" si="33"/>
        <v>0</v>
      </c>
      <c r="X348" s="944">
        <f t="shared" si="36"/>
        <v>0</v>
      </c>
      <c r="Y348" s="970">
        <f t="shared" si="33"/>
        <v>0</v>
      </c>
      <c r="Z348" s="944">
        <f t="shared" si="34"/>
        <v>0</v>
      </c>
      <c r="AA348" s="970">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0">
        <f t="shared" si="33"/>
        <v>0</v>
      </c>
      <c r="L349" s="944">
        <f t="shared" si="32"/>
        <v>0</v>
      </c>
      <c r="M349" s="970">
        <f t="shared" si="33"/>
        <v>0</v>
      </c>
      <c r="N349" s="944">
        <f t="shared" si="32"/>
        <v>0</v>
      </c>
      <c r="O349" s="970">
        <f t="shared" si="33"/>
        <v>0</v>
      </c>
      <c r="P349" s="944">
        <f t="shared" si="32"/>
        <v>0</v>
      </c>
      <c r="Q349" s="970">
        <f t="shared" si="33"/>
        <v>0</v>
      </c>
      <c r="R349" s="944">
        <f t="shared" si="32"/>
        <v>0</v>
      </c>
      <c r="S349" s="970">
        <f t="shared" si="33"/>
        <v>0</v>
      </c>
      <c r="T349" s="944">
        <f t="shared" si="32"/>
        <v>0</v>
      </c>
      <c r="U349" s="970">
        <f t="shared" si="33"/>
        <v>0</v>
      </c>
      <c r="V349" s="944">
        <f t="shared" si="32"/>
        <v>0</v>
      </c>
      <c r="W349" s="970">
        <f t="shared" si="33"/>
        <v>0</v>
      </c>
      <c r="X349" s="944">
        <f t="shared" si="36"/>
        <v>0</v>
      </c>
      <c r="Y349" s="970">
        <f t="shared" si="33"/>
        <v>0</v>
      </c>
      <c r="Z349" s="944">
        <f t="shared" si="34"/>
        <v>0</v>
      </c>
      <c r="AA349" s="970">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0">
        <f t="shared" si="33"/>
        <v>0</v>
      </c>
      <c r="L350" s="944">
        <f t="shared" si="32"/>
        <v>0</v>
      </c>
      <c r="M350" s="970">
        <f t="shared" si="33"/>
        <v>0</v>
      </c>
      <c r="N350" s="944">
        <f t="shared" si="32"/>
        <v>0</v>
      </c>
      <c r="O350" s="970">
        <f t="shared" si="33"/>
        <v>0</v>
      </c>
      <c r="P350" s="944">
        <f t="shared" si="32"/>
        <v>0</v>
      </c>
      <c r="Q350" s="970">
        <f t="shared" si="33"/>
        <v>0</v>
      </c>
      <c r="R350" s="944">
        <f t="shared" si="32"/>
        <v>0</v>
      </c>
      <c r="S350" s="970">
        <f t="shared" si="33"/>
        <v>0</v>
      </c>
      <c r="T350" s="944">
        <f t="shared" si="32"/>
        <v>0</v>
      </c>
      <c r="U350" s="970">
        <f t="shared" si="33"/>
        <v>0</v>
      </c>
      <c r="V350" s="944">
        <f t="shared" si="32"/>
        <v>0</v>
      </c>
      <c r="W350" s="970">
        <f t="shared" si="33"/>
        <v>0</v>
      </c>
      <c r="X350" s="944">
        <f t="shared" si="36"/>
        <v>0</v>
      </c>
      <c r="Y350" s="970">
        <f t="shared" si="33"/>
        <v>0</v>
      </c>
      <c r="Z350" s="944">
        <f t="shared" si="34"/>
        <v>0</v>
      </c>
      <c r="AA350" s="970">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0">
        <f t="shared" si="33"/>
        <v>0</v>
      </c>
      <c r="L351" s="944">
        <f t="shared" si="32"/>
        <v>0</v>
      </c>
      <c r="M351" s="970">
        <f t="shared" si="33"/>
        <v>0</v>
      </c>
      <c r="N351" s="944">
        <f t="shared" si="32"/>
        <v>0</v>
      </c>
      <c r="O351" s="970">
        <f t="shared" si="33"/>
        <v>0</v>
      </c>
      <c r="P351" s="944">
        <f t="shared" si="32"/>
        <v>0</v>
      </c>
      <c r="Q351" s="970">
        <f t="shared" si="33"/>
        <v>0</v>
      </c>
      <c r="R351" s="944">
        <f t="shared" si="32"/>
        <v>0</v>
      </c>
      <c r="S351" s="970">
        <f t="shared" si="33"/>
        <v>0</v>
      </c>
      <c r="T351" s="944">
        <f t="shared" si="32"/>
        <v>0</v>
      </c>
      <c r="U351" s="970">
        <f t="shared" si="33"/>
        <v>0</v>
      </c>
      <c r="V351" s="944">
        <f t="shared" si="32"/>
        <v>0</v>
      </c>
      <c r="W351" s="970">
        <f t="shared" si="33"/>
        <v>0</v>
      </c>
      <c r="X351" s="944">
        <f t="shared" si="36"/>
        <v>0</v>
      </c>
      <c r="Y351" s="970">
        <f t="shared" ref="Y351" si="38">$I351</f>
        <v>0</v>
      </c>
      <c r="Z351" s="944">
        <f t="shared" si="34"/>
        <v>0</v>
      </c>
      <c r="AA351" s="970">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1157</v>
      </c>
      <c r="J353" s="1002" t="s">
        <v>419</v>
      </c>
      <c r="K353" s="1002" t="s">
        <v>817</v>
      </c>
      <c r="L353" s="1002" t="s">
        <v>818</v>
      </c>
      <c r="M353" s="1002" t="s">
        <v>819</v>
      </c>
      <c r="N353" s="1002" t="s">
        <v>820</v>
      </c>
      <c r="O353" s="1002" t="s">
        <v>821</v>
      </c>
      <c r="P353" s="1002" t="s">
        <v>822</v>
      </c>
      <c r="Q353" s="1002" t="s">
        <v>823</v>
      </c>
      <c r="R353" s="1002"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1149</v>
      </c>
      <c r="J354" s="1003">
        <v>2</v>
      </c>
      <c r="K354" s="1003">
        <v>2</v>
      </c>
      <c r="L354" s="1003">
        <v>2</v>
      </c>
      <c r="M354" s="1003">
        <v>2</v>
      </c>
      <c r="N354" s="1003">
        <v>1</v>
      </c>
      <c r="O354" s="1003">
        <v>1</v>
      </c>
      <c r="P354" s="1003">
        <v>1</v>
      </c>
      <c r="Q354" s="1003">
        <v>1</v>
      </c>
      <c r="R354" s="1003">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1150</v>
      </c>
      <c r="J355" s="1003">
        <v>1</v>
      </c>
      <c r="K355" s="1003">
        <v>1</v>
      </c>
      <c r="L355" s="1003">
        <v>1</v>
      </c>
      <c r="M355" s="1003">
        <v>1</v>
      </c>
      <c r="N355" s="1003">
        <v>1</v>
      </c>
      <c r="O355" s="1003">
        <v>1</v>
      </c>
      <c r="P355" s="1003">
        <v>1</v>
      </c>
      <c r="Q355" s="1003">
        <v>1</v>
      </c>
      <c r="R355" s="1003">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1151</v>
      </c>
      <c r="J356" s="1003">
        <v>1</v>
      </c>
      <c r="K356" s="1003">
        <v>1</v>
      </c>
      <c r="L356" s="1003">
        <v>1</v>
      </c>
      <c r="M356" s="1003">
        <v>1</v>
      </c>
      <c r="N356" s="1003">
        <v>1</v>
      </c>
      <c r="O356" s="1003">
        <v>1</v>
      </c>
      <c r="P356" s="1003">
        <v>1</v>
      </c>
      <c r="Q356" s="1003">
        <v>1</v>
      </c>
      <c r="R356" s="1003">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3">
        <v>1</v>
      </c>
      <c r="K357" s="1003">
        <v>1</v>
      </c>
      <c r="L357" s="1003">
        <v>1</v>
      </c>
      <c r="M357" s="1003">
        <v>1</v>
      </c>
      <c r="N357" s="1003">
        <v>1</v>
      </c>
      <c r="O357" s="1003">
        <v>1</v>
      </c>
      <c r="P357" s="1003">
        <v>1</v>
      </c>
      <c r="Q357" s="1003">
        <v>1</v>
      </c>
      <c r="R357" s="1003">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1149</v>
      </c>
      <c r="I360" s="76" t="s">
        <v>1150</v>
      </c>
      <c r="J360" s="689" t="s">
        <v>1151</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4" cm="1">
        <f t="array" ref="L361">INDEX($H361:$K361,0,MATCH(L$360,$H$360:$K$360,0))*INDEX($J$354:$R$357,MATCH(L$360,$I$354:$I$357,0),MATCH(L$359,$J$353:$R$353,0))</f>
        <v>0</v>
      </c>
      <c r="M361" s="1004" cm="1">
        <f t="array" ref="M361">INDEX($H361:$K361,0,MATCH(M$360,$H$360:$K$360,0))*INDEX($J$354:$R$357,MATCH(M$360,$I$354:$I$357,0),MATCH(M$359,$J$353:$R$353,0))</f>
        <v>0</v>
      </c>
      <c r="N361" s="1004" cm="1">
        <f t="array" ref="N361">INDEX($H361:$K361,0,MATCH(N$360,$H$360:$K$360,0))*INDEX($J$354:$R$357,MATCH(N$360,$I$354:$I$357,0),MATCH(N$359,$J$353:$R$353,0))</f>
        <v>0</v>
      </c>
      <c r="O361" s="1004" cm="1">
        <f t="array" ref="O361">INDEX($H361:$K361,0,MATCH(O$360,$H$360:$K$360,0))*INDEX($J$354:$R$357,MATCH(O$360,$I$354:$I$357,0),MATCH(O$359,$J$353:$R$353,0))</f>
        <v>0</v>
      </c>
      <c r="P361" s="1004" cm="1">
        <f t="array" ref="P361">INDEX($H361:$K361,0,MATCH(P$360,$H$360:$K$360,0))*INDEX($J$354:$R$357,MATCH(P$360,$I$354:$I$357,0),MATCH(P$359,$J$353:$R$353,0))</f>
        <v>0</v>
      </c>
      <c r="Q361" s="1004" cm="1">
        <f t="array" ref="Q361">INDEX($H361:$K361,0,MATCH(Q$360,$H$360:$K$360,0))*INDEX($J$354:$R$357,MATCH(Q$360,$I$354:$I$357,0),MATCH(Q$359,$J$353:$R$353,0))</f>
        <v>0</v>
      </c>
      <c r="R361" s="1004" cm="1">
        <f t="array" ref="R361">INDEX($H361:$K361,0,MATCH(R$360,$H$360:$K$360,0))*INDEX($J$354:$R$357,MATCH(R$360,$I$354:$I$357,0),MATCH(R$359,$J$353:$R$353,0))</f>
        <v>0</v>
      </c>
      <c r="S361" s="1004" cm="1">
        <f t="array" ref="S361">INDEX($H361:$K361,0,MATCH(S$360,$H$360:$K$360,0))*INDEX($J$354:$R$357,MATCH(S$360,$I$354:$I$357,0),MATCH(S$359,$J$353:$R$353,0))</f>
        <v>0</v>
      </c>
      <c r="T361" s="1004" cm="1">
        <f t="array" ref="T361">INDEX($H361:$K361,0,MATCH(T$360,$H$360:$K$360,0))*INDEX($J$354:$R$357,MATCH(T$360,$I$354:$I$357,0),MATCH(T$359,$J$353:$R$353,0))</f>
        <v>0</v>
      </c>
      <c r="U361" s="1004" cm="1">
        <f t="array" ref="U361">INDEX($H361:$K361,0,MATCH(U$360,$H$360:$K$360,0))*INDEX($J$354:$R$357,MATCH(U$360,$I$354:$I$357,0),MATCH(U$359,$J$353:$R$353,0))</f>
        <v>0</v>
      </c>
      <c r="V361" s="1004" cm="1">
        <f t="array" ref="V361">INDEX($H361:$K361,0,MATCH(V$360,$H$360:$K$360,0))*INDEX($J$354:$R$357,MATCH(V$360,$I$354:$I$357,0),MATCH(V$359,$J$353:$R$353,0))</f>
        <v>0</v>
      </c>
      <c r="W361" s="1004" cm="1">
        <f t="array" ref="W361">INDEX($H361:$K361,0,MATCH(W$360,$H$360:$K$360,0))*INDEX($J$354:$R$357,MATCH(W$360,$I$354:$I$357,0),MATCH(W$359,$J$353:$R$353,0))</f>
        <v>0</v>
      </c>
      <c r="X361" s="1004" cm="1">
        <f t="array" ref="X361">INDEX($H361:$K361,0,MATCH(X$360,$H$360:$K$360,0))*INDEX($J$354:$R$357,MATCH(X$360,$I$354:$I$357,0),MATCH(X$359,$J$353:$R$353,0))</f>
        <v>0</v>
      </c>
      <c r="Y361" s="1004" cm="1">
        <f t="array" ref="Y361">INDEX($H361:$K361,0,MATCH(Y$360,$H$360:$K$360,0))*INDEX($J$354:$R$357,MATCH(Y$360,$I$354:$I$357,0),MATCH(Y$359,$J$353:$R$353,0))</f>
        <v>0</v>
      </c>
      <c r="Z361" s="1004" cm="1">
        <f t="array" ref="Z361">INDEX($H361:$K361,0,MATCH(Z$360,$H$360:$K$360,0))*INDEX($J$354:$R$357,MATCH(Z$360,$I$354:$I$357,0),MATCH(Z$359,$J$353:$R$353,0))</f>
        <v>0</v>
      </c>
      <c r="AA361" s="1004" cm="1">
        <f t="array" ref="AA361">INDEX($H361:$K361,0,MATCH(AA$360,$H$360:$K$360,0))*INDEX($J$354:$R$357,MATCH(AA$360,$I$354:$I$357,0),MATCH(AA$359,$J$353:$R$353,0))</f>
        <v>0</v>
      </c>
      <c r="AB361" s="1004" cm="1">
        <f t="array" ref="AB361">INDEX($H361:$K361,0,MATCH(AB$360,$H$360:$K$360,0))*INDEX($J$354:$R$357,MATCH(AB$360,$I$354:$I$357,0),MATCH(AB$359,$J$353:$R$353,0))</f>
        <v>0</v>
      </c>
      <c r="AC361" s="1004" cm="1">
        <f t="array" ref="AC361">INDEX($H361:$K361,0,MATCH(AC$360,$H$360:$K$360,0))*INDEX($J$354:$R$357,MATCH(AC$360,$I$354:$I$357,0),MATCH(AC$359,$J$353:$R$353,0))</f>
        <v>0</v>
      </c>
      <c r="AD361" s="1004" cm="1">
        <f t="array" ref="AD361">INDEX($H361:$K361,0,MATCH(AD$360,$H$360:$K$360,0))*INDEX($J$354:$R$357,MATCH(AD$360,$I$354:$I$357,0),MATCH(AD$359,$J$353:$R$353,0))</f>
        <v>0</v>
      </c>
      <c r="AE361" s="1004" cm="1">
        <f t="array" ref="AE361">INDEX($H361:$K361,0,MATCH(AE$360,$H$360:$K$360,0))*INDEX($J$354:$R$357,MATCH(AE$360,$I$354:$I$357,0),MATCH(AE$359,$J$353:$R$353,0))</f>
        <v>0</v>
      </c>
      <c r="AF361" s="1004" cm="1">
        <f t="array" ref="AF361">INDEX($H361:$K361,0,MATCH(AF$360,$H$360:$K$360,0))*INDEX($J$354:$R$357,MATCH(AF$360,$I$354:$I$357,0),MATCH(AF$359,$J$353:$R$353,0))</f>
        <v>0</v>
      </c>
      <c r="AG361" s="1004" cm="1">
        <f t="array" ref="AG361">INDEX($H361:$K361,0,MATCH(AG$360,$H$360:$K$360,0))*INDEX($J$354:$R$357,MATCH(AG$360,$I$354:$I$357,0),MATCH(AG$359,$J$353:$R$353,0))</f>
        <v>0</v>
      </c>
      <c r="AH361" s="1004" cm="1">
        <f t="array" ref="AH361">INDEX($H361:$K361,0,MATCH(AH$360,$H$360:$K$360,0))*INDEX($J$354:$R$357,MATCH(AH$360,$I$354:$I$357,0),MATCH(AH$359,$J$353:$R$353,0))</f>
        <v>0</v>
      </c>
      <c r="AI361" s="1004" cm="1">
        <f t="array" ref="AI361">INDEX($H361:$K361,0,MATCH(AI$360,$H$360:$K$360,0))*INDEX($J$354:$R$357,MATCH(AI$360,$I$354:$I$357,0),MATCH(AI$359,$J$353:$R$353,0))</f>
        <v>0</v>
      </c>
      <c r="AJ361" s="1004" cm="1">
        <f t="array" ref="AJ361">INDEX($H361:$K361,0,MATCH(AJ$360,$H$360:$K$360,0))*INDEX($J$354:$R$357,MATCH(AJ$360,$I$354:$I$357,0),MATCH(AJ$359,$J$353:$R$353,0))</f>
        <v>0</v>
      </c>
      <c r="AK361" s="1004" cm="1">
        <f t="array" ref="AK361">INDEX($H361:$K361,0,MATCH(AK$360,$H$360:$K$360,0))*INDEX($J$354:$R$357,MATCH(AK$360,$I$354:$I$357,0),MATCH(AK$359,$J$353:$R$353,0))</f>
        <v>0</v>
      </c>
      <c r="AL361" s="1004" cm="1">
        <f t="array" ref="AL361">INDEX($H361:$K361,0,MATCH(AL$360,$H$360:$K$360,0))*INDEX($J$354:$R$357,MATCH(AL$360,$I$354:$I$357,0),MATCH(AL$359,$J$353:$R$353,0))</f>
        <v>0</v>
      </c>
      <c r="AM361" s="1004" cm="1">
        <f t="array" ref="AM361">INDEX($H361:$K361,0,MATCH(AM$360,$H$360:$K$360,0))*INDEX($J$354:$R$357,MATCH(AM$360,$I$354:$I$357,0),MATCH(AM$359,$J$353:$R$353,0))</f>
        <v>0</v>
      </c>
      <c r="AN361" s="1004" cm="1">
        <f t="array" ref="AN361">INDEX($H361:$K361,0,MATCH(AN$360,$H$360:$K$360,0))*INDEX($J$354:$R$357,MATCH(AN$360,$I$354:$I$357,0),MATCH(AN$359,$J$353:$R$353,0))</f>
        <v>0</v>
      </c>
      <c r="AO361" s="1004" cm="1">
        <f t="array" ref="AO361">INDEX($H361:$K361,0,MATCH(AO$360,$H$360:$K$360,0))*INDEX($J$354:$R$357,MATCH(AO$360,$I$354:$I$357,0),MATCH(AO$359,$J$353:$R$353,0))</f>
        <v>0</v>
      </c>
      <c r="AP361" s="1004" cm="1">
        <f t="array" ref="AP361">INDEX($H361:$K361,0,MATCH(AP$360,$H$360:$K$360,0))*INDEX($J$354:$R$357,MATCH(AP$360,$I$354:$I$357,0),MATCH(AP$359,$J$353:$R$353,0))</f>
        <v>0</v>
      </c>
      <c r="AQ361" s="1004" cm="1">
        <f t="array" ref="AQ361">INDEX($H361:$K361,0,MATCH(AQ$360,$H$360:$K$360,0))*INDEX($J$354:$R$357,MATCH(AQ$360,$I$354:$I$357,0),MATCH(AQ$359,$J$353:$R$353,0))</f>
        <v>0</v>
      </c>
      <c r="AR361" s="1004" cm="1">
        <f t="array" ref="AR361">INDEX($H361:$K361,0,MATCH(AR$360,$H$360:$K$360,0))*INDEX($J$354:$R$357,MATCH(AR$360,$I$354:$I$357,0),MATCH(AR$359,$J$353:$R$353,0))</f>
        <v>0</v>
      </c>
      <c r="AS361" s="1004" cm="1">
        <f t="array" ref="AS361">INDEX($H361:$K361,0,MATCH(AS$360,$H$360:$K$360,0))*INDEX($J$354:$R$357,MATCH(AS$360,$I$354:$I$357,0),MATCH(AS$359,$J$353:$R$353,0))</f>
        <v>0</v>
      </c>
      <c r="AT361" s="1004" cm="1">
        <f t="array" ref="AT361">INDEX($H361:$K361,0,MATCH(AT$360,$H$360:$K$360,0))*INDEX($J$354:$R$357,MATCH(AT$360,$I$354:$I$357,0),MATCH(AT$359,$J$353:$R$353,0))</f>
        <v>0</v>
      </c>
      <c r="AU361" s="1004"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4" cm="1">
        <f t="array" ref="L362">INDEX($H362:$K362,0,MATCH(L$360,$H$360:$K$360,0))*INDEX($J$354:$R$357,MATCH(L$360,$I$354:$I$357,0),MATCH(L$359,$J$353:$R$353,0))</f>
        <v>0</v>
      </c>
      <c r="M362" s="1004" cm="1">
        <f t="array" ref="M362">INDEX($H362:$K362,0,MATCH(M$360,$H$360:$K$360,0))*INDEX($J$354:$R$357,MATCH(M$360,$I$354:$I$357,0),MATCH(M$359,$J$353:$R$353,0))</f>
        <v>0</v>
      </c>
      <c r="N362" s="1004" cm="1">
        <f t="array" ref="N362">INDEX($H362:$K362,0,MATCH(N$360,$H$360:$K$360,0))*INDEX($J$354:$R$357,MATCH(N$360,$I$354:$I$357,0),MATCH(N$359,$J$353:$R$353,0))</f>
        <v>0</v>
      </c>
      <c r="O362" s="1004" cm="1">
        <f t="array" ref="O362">INDEX($H362:$K362,0,MATCH(O$360,$H$360:$K$360,0))*INDEX($J$354:$R$357,MATCH(O$360,$I$354:$I$357,0),MATCH(O$359,$J$353:$R$353,0))</f>
        <v>0</v>
      </c>
      <c r="P362" s="1004" cm="1">
        <f t="array" ref="P362">INDEX($H362:$K362,0,MATCH(P$360,$H$360:$K$360,0))*INDEX($J$354:$R$357,MATCH(P$360,$I$354:$I$357,0),MATCH(P$359,$J$353:$R$353,0))</f>
        <v>0</v>
      </c>
      <c r="Q362" s="1004" cm="1">
        <f t="array" ref="Q362">INDEX($H362:$K362,0,MATCH(Q$360,$H$360:$K$360,0))*INDEX($J$354:$R$357,MATCH(Q$360,$I$354:$I$357,0),MATCH(Q$359,$J$353:$R$353,0))</f>
        <v>0</v>
      </c>
      <c r="R362" s="1004" cm="1">
        <f t="array" ref="R362">INDEX($H362:$K362,0,MATCH(R$360,$H$360:$K$360,0))*INDEX($J$354:$R$357,MATCH(R$360,$I$354:$I$357,0),MATCH(R$359,$J$353:$R$353,0))</f>
        <v>0</v>
      </c>
      <c r="S362" s="1004" cm="1">
        <f t="array" ref="S362">INDEX($H362:$K362,0,MATCH(S$360,$H$360:$K$360,0))*INDEX($J$354:$R$357,MATCH(S$360,$I$354:$I$357,0),MATCH(S$359,$J$353:$R$353,0))</f>
        <v>0</v>
      </c>
      <c r="T362" s="1004" cm="1">
        <f t="array" ref="T362">INDEX($H362:$K362,0,MATCH(T$360,$H$360:$K$360,0))*INDEX($J$354:$R$357,MATCH(T$360,$I$354:$I$357,0),MATCH(T$359,$J$353:$R$353,0))</f>
        <v>0</v>
      </c>
      <c r="U362" s="1004" cm="1">
        <f t="array" ref="U362">INDEX($H362:$K362,0,MATCH(U$360,$H$360:$K$360,0))*INDEX($J$354:$R$357,MATCH(U$360,$I$354:$I$357,0),MATCH(U$359,$J$353:$R$353,0))</f>
        <v>0</v>
      </c>
      <c r="V362" s="1004" cm="1">
        <f t="array" ref="V362">INDEX($H362:$K362,0,MATCH(V$360,$H$360:$K$360,0))*INDEX($J$354:$R$357,MATCH(V$360,$I$354:$I$357,0),MATCH(V$359,$J$353:$R$353,0))</f>
        <v>0</v>
      </c>
      <c r="W362" s="1004" cm="1">
        <f t="array" ref="W362">INDEX($H362:$K362,0,MATCH(W$360,$H$360:$K$360,0))*INDEX($J$354:$R$357,MATCH(W$360,$I$354:$I$357,0),MATCH(W$359,$J$353:$R$353,0))</f>
        <v>0</v>
      </c>
      <c r="X362" s="1004" cm="1">
        <f t="array" ref="X362">INDEX($H362:$K362,0,MATCH(X$360,$H$360:$K$360,0))*INDEX($J$354:$R$357,MATCH(X$360,$I$354:$I$357,0),MATCH(X$359,$J$353:$R$353,0))</f>
        <v>0</v>
      </c>
      <c r="Y362" s="1004" cm="1">
        <f t="array" ref="Y362">INDEX($H362:$K362,0,MATCH(Y$360,$H$360:$K$360,0))*INDEX($J$354:$R$357,MATCH(Y$360,$I$354:$I$357,0),MATCH(Y$359,$J$353:$R$353,0))</f>
        <v>0</v>
      </c>
      <c r="Z362" s="1004" cm="1">
        <f t="array" ref="Z362">INDEX($H362:$K362,0,MATCH(Z$360,$H$360:$K$360,0))*INDEX($J$354:$R$357,MATCH(Z$360,$I$354:$I$357,0),MATCH(Z$359,$J$353:$R$353,0))</f>
        <v>0</v>
      </c>
      <c r="AA362" s="1004" cm="1">
        <f t="array" ref="AA362">INDEX($H362:$K362,0,MATCH(AA$360,$H$360:$K$360,0))*INDEX($J$354:$R$357,MATCH(AA$360,$I$354:$I$357,0),MATCH(AA$359,$J$353:$R$353,0))</f>
        <v>0</v>
      </c>
      <c r="AB362" s="1004" cm="1">
        <f t="array" ref="AB362">INDEX($H362:$K362,0,MATCH(AB$360,$H$360:$K$360,0))*INDEX($J$354:$R$357,MATCH(AB$360,$I$354:$I$357,0),MATCH(AB$359,$J$353:$R$353,0))</f>
        <v>0</v>
      </c>
      <c r="AC362" s="1004" cm="1">
        <f t="array" ref="AC362">INDEX($H362:$K362,0,MATCH(AC$360,$H$360:$K$360,0))*INDEX($J$354:$R$357,MATCH(AC$360,$I$354:$I$357,0),MATCH(AC$359,$J$353:$R$353,0))</f>
        <v>0</v>
      </c>
      <c r="AD362" s="1004" cm="1">
        <f t="array" ref="AD362">INDEX($H362:$K362,0,MATCH(AD$360,$H$360:$K$360,0))*INDEX($J$354:$R$357,MATCH(AD$360,$I$354:$I$357,0),MATCH(AD$359,$J$353:$R$353,0))</f>
        <v>0</v>
      </c>
      <c r="AE362" s="1004" cm="1">
        <f t="array" ref="AE362">INDEX($H362:$K362,0,MATCH(AE$360,$H$360:$K$360,0))*INDEX($J$354:$R$357,MATCH(AE$360,$I$354:$I$357,0),MATCH(AE$359,$J$353:$R$353,0))</f>
        <v>0</v>
      </c>
      <c r="AF362" s="1004" cm="1">
        <f t="array" ref="AF362">INDEX($H362:$K362,0,MATCH(AF$360,$H$360:$K$360,0))*INDEX($J$354:$R$357,MATCH(AF$360,$I$354:$I$357,0),MATCH(AF$359,$J$353:$R$353,0))</f>
        <v>0</v>
      </c>
      <c r="AG362" s="1004" cm="1">
        <f t="array" ref="AG362">INDEX($H362:$K362,0,MATCH(AG$360,$H$360:$K$360,0))*INDEX($J$354:$R$357,MATCH(AG$360,$I$354:$I$357,0),MATCH(AG$359,$J$353:$R$353,0))</f>
        <v>0</v>
      </c>
      <c r="AH362" s="1004" cm="1">
        <f t="array" ref="AH362">INDEX($H362:$K362,0,MATCH(AH$360,$H$360:$K$360,0))*INDEX($J$354:$R$357,MATCH(AH$360,$I$354:$I$357,0),MATCH(AH$359,$J$353:$R$353,0))</f>
        <v>0</v>
      </c>
      <c r="AI362" s="1004" cm="1">
        <f t="array" ref="AI362">INDEX($H362:$K362,0,MATCH(AI$360,$H$360:$K$360,0))*INDEX($J$354:$R$357,MATCH(AI$360,$I$354:$I$357,0),MATCH(AI$359,$J$353:$R$353,0))</f>
        <v>0</v>
      </c>
      <c r="AJ362" s="1004" cm="1">
        <f t="array" ref="AJ362">INDEX($H362:$K362,0,MATCH(AJ$360,$H$360:$K$360,0))*INDEX($J$354:$R$357,MATCH(AJ$360,$I$354:$I$357,0),MATCH(AJ$359,$J$353:$R$353,0))</f>
        <v>0</v>
      </c>
      <c r="AK362" s="1004" cm="1">
        <f t="array" ref="AK362">INDEX($H362:$K362,0,MATCH(AK$360,$H$360:$K$360,0))*INDEX($J$354:$R$357,MATCH(AK$360,$I$354:$I$357,0),MATCH(AK$359,$J$353:$R$353,0))</f>
        <v>0</v>
      </c>
      <c r="AL362" s="1004" cm="1">
        <f t="array" ref="AL362">INDEX($H362:$K362,0,MATCH(AL$360,$H$360:$K$360,0))*INDEX($J$354:$R$357,MATCH(AL$360,$I$354:$I$357,0),MATCH(AL$359,$J$353:$R$353,0))</f>
        <v>0</v>
      </c>
      <c r="AM362" s="1004" cm="1">
        <f t="array" ref="AM362">INDEX($H362:$K362,0,MATCH(AM$360,$H$360:$K$360,0))*INDEX($J$354:$R$357,MATCH(AM$360,$I$354:$I$357,0),MATCH(AM$359,$J$353:$R$353,0))</f>
        <v>0</v>
      </c>
      <c r="AN362" s="1004" cm="1">
        <f t="array" ref="AN362">INDEX($H362:$K362,0,MATCH(AN$360,$H$360:$K$360,0))*INDEX($J$354:$R$357,MATCH(AN$360,$I$354:$I$357,0),MATCH(AN$359,$J$353:$R$353,0))</f>
        <v>0</v>
      </c>
      <c r="AO362" s="1004" cm="1">
        <f t="array" ref="AO362">INDEX($H362:$K362,0,MATCH(AO$360,$H$360:$K$360,0))*INDEX($J$354:$R$357,MATCH(AO$360,$I$354:$I$357,0),MATCH(AO$359,$J$353:$R$353,0))</f>
        <v>0</v>
      </c>
      <c r="AP362" s="1004" cm="1">
        <f t="array" ref="AP362">INDEX($H362:$K362,0,MATCH(AP$360,$H$360:$K$360,0))*INDEX($J$354:$R$357,MATCH(AP$360,$I$354:$I$357,0),MATCH(AP$359,$J$353:$R$353,0))</f>
        <v>0</v>
      </c>
      <c r="AQ362" s="1004" cm="1">
        <f t="array" ref="AQ362">INDEX($H362:$K362,0,MATCH(AQ$360,$H$360:$K$360,0))*INDEX($J$354:$R$357,MATCH(AQ$360,$I$354:$I$357,0),MATCH(AQ$359,$J$353:$R$353,0))</f>
        <v>0</v>
      </c>
      <c r="AR362" s="1004" cm="1">
        <f t="array" ref="AR362">INDEX($H362:$K362,0,MATCH(AR$360,$H$360:$K$360,0))*INDEX($J$354:$R$357,MATCH(AR$360,$I$354:$I$357,0),MATCH(AR$359,$J$353:$R$353,0))</f>
        <v>0</v>
      </c>
      <c r="AS362" s="1004" cm="1">
        <f t="array" ref="AS362">INDEX($H362:$K362,0,MATCH(AS$360,$H$360:$K$360,0))*INDEX($J$354:$R$357,MATCH(AS$360,$I$354:$I$357,0),MATCH(AS$359,$J$353:$R$353,0))</f>
        <v>0</v>
      </c>
      <c r="AT362" s="1004" cm="1">
        <f t="array" ref="AT362">INDEX($H362:$K362,0,MATCH(AT$360,$H$360:$K$360,0))*INDEX($J$354:$R$357,MATCH(AT$360,$I$354:$I$357,0),MATCH(AT$359,$J$353:$R$353,0))</f>
        <v>0</v>
      </c>
      <c r="AU362" s="1004"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4" cm="1">
        <f t="array" ref="L363">INDEX($H363:$K363,0,MATCH(L$360,$H$360:$K$360,0))*INDEX($J$354:$R$357,MATCH(L$360,$I$354:$I$357,0),MATCH(L$359,$J$353:$R$353,0))</f>
        <v>2</v>
      </c>
      <c r="M363" s="1004" cm="1">
        <f t="array" ref="M363">INDEX($H363:$K363,0,MATCH(M$360,$H$360:$K$360,0))*INDEX($J$354:$R$357,MATCH(M$360,$I$354:$I$357,0),MATCH(M$359,$J$353:$R$353,0))</f>
        <v>1</v>
      </c>
      <c r="N363" s="1004" cm="1">
        <f t="array" ref="N363">INDEX($H363:$K363,0,MATCH(N$360,$H$360:$K$360,0))*INDEX($J$354:$R$357,MATCH(N$360,$I$354:$I$357,0),MATCH(N$359,$J$353:$R$353,0))</f>
        <v>1</v>
      </c>
      <c r="O363" s="1004" cm="1">
        <f t="array" ref="O363">INDEX($H363:$K363,0,MATCH(O$360,$H$360:$K$360,0))*INDEX($J$354:$R$357,MATCH(O$360,$I$354:$I$357,0),MATCH(O$359,$J$353:$R$353,0))</f>
        <v>1</v>
      </c>
      <c r="P363" s="1004" cm="1">
        <f t="array" ref="P363">INDEX($H363:$K363,0,MATCH(P$360,$H$360:$K$360,0))*INDEX($J$354:$R$357,MATCH(P$360,$I$354:$I$357,0),MATCH(P$359,$J$353:$R$353,0))</f>
        <v>2</v>
      </c>
      <c r="Q363" s="1004" cm="1">
        <f t="array" ref="Q363">INDEX($H363:$K363,0,MATCH(Q$360,$H$360:$K$360,0))*INDEX($J$354:$R$357,MATCH(Q$360,$I$354:$I$357,0),MATCH(Q$359,$J$353:$R$353,0))</f>
        <v>1</v>
      </c>
      <c r="R363" s="1004" cm="1">
        <f t="array" ref="R363">INDEX($H363:$K363,0,MATCH(R$360,$H$360:$K$360,0))*INDEX($J$354:$R$357,MATCH(R$360,$I$354:$I$357,0),MATCH(R$359,$J$353:$R$353,0))</f>
        <v>1</v>
      </c>
      <c r="S363" s="1004" cm="1">
        <f t="array" ref="S363">INDEX($H363:$K363,0,MATCH(S$360,$H$360:$K$360,0))*INDEX($J$354:$R$357,MATCH(S$360,$I$354:$I$357,0),MATCH(S$359,$J$353:$R$353,0))</f>
        <v>1</v>
      </c>
      <c r="T363" s="1004" cm="1">
        <f t="array" ref="T363">INDEX($H363:$K363,0,MATCH(T$360,$H$360:$K$360,0))*INDEX($J$354:$R$357,MATCH(T$360,$I$354:$I$357,0),MATCH(T$359,$J$353:$R$353,0))</f>
        <v>2</v>
      </c>
      <c r="U363" s="1004" cm="1">
        <f t="array" ref="U363">INDEX($H363:$K363,0,MATCH(U$360,$H$360:$K$360,0))*INDEX($J$354:$R$357,MATCH(U$360,$I$354:$I$357,0),MATCH(U$359,$J$353:$R$353,0))</f>
        <v>1</v>
      </c>
      <c r="V363" s="1004" cm="1">
        <f t="array" ref="V363">INDEX($H363:$K363,0,MATCH(V$360,$H$360:$K$360,0))*INDEX($J$354:$R$357,MATCH(V$360,$I$354:$I$357,0),MATCH(V$359,$J$353:$R$353,0))</f>
        <v>1</v>
      </c>
      <c r="W363" s="1004" cm="1">
        <f t="array" ref="W363">INDEX($H363:$K363,0,MATCH(W$360,$H$360:$K$360,0))*INDEX($J$354:$R$357,MATCH(W$360,$I$354:$I$357,0),MATCH(W$359,$J$353:$R$353,0))</f>
        <v>1</v>
      </c>
      <c r="X363" s="1004" cm="1">
        <f t="array" ref="X363">INDEX($H363:$K363,0,MATCH(X$360,$H$360:$K$360,0))*INDEX($J$354:$R$357,MATCH(X$360,$I$354:$I$357,0),MATCH(X$359,$J$353:$R$353,0))</f>
        <v>2</v>
      </c>
      <c r="Y363" s="1004" cm="1">
        <f t="array" ref="Y363">INDEX($H363:$K363,0,MATCH(Y$360,$H$360:$K$360,0))*INDEX($J$354:$R$357,MATCH(Y$360,$I$354:$I$357,0),MATCH(Y$359,$J$353:$R$353,0))</f>
        <v>1</v>
      </c>
      <c r="Z363" s="1004" cm="1">
        <f t="array" ref="Z363">INDEX($H363:$K363,0,MATCH(Z$360,$H$360:$K$360,0))*INDEX($J$354:$R$357,MATCH(Z$360,$I$354:$I$357,0),MATCH(Z$359,$J$353:$R$353,0))</f>
        <v>1</v>
      </c>
      <c r="AA363" s="1004" cm="1">
        <f t="array" ref="AA363">INDEX($H363:$K363,0,MATCH(AA$360,$H$360:$K$360,0))*INDEX($J$354:$R$357,MATCH(AA$360,$I$354:$I$357,0),MATCH(AA$359,$J$353:$R$353,0))</f>
        <v>1</v>
      </c>
      <c r="AB363" s="1004" cm="1">
        <f t="array" ref="AB363">INDEX($H363:$K363,0,MATCH(AB$360,$H$360:$K$360,0))*INDEX($J$354:$R$357,MATCH(AB$360,$I$354:$I$357,0),MATCH(AB$359,$J$353:$R$353,0))</f>
        <v>1</v>
      </c>
      <c r="AC363" s="1004" cm="1">
        <f t="array" ref="AC363">INDEX($H363:$K363,0,MATCH(AC$360,$H$360:$K$360,0))*INDEX($J$354:$R$357,MATCH(AC$360,$I$354:$I$357,0),MATCH(AC$359,$J$353:$R$353,0))</f>
        <v>1</v>
      </c>
      <c r="AD363" s="1004" cm="1">
        <f t="array" ref="AD363">INDEX($H363:$K363,0,MATCH(AD$360,$H$360:$K$360,0))*INDEX($J$354:$R$357,MATCH(AD$360,$I$354:$I$357,0),MATCH(AD$359,$J$353:$R$353,0))</f>
        <v>1</v>
      </c>
      <c r="AE363" s="1004" cm="1">
        <f t="array" ref="AE363">INDEX($H363:$K363,0,MATCH(AE$360,$H$360:$K$360,0))*INDEX($J$354:$R$357,MATCH(AE$360,$I$354:$I$357,0),MATCH(AE$359,$J$353:$R$353,0))</f>
        <v>1</v>
      </c>
      <c r="AF363" s="1004" cm="1">
        <f t="array" ref="AF363">INDEX($H363:$K363,0,MATCH(AF$360,$H$360:$K$360,0))*INDEX($J$354:$R$357,MATCH(AF$360,$I$354:$I$357,0),MATCH(AF$359,$J$353:$R$353,0))</f>
        <v>1</v>
      </c>
      <c r="AG363" s="1004" cm="1">
        <f t="array" ref="AG363">INDEX($H363:$K363,0,MATCH(AG$360,$H$360:$K$360,0))*INDEX($J$354:$R$357,MATCH(AG$360,$I$354:$I$357,0),MATCH(AG$359,$J$353:$R$353,0))</f>
        <v>1</v>
      </c>
      <c r="AH363" s="1004" cm="1">
        <f t="array" ref="AH363">INDEX($H363:$K363,0,MATCH(AH$360,$H$360:$K$360,0))*INDEX($J$354:$R$357,MATCH(AH$360,$I$354:$I$357,0),MATCH(AH$359,$J$353:$R$353,0))</f>
        <v>1</v>
      </c>
      <c r="AI363" s="1004" cm="1">
        <f t="array" ref="AI363">INDEX($H363:$K363,0,MATCH(AI$360,$H$360:$K$360,0))*INDEX($J$354:$R$357,MATCH(AI$360,$I$354:$I$357,0),MATCH(AI$359,$J$353:$R$353,0))</f>
        <v>1</v>
      </c>
      <c r="AJ363" s="1004" cm="1">
        <f t="array" ref="AJ363">INDEX($H363:$K363,0,MATCH(AJ$360,$H$360:$K$360,0))*INDEX($J$354:$R$357,MATCH(AJ$360,$I$354:$I$357,0),MATCH(AJ$359,$J$353:$R$353,0))</f>
        <v>1</v>
      </c>
      <c r="AK363" s="1004" cm="1">
        <f t="array" ref="AK363">INDEX($H363:$K363,0,MATCH(AK$360,$H$360:$K$360,0))*INDEX($J$354:$R$357,MATCH(AK$360,$I$354:$I$357,0),MATCH(AK$359,$J$353:$R$353,0))</f>
        <v>1</v>
      </c>
      <c r="AL363" s="1004" cm="1">
        <f t="array" ref="AL363">INDEX($H363:$K363,0,MATCH(AL$360,$H$360:$K$360,0))*INDEX($J$354:$R$357,MATCH(AL$360,$I$354:$I$357,0),MATCH(AL$359,$J$353:$R$353,0))</f>
        <v>1</v>
      </c>
      <c r="AM363" s="1004" cm="1">
        <f t="array" ref="AM363">INDEX($H363:$K363,0,MATCH(AM$360,$H$360:$K$360,0))*INDEX($J$354:$R$357,MATCH(AM$360,$I$354:$I$357,0),MATCH(AM$359,$J$353:$R$353,0))</f>
        <v>1</v>
      </c>
      <c r="AN363" s="1004" cm="1">
        <f t="array" ref="AN363">INDEX($H363:$K363,0,MATCH(AN$360,$H$360:$K$360,0))*INDEX($J$354:$R$357,MATCH(AN$360,$I$354:$I$357,0),MATCH(AN$359,$J$353:$R$353,0))</f>
        <v>1</v>
      </c>
      <c r="AO363" s="1004" cm="1">
        <f t="array" ref="AO363">INDEX($H363:$K363,0,MATCH(AO$360,$H$360:$K$360,0))*INDEX($J$354:$R$357,MATCH(AO$360,$I$354:$I$357,0),MATCH(AO$359,$J$353:$R$353,0))</f>
        <v>1</v>
      </c>
      <c r="AP363" s="1004" cm="1">
        <f t="array" ref="AP363">INDEX($H363:$K363,0,MATCH(AP$360,$H$360:$K$360,0))*INDEX($J$354:$R$357,MATCH(AP$360,$I$354:$I$357,0),MATCH(AP$359,$J$353:$R$353,0))</f>
        <v>1</v>
      </c>
      <c r="AQ363" s="1004" cm="1">
        <f t="array" ref="AQ363">INDEX($H363:$K363,0,MATCH(AQ$360,$H$360:$K$360,0))*INDEX($J$354:$R$357,MATCH(AQ$360,$I$354:$I$357,0),MATCH(AQ$359,$J$353:$R$353,0))</f>
        <v>1</v>
      </c>
      <c r="AR363" s="1004" cm="1">
        <f t="array" ref="AR363">INDEX($H363:$K363,0,MATCH(AR$360,$H$360:$K$360,0))*INDEX($J$354:$R$357,MATCH(AR$360,$I$354:$I$357,0),MATCH(AR$359,$J$353:$R$353,0))</f>
        <v>1</v>
      </c>
      <c r="AS363" s="1004" cm="1">
        <f t="array" ref="AS363">INDEX($H363:$K363,0,MATCH(AS$360,$H$360:$K$360,0))*INDEX($J$354:$R$357,MATCH(AS$360,$I$354:$I$357,0),MATCH(AS$359,$J$353:$R$353,0))</f>
        <v>1</v>
      </c>
      <c r="AT363" s="1004" cm="1">
        <f t="array" ref="AT363">INDEX($H363:$K363,0,MATCH(AT$360,$H$360:$K$360,0))*INDEX($J$354:$R$357,MATCH(AT$360,$I$354:$I$357,0),MATCH(AT$359,$J$353:$R$353,0))</f>
        <v>1</v>
      </c>
      <c r="AU363" s="1004"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4" cm="1">
        <f t="array" ref="L364">INDEX($H364:$K364,0,MATCH(L$360,$H$360:$K$360,0))*INDEX($J$354:$R$357,MATCH(L$360,$I$354:$I$357,0),MATCH(L$359,$J$353:$R$353,0))</f>
        <v>2</v>
      </c>
      <c r="M364" s="1004" cm="1">
        <f t="array" ref="M364">INDEX($H364:$K364,0,MATCH(M$360,$H$360:$K$360,0))*INDEX($J$354:$R$357,MATCH(M$360,$I$354:$I$357,0),MATCH(M$359,$J$353:$R$353,0))</f>
        <v>1</v>
      </c>
      <c r="N364" s="1004" cm="1">
        <f t="array" ref="N364">INDEX($H364:$K364,0,MATCH(N$360,$H$360:$K$360,0))*INDEX($J$354:$R$357,MATCH(N$360,$I$354:$I$357,0),MATCH(N$359,$J$353:$R$353,0))</f>
        <v>1</v>
      </c>
      <c r="O364" s="1004" cm="1">
        <f t="array" ref="O364">INDEX($H364:$K364,0,MATCH(O$360,$H$360:$K$360,0))*INDEX($J$354:$R$357,MATCH(O$360,$I$354:$I$357,0),MATCH(O$359,$J$353:$R$353,0))</f>
        <v>1</v>
      </c>
      <c r="P364" s="1004" cm="1">
        <f t="array" ref="P364">INDEX($H364:$K364,0,MATCH(P$360,$H$360:$K$360,0))*INDEX($J$354:$R$357,MATCH(P$360,$I$354:$I$357,0),MATCH(P$359,$J$353:$R$353,0))</f>
        <v>2</v>
      </c>
      <c r="Q364" s="1004" cm="1">
        <f t="array" ref="Q364">INDEX($H364:$K364,0,MATCH(Q$360,$H$360:$K$360,0))*INDEX($J$354:$R$357,MATCH(Q$360,$I$354:$I$357,0),MATCH(Q$359,$J$353:$R$353,0))</f>
        <v>1</v>
      </c>
      <c r="R364" s="1004" cm="1">
        <f t="array" ref="R364">INDEX($H364:$K364,0,MATCH(R$360,$H$360:$K$360,0))*INDEX($J$354:$R$357,MATCH(R$360,$I$354:$I$357,0),MATCH(R$359,$J$353:$R$353,0))</f>
        <v>1</v>
      </c>
      <c r="S364" s="1004" cm="1">
        <f t="array" ref="S364">INDEX($H364:$K364,0,MATCH(S$360,$H$360:$K$360,0))*INDEX($J$354:$R$357,MATCH(S$360,$I$354:$I$357,0),MATCH(S$359,$J$353:$R$353,0))</f>
        <v>1</v>
      </c>
      <c r="T364" s="1004" cm="1">
        <f t="array" ref="T364">INDEX($H364:$K364,0,MATCH(T$360,$H$360:$K$360,0))*INDEX($J$354:$R$357,MATCH(T$360,$I$354:$I$357,0),MATCH(T$359,$J$353:$R$353,0))</f>
        <v>2</v>
      </c>
      <c r="U364" s="1004" cm="1">
        <f t="array" ref="U364">INDEX($H364:$K364,0,MATCH(U$360,$H$360:$K$360,0))*INDEX($J$354:$R$357,MATCH(U$360,$I$354:$I$357,0),MATCH(U$359,$J$353:$R$353,0))</f>
        <v>1</v>
      </c>
      <c r="V364" s="1004" cm="1">
        <f t="array" ref="V364">INDEX($H364:$K364,0,MATCH(V$360,$H$360:$K$360,0))*INDEX($J$354:$R$357,MATCH(V$360,$I$354:$I$357,0),MATCH(V$359,$J$353:$R$353,0))</f>
        <v>1</v>
      </c>
      <c r="W364" s="1004" cm="1">
        <f t="array" ref="W364">INDEX($H364:$K364,0,MATCH(W$360,$H$360:$K$360,0))*INDEX($J$354:$R$357,MATCH(W$360,$I$354:$I$357,0),MATCH(W$359,$J$353:$R$353,0))</f>
        <v>1</v>
      </c>
      <c r="X364" s="1004" cm="1">
        <f t="array" ref="X364">INDEX($H364:$K364,0,MATCH(X$360,$H$360:$K$360,0))*INDEX($J$354:$R$357,MATCH(X$360,$I$354:$I$357,0),MATCH(X$359,$J$353:$R$353,0))</f>
        <v>2</v>
      </c>
      <c r="Y364" s="1004" cm="1">
        <f t="array" ref="Y364">INDEX($H364:$K364,0,MATCH(Y$360,$H$360:$K$360,0))*INDEX($J$354:$R$357,MATCH(Y$360,$I$354:$I$357,0),MATCH(Y$359,$J$353:$R$353,0))</f>
        <v>1</v>
      </c>
      <c r="Z364" s="1004" cm="1">
        <f t="array" ref="Z364">INDEX($H364:$K364,0,MATCH(Z$360,$H$360:$K$360,0))*INDEX($J$354:$R$357,MATCH(Z$360,$I$354:$I$357,0),MATCH(Z$359,$J$353:$R$353,0))</f>
        <v>1</v>
      </c>
      <c r="AA364" s="1004" cm="1">
        <f t="array" ref="AA364">INDEX($H364:$K364,0,MATCH(AA$360,$H$360:$K$360,0))*INDEX($J$354:$R$357,MATCH(AA$360,$I$354:$I$357,0),MATCH(AA$359,$J$353:$R$353,0))</f>
        <v>1</v>
      </c>
      <c r="AB364" s="1004" cm="1">
        <f t="array" ref="AB364">INDEX($H364:$K364,0,MATCH(AB$360,$H$360:$K$360,0))*INDEX($J$354:$R$357,MATCH(AB$360,$I$354:$I$357,0),MATCH(AB$359,$J$353:$R$353,0))</f>
        <v>1</v>
      </c>
      <c r="AC364" s="1004" cm="1">
        <f t="array" ref="AC364">INDEX($H364:$K364,0,MATCH(AC$360,$H$360:$K$360,0))*INDEX($J$354:$R$357,MATCH(AC$360,$I$354:$I$357,0),MATCH(AC$359,$J$353:$R$353,0))</f>
        <v>1</v>
      </c>
      <c r="AD364" s="1004" cm="1">
        <f t="array" ref="AD364">INDEX($H364:$K364,0,MATCH(AD$360,$H$360:$K$360,0))*INDEX($J$354:$R$357,MATCH(AD$360,$I$354:$I$357,0),MATCH(AD$359,$J$353:$R$353,0))</f>
        <v>1</v>
      </c>
      <c r="AE364" s="1004" cm="1">
        <f t="array" ref="AE364">INDEX($H364:$K364,0,MATCH(AE$360,$H$360:$K$360,0))*INDEX($J$354:$R$357,MATCH(AE$360,$I$354:$I$357,0),MATCH(AE$359,$J$353:$R$353,0))</f>
        <v>1</v>
      </c>
      <c r="AF364" s="1004" cm="1">
        <f t="array" ref="AF364">INDEX($H364:$K364,0,MATCH(AF$360,$H$360:$K$360,0))*INDEX($J$354:$R$357,MATCH(AF$360,$I$354:$I$357,0),MATCH(AF$359,$J$353:$R$353,0))</f>
        <v>1</v>
      </c>
      <c r="AG364" s="1004" cm="1">
        <f t="array" ref="AG364">INDEX($H364:$K364,0,MATCH(AG$360,$H$360:$K$360,0))*INDEX($J$354:$R$357,MATCH(AG$360,$I$354:$I$357,0),MATCH(AG$359,$J$353:$R$353,0))</f>
        <v>1</v>
      </c>
      <c r="AH364" s="1004" cm="1">
        <f t="array" ref="AH364">INDEX($H364:$K364,0,MATCH(AH$360,$H$360:$K$360,0))*INDEX($J$354:$R$357,MATCH(AH$360,$I$354:$I$357,0),MATCH(AH$359,$J$353:$R$353,0))</f>
        <v>1</v>
      </c>
      <c r="AI364" s="1004" cm="1">
        <f t="array" ref="AI364">INDEX($H364:$K364,0,MATCH(AI$360,$H$360:$K$360,0))*INDEX($J$354:$R$357,MATCH(AI$360,$I$354:$I$357,0),MATCH(AI$359,$J$353:$R$353,0))</f>
        <v>1</v>
      </c>
      <c r="AJ364" s="1004" cm="1">
        <f t="array" ref="AJ364">INDEX($H364:$K364,0,MATCH(AJ$360,$H$360:$K$360,0))*INDEX($J$354:$R$357,MATCH(AJ$360,$I$354:$I$357,0),MATCH(AJ$359,$J$353:$R$353,0))</f>
        <v>1</v>
      </c>
      <c r="AK364" s="1004" cm="1">
        <f t="array" ref="AK364">INDEX($H364:$K364,0,MATCH(AK$360,$H$360:$K$360,0))*INDEX($J$354:$R$357,MATCH(AK$360,$I$354:$I$357,0),MATCH(AK$359,$J$353:$R$353,0))</f>
        <v>1</v>
      </c>
      <c r="AL364" s="1004" cm="1">
        <f t="array" ref="AL364">INDEX($H364:$K364,0,MATCH(AL$360,$H$360:$K$360,0))*INDEX($J$354:$R$357,MATCH(AL$360,$I$354:$I$357,0),MATCH(AL$359,$J$353:$R$353,0))</f>
        <v>1</v>
      </c>
      <c r="AM364" s="1004" cm="1">
        <f t="array" ref="AM364">INDEX($H364:$K364,0,MATCH(AM$360,$H$360:$K$360,0))*INDEX($J$354:$R$357,MATCH(AM$360,$I$354:$I$357,0),MATCH(AM$359,$J$353:$R$353,0))</f>
        <v>1</v>
      </c>
      <c r="AN364" s="1004" cm="1">
        <f t="array" ref="AN364">INDEX($H364:$K364,0,MATCH(AN$360,$H$360:$K$360,0))*INDEX($J$354:$R$357,MATCH(AN$360,$I$354:$I$357,0),MATCH(AN$359,$J$353:$R$353,0))</f>
        <v>1</v>
      </c>
      <c r="AO364" s="1004" cm="1">
        <f t="array" ref="AO364">INDEX($H364:$K364,0,MATCH(AO$360,$H$360:$K$360,0))*INDEX($J$354:$R$357,MATCH(AO$360,$I$354:$I$357,0),MATCH(AO$359,$J$353:$R$353,0))</f>
        <v>1</v>
      </c>
      <c r="AP364" s="1004" cm="1">
        <f t="array" ref="AP364">INDEX($H364:$K364,0,MATCH(AP$360,$H$360:$K$360,0))*INDEX($J$354:$R$357,MATCH(AP$360,$I$354:$I$357,0),MATCH(AP$359,$J$353:$R$353,0))</f>
        <v>1</v>
      </c>
      <c r="AQ364" s="1004" cm="1">
        <f t="array" ref="AQ364">INDEX($H364:$K364,0,MATCH(AQ$360,$H$360:$K$360,0))*INDEX($J$354:$R$357,MATCH(AQ$360,$I$354:$I$357,0),MATCH(AQ$359,$J$353:$R$353,0))</f>
        <v>1</v>
      </c>
      <c r="AR364" s="1004" cm="1">
        <f t="array" ref="AR364">INDEX($H364:$K364,0,MATCH(AR$360,$H$360:$K$360,0))*INDEX($J$354:$R$357,MATCH(AR$360,$I$354:$I$357,0),MATCH(AR$359,$J$353:$R$353,0))</f>
        <v>1</v>
      </c>
      <c r="AS364" s="1004" cm="1">
        <f t="array" ref="AS364">INDEX($H364:$K364,0,MATCH(AS$360,$H$360:$K$360,0))*INDEX($J$354:$R$357,MATCH(AS$360,$I$354:$I$357,0),MATCH(AS$359,$J$353:$R$353,0))</f>
        <v>1</v>
      </c>
      <c r="AT364" s="1004" cm="1">
        <f t="array" ref="AT364">INDEX($H364:$K364,0,MATCH(AT$360,$H$360:$K$360,0))*INDEX($J$354:$R$357,MATCH(AT$360,$I$354:$I$357,0),MATCH(AT$359,$J$353:$R$353,0))</f>
        <v>1</v>
      </c>
      <c r="AU364" s="1004"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4" cm="1">
        <f t="array" ref="L365">INDEX($H365:$K365,0,MATCH(L$360,$H$360:$K$360,0))*INDEX($J$354:$R$357,MATCH(L$360,$I$354:$I$357,0),MATCH(L$359,$J$353:$R$353,0))</f>
        <v>0</v>
      </c>
      <c r="M365" s="1004" cm="1">
        <f t="array" ref="M365">INDEX($H365:$K365,0,MATCH(M$360,$H$360:$K$360,0))*INDEX($J$354:$R$357,MATCH(M$360,$I$354:$I$357,0),MATCH(M$359,$J$353:$R$353,0))</f>
        <v>0</v>
      </c>
      <c r="N365" s="1004" cm="1">
        <f t="array" ref="N365">INDEX($H365:$K365,0,MATCH(N$360,$H$360:$K$360,0))*INDEX($J$354:$R$357,MATCH(N$360,$I$354:$I$357,0),MATCH(N$359,$J$353:$R$353,0))</f>
        <v>0</v>
      </c>
      <c r="O365" s="1004" cm="1">
        <f t="array" ref="O365">INDEX($H365:$K365,0,MATCH(O$360,$H$360:$K$360,0))*INDEX($J$354:$R$357,MATCH(O$360,$I$354:$I$357,0),MATCH(O$359,$J$353:$R$353,0))</f>
        <v>0</v>
      </c>
      <c r="P365" s="1004" cm="1">
        <f t="array" ref="P365">INDEX($H365:$K365,0,MATCH(P$360,$H$360:$K$360,0))*INDEX($J$354:$R$357,MATCH(P$360,$I$354:$I$357,0),MATCH(P$359,$J$353:$R$353,0))</f>
        <v>0</v>
      </c>
      <c r="Q365" s="1004" cm="1">
        <f t="array" ref="Q365">INDEX($H365:$K365,0,MATCH(Q$360,$H$360:$K$360,0))*INDEX($J$354:$R$357,MATCH(Q$360,$I$354:$I$357,0),MATCH(Q$359,$J$353:$R$353,0))</f>
        <v>0</v>
      </c>
      <c r="R365" s="1004" cm="1">
        <f t="array" ref="R365">INDEX($H365:$K365,0,MATCH(R$360,$H$360:$K$360,0))*INDEX($J$354:$R$357,MATCH(R$360,$I$354:$I$357,0),MATCH(R$359,$J$353:$R$353,0))</f>
        <v>0</v>
      </c>
      <c r="S365" s="1004" cm="1">
        <f t="array" ref="S365">INDEX($H365:$K365,0,MATCH(S$360,$H$360:$K$360,0))*INDEX($J$354:$R$357,MATCH(S$360,$I$354:$I$357,0),MATCH(S$359,$J$353:$R$353,0))</f>
        <v>0</v>
      </c>
      <c r="T365" s="1004" cm="1">
        <f t="array" ref="T365">INDEX($H365:$K365,0,MATCH(T$360,$H$360:$K$360,0))*INDEX($J$354:$R$357,MATCH(T$360,$I$354:$I$357,0),MATCH(T$359,$J$353:$R$353,0))</f>
        <v>0</v>
      </c>
      <c r="U365" s="1004" cm="1">
        <f t="array" ref="U365">INDEX($H365:$K365,0,MATCH(U$360,$H$360:$K$360,0))*INDEX($J$354:$R$357,MATCH(U$360,$I$354:$I$357,0),MATCH(U$359,$J$353:$R$353,0))</f>
        <v>0</v>
      </c>
      <c r="V365" s="1004" cm="1">
        <f t="array" ref="V365">INDEX($H365:$K365,0,MATCH(V$360,$H$360:$K$360,0))*INDEX($J$354:$R$357,MATCH(V$360,$I$354:$I$357,0),MATCH(V$359,$J$353:$R$353,0))</f>
        <v>0</v>
      </c>
      <c r="W365" s="1004" cm="1">
        <f t="array" ref="W365">INDEX($H365:$K365,0,MATCH(W$360,$H$360:$K$360,0))*INDEX($J$354:$R$357,MATCH(W$360,$I$354:$I$357,0),MATCH(W$359,$J$353:$R$353,0))</f>
        <v>0</v>
      </c>
      <c r="X365" s="1004" cm="1">
        <f t="array" ref="X365">INDEX($H365:$K365,0,MATCH(X$360,$H$360:$K$360,0))*INDEX($J$354:$R$357,MATCH(X$360,$I$354:$I$357,0),MATCH(X$359,$J$353:$R$353,0))</f>
        <v>0</v>
      </c>
      <c r="Y365" s="1004" cm="1">
        <f t="array" ref="Y365">INDEX($H365:$K365,0,MATCH(Y$360,$H$360:$K$360,0))*INDEX($J$354:$R$357,MATCH(Y$360,$I$354:$I$357,0),MATCH(Y$359,$J$353:$R$353,0))</f>
        <v>0</v>
      </c>
      <c r="Z365" s="1004" cm="1">
        <f t="array" ref="Z365">INDEX($H365:$K365,0,MATCH(Z$360,$H$360:$K$360,0))*INDEX($J$354:$R$357,MATCH(Z$360,$I$354:$I$357,0),MATCH(Z$359,$J$353:$R$353,0))</f>
        <v>0</v>
      </c>
      <c r="AA365" s="1004" cm="1">
        <f t="array" ref="AA365">INDEX($H365:$K365,0,MATCH(AA$360,$H$360:$K$360,0))*INDEX($J$354:$R$357,MATCH(AA$360,$I$354:$I$357,0),MATCH(AA$359,$J$353:$R$353,0))</f>
        <v>0</v>
      </c>
      <c r="AB365" s="1004" cm="1">
        <f t="array" ref="AB365">INDEX($H365:$K365,0,MATCH(AB$360,$H$360:$K$360,0))*INDEX($J$354:$R$357,MATCH(AB$360,$I$354:$I$357,0),MATCH(AB$359,$J$353:$R$353,0))</f>
        <v>0</v>
      </c>
      <c r="AC365" s="1004" cm="1">
        <f t="array" ref="AC365">INDEX($H365:$K365,0,MATCH(AC$360,$H$360:$K$360,0))*INDEX($J$354:$R$357,MATCH(AC$360,$I$354:$I$357,0),MATCH(AC$359,$J$353:$R$353,0))</f>
        <v>0</v>
      </c>
      <c r="AD365" s="1004" cm="1">
        <f t="array" ref="AD365">INDEX($H365:$K365,0,MATCH(AD$360,$H$360:$K$360,0))*INDEX($J$354:$R$357,MATCH(AD$360,$I$354:$I$357,0),MATCH(AD$359,$J$353:$R$353,0))</f>
        <v>0</v>
      </c>
      <c r="AE365" s="1004" cm="1">
        <f t="array" ref="AE365">INDEX($H365:$K365,0,MATCH(AE$360,$H$360:$K$360,0))*INDEX($J$354:$R$357,MATCH(AE$360,$I$354:$I$357,0),MATCH(AE$359,$J$353:$R$353,0))</f>
        <v>0</v>
      </c>
      <c r="AF365" s="1004" cm="1">
        <f t="array" ref="AF365">INDEX($H365:$K365,0,MATCH(AF$360,$H$360:$K$360,0))*INDEX($J$354:$R$357,MATCH(AF$360,$I$354:$I$357,0),MATCH(AF$359,$J$353:$R$353,0))</f>
        <v>0</v>
      </c>
      <c r="AG365" s="1004" cm="1">
        <f t="array" ref="AG365">INDEX($H365:$K365,0,MATCH(AG$360,$H$360:$K$360,0))*INDEX($J$354:$R$357,MATCH(AG$360,$I$354:$I$357,0),MATCH(AG$359,$J$353:$R$353,0))</f>
        <v>0</v>
      </c>
      <c r="AH365" s="1004" cm="1">
        <f t="array" ref="AH365">INDEX($H365:$K365,0,MATCH(AH$360,$H$360:$K$360,0))*INDEX($J$354:$R$357,MATCH(AH$360,$I$354:$I$357,0),MATCH(AH$359,$J$353:$R$353,0))</f>
        <v>0</v>
      </c>
      <c r="AI365" s="1004" cm="1">
        <f t="array" ref="AI365">INDEX($H365:$K365,0,MATCH(AI$360,$H$360:$K$360,0))*INDEX($J$354:$R$357,MATCH(AI$360,$I$354:$I$357,0),MATCH(AI$359,$J$353:$R$353,0))</f>
        <v>0</v>
      </c>
      <c r="AJ365" s="1004" cm="1">
        <f t="array" ref="AJ365">INDEX($H365:$K365,0,MATCH(AJ$360,$H$360:$K$360,0))*INDEX($J$354:$R$357,MATCH(AJ$360,$I$354:$I$357,0),MATCH(AJ$359,$J$353:$R$353,0))</f>
        <v>0</v>
      </c>
      <c r="AK365" s="1004" cm="1">
        <f t="array" ref="AK365">INDEX($H365:$K365,0,MATCH(AK$360,$H$360:$K$360,0))*INDEX($J$354:$R$357,MATCH(AK$360,$I$354:$I$357,0),MATCH(AK$359,$J$353:$R$353,0))</f>
        <v>0</v>
      </c>
      <c r="AL365" s="1004" cm="1">
        <f t="array" ref="AL365">INDEX($H365:$K365,0,MATCH(AL$360,$H$360:$K$360,0))*INDEX($J$354:$R$357,MATCH(AL$360,$I$354:$I$357,0),MATCH(AL$359,$J$353:$R$353,0))</f>
        <v>0</v>
      </c>
      <c r="AM365" s="1004" cm="1">
        <f t="array" ref="AM365">INDEX($H365:$K365,0,MATCH(AM$360,$H$360:$K$360,0))*INDEX($J$354:$R$357,MATCH(AM$360,$I$354:$I$357,0),MATCH(AM$359,$J$353:$R$353,0))</f>
        <v>0</v>
      </c>
      <c r="AN365" s="1004" cm="1">
        <f t="array" ref="AN365">INDEX($H365:$K365,0,MATCH(AN$360,$H$360:$K$360,0))*INDEX($J$354:$R$357,MATCH(AN$360,$I$354:$I$357,0),MATCH(AN$359,$J$353:$R$353,0))</f>
        <v>0</v>
      </c>
      <c r="AO365" s="1004" cm="1">
        <f t="array" ref="AO365">INDEX($H365:$K365,0,MATCH(AO$360,$H$360:$K$360,0))*INDEX($J$354:$R$357,MATCH(AO$360,$I$354:$I$357,0),MATCH(AO$359,$J$353:$R$353,0))</f>
        <v>0</v>
      </c>
      <c r="AP365" s="1004" cm="1">
        <f t="array" ref="AP365">INDEX($H365:$K365,0,MATCH(AP$360,$H$360:$K$360,0))*INDEX($J$354:$R$357,MATCH(AP$360,$I$354:$I$357,0),MATCH(AP$359,$J$353:$R$353,0))</f>
        <v>0</v>
      </c>
      <c r="AQ365" s="1004" cm="1">
        <f t="array" ref="AQ365">INDEX($H365:$K365,0,MATCH(AQ$360,$H$360:$K$360,0))*INDEX($J$354:$R$357,MATCH(AQ$360,$I$354:$I$357,0),MATCH(AQ$359,$J$353:$R$353,0))</f>
        <v>0</v>
      </c>
      <c r="AR365" s="1004" cm="1">
        <f t="array" ref="AR365">INDEX($H365:$K365,0,MATCH(AR$360,$H$360:$K$360,0))*INDEX($J$354:$R$357,MATCH(AR$360,$I$354:$I$357,0),MATCH(AR$359,$J$353:$R$353,0))</f>
        <v>0</v>
      </c>
      <c r="AS365" s="1004" cm="1">
        <f t="array" ref="AS365">INDEX($H365:$K365,0,MATCH(AS$360,$H$360:$K$360,0))*INDEX($J$354:$R$357,MATCH(AS$360,$I$354:$I$357,0),MATCH(AS$359,$J$353:$R$353,0))</f>
        <v>0</v>
      </c>
      <c r="AT365" s="1004" cm="1">
        <f t="array" ref="AT365">INDEX($H365:$K365,0,MATCH(AT$360,$H$360:$K$360,0))*INDEX($J$354:$R$357,MATCH(AT$360,$I$354:$I$357,0),MATCH(AT$359,$J$353:$R$353,0))</f>
        <v>0</v>
      </c>
      <c r="AU365" s="1004"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4" cm="1">
        <f t="array" ref="L366">INDEX($H366:$K366,0,MATCH(L$360,$H$360:$K$360,0))*INDEX($J$354:$R$357,MATCH(L$360,$I$354:$I$357,0),MATCH(L$359,$J$353:$R$353,0))</f>
        <v>2</v>
      </c>
      <c r="M366" s="1004" cm="1">
        <f t="array" ref="M366">INDEX($H366:$K366,0,MATCH(M$360,$H$360:$K$360,0))*INDEX($J$354:$R$357,MATCH(M$360,$I$354:$I$357,0),MATCH(M$359,$J$353:$R$353,0))</f>
        <v>1</v>
      </c>
      <c r="N366" s="1004" cm="1">
        <f t="array" ref="N366">INDEX($H366:$K366,0,MATCH(N$360,$H$360:$K$360,0))*INDEX($J$354:$R$357,MATCH(N$360,$I$354:$I$357,0),MATCH(N$359,$J$353:$R$353,0))</f>
        <v>1</v>
      </c>
      <c r="O366" s="1004" cm="1">
        <f t="array" ref="O366">INDEX($H366:$K366,0,MATCH(O$360,$H$360:$K$360,0))*INDEX($J$354:$R$357,MATCH(O$360,$I$354:$I$357,0),MATCH(O$359,$J$353:$R$353,0))</f>
        <v>1</v>
      </c>
      <c r="P366" s="1004" cm="1">
        <f t="array" ref="P366">INDEX($H366:$K366,0,MATCH(P$360,$H$360:$K$360,0))*INDEX($J$354:$R$357,MATCH(P$360,$I$354:$I$357,0),MATCH(P$359,$J$353:$R$353,0))</f>
        <v>2</v>
      </c>
      <c r="Q366" s="1004" cm="1">
        <f t="array" ref="Q366">INDEX($H366:$K366,0,MATCH(Q$360,$H$360:$K$360,0))*INDEX($J$354:$R$357,MATCH(Q$360,$I$354:$I$357,0),MATCH(Q$359,$J$353:$R$353,0))</f>
        <v>1</v>
      </c>
      <c r="R366" s="1004" cm="1">
        <f t="array" ref="R366">INDEX($H366:$K366,0,MATCH(R$360,$H$360:$K$360,0))*INDEX($J$354:$R$357,MATCH(R$360,$I$354:$I$357,0),MATCH(R$359,$J$353:$R$353,0))</f>
        <v>1</v>
      </c>
      <c r="S366" s="1004" cm="1">
        <f t="array" ref="S366">INDEX($H366:$K366,0,MATCH(S$360,$H$360:$K$360,0))*INDEX($J$354:$R$357,MATCH(S$360,$I$354:$I$357,0),MATCH(S$359,$J$353:$R$353,0))</f>
        <v>1</v>
      </c>
      <c r="T366" s="1004" cm="1">
        <f t="array" ref="T366">INDEX($H366:$K366,0,MATCH(T$360,$H$360:$K$360,0))*INDEX($J$354:$R$357,MATCH(T$360,$I$354:$I$357,0),MATCH(T$359,$J$353:$R$353,0))</f>
        <v>2</v>
      </c>
      <c r="U366" s="1004" cm="1">
        <f t="array" ref="U366">INDEX($H366:$K366,0,MATCH(U$360,$H$360:$K$360,0))*INDEX($J$354:$R$357,MATCH(U$360,$I$354:$I$357,0),MATCH(U$359,$J$353:$R$353,0))</f>
        <v>1</v>
      </c>
      <c r="V366" s="1004" cm="1">
        <f t="array" ref="V366">INDEX($H366:$K366,0,MATCH(V$360,$H$360:$K$360,0))*INDEX($J$354:$R$357,MATCH(V$360,$I$354:$I$357,0),MATCH(V$359,$J$353:$R$353,0))</f>
        <v>1</v>
      </c>
      <c r="W366" s="1004" cm="1">
        <f t="array" ref="W366">INDEX($H366:$K366,0,MATCH(W$360,$H$360:$K$360,0))*INDEX($J$354:$R$357,MATCH(W$360,$I$354:$I$357,0),MATCH(W$359,$J$353:$R$353,0))</f>
        <v>1</v>
      </c>
      <c r="X366" s="1004" cm="1">
        <f t="array" ref="X366">INDEX($H366:$K366,0,MATCH(X$360,$H$360:$K$360,0))*INDEX($J$354:$R$357,MATCH(X$360,$I$354:$I$357,0),MATCH(X$359,$J$353:$R$353,0))</f>
        <v>2</v>
      </c>
      <c r="Y366" s="1004" cm="1">
        <f t="array" ref="Y366">INDEX($H366:$K366,0,MATCH(Y$360,$H$360:$K$360,0))*INDEX($J$354:$R$357,MATCH(Y$360,$I$354:$I$357,0),MATCH(Y$359,$J$353:$R$353,0))</f>
        <v>1</v>
      </c>
      <c r="Z366" s="1004" cm="1">
        <f t="array" ref="Z366">INDEX($H366:$K366,0,MATCH(Z$360,$H$360:$K$360,0))*INDEX($J$354:$R$357,MATCH(Z$360,$I$354:$I$357,0),MATCH(Z$359,$J$353:$R$353,0))</f>
        <v>1</v>
      </c>
      <c r="AA366" s="1004" cm="1">
        <f t="array" ref="AA366">INDEX($H366:$K366,0,MATCH(AA$360,$H$360:$K$360,0))*INDEX($J$354:$R$357,MATCH(AA$360,$I$354:$I$357,0),MATCH(AA$359,$J$353:$R$353,0))</f>
        <v>1</v>
      </c>
      <c r="AB366" s="1004" cm="1">
        <f t="array" ref="AB366">INDEX($H366:$K366,0,MATCH(AB$360,$H$360:$K$360,0))*INDEX($J$354:$R$357,MATCH(AB$360,$I$354:$I$357,0),MATCH(AB$359,$J$353:$R$353,0))</f>
        <v>1</v>
      </c>
      <c r="AC366" s="1004" cm="1">
        <f t="array" ref="AC366">INDEX($H366:$K366,0,MATCH(AC$360,$H$360:$K$360,0))*INDEX($J$354:$R$357,MATCH(AC$360,$I$354:$I$357,0),MATCH(AC$359,$J$353:$R$353,0))</f>
        <v>1</v>
      </c>
      <c r="AD366" s="1004" cm="1">
        <f t="array" ref="AD366">INDEX($H366:$K366,0,MATCH(AD$360,$H$360:$K$360,0))*INDEX($J$354:$R$357,MATCH(AD$360,$I$354:$I$357,0),MATCH(AD$359,$J$353:$R$353,0))</f>
        <v>1</v>
      </c>
      <c r="AE366" s="1004" cm="1">
        <f t="array" ref="AE366">INDEX($H366:$K366,0,MATCH(AE$360,$H$360:$K$360,0))*INDEX($J$354:$R$357,MATCH(AE$360,$I$354:$I$357,0),MATCH(AE$359,$J$353:$R$353,0))</f>
        <v>1</v>
      </c>
      <c r="AF366" s="1004" cm="1">
        <f t="array" ref="AF366">INDEX($H366:$K366,0,MATCH(AF$360,$H$360:$K$360,0))*INDEX($J$354:$R$357,MATCH(AF$360,$I$354:$I$357,0),MATCH(AF$359,$J$353:$R$353,0))</f>
        <v>1</v>
      </c>
      <c r="AG366" s="1004" cm="1">
        <f t="array" ref="AG366">INDEX($H366:$K366,0,MATCH(AG$360,$H$360:$K$360,0))*INDEX($J$354:$R$357,MATCH(AG$360,$I$354:$I$357,0),MATCH(AG$359,$J$353:$R$353,0))</f>
        <v>1</v>
      </c>
      <c r="AH366" s="1004" cm="1">
        <f t="array" ref="AH366">INDEX($H366:$K366,0,MATCH(AH$360,$H$360:$K$360,0))*INDEX($J$354:$R$357,MATCH(AH$360,$I$354:$I$357,0),MATCH(AH$359,$J$353:$R$353,0))</f>
        <v>1</v>
      </c>
      <c r="AI366" s="1004" cm="1">
        <f t="array" ref="AI366">INDEX($H366:$K366,0,MATCH(AI$360,$H$360:$K$360,0))*INDEX($J$354:$R$357,MATCH(AI$360,$I$354:$I$357,0),MATCH(AI$359,$J$353:$R$353,0))</f>
        <v>1</v>
      </c>
      <c r="AJ366" s="1004" cm="1">
        <f t="array" ref="AJ366">INDEX($H366:$K366,0,MATCH(AJ$360,$H$360:$K$360,0))*INDEX($J$354:$R$357,MATCH(AJ$360,$I$354:$I$357,0),MATCH(AJ$359,$J$353:$R$353,0))</f>
        <v>1</v>
      </c>
      <c r="AK366" s="1004" cm="1">
        <f t="array" ref="AK366">INDEX($H366:$K366,0,MATCH(AK$360,$H$360:$K$360,0))*INDEX($J$354:$R$357,MATCH(AK$360,$I$354:$I$357,0),MATCH(AK$359,$J$353:$R$353,0))</f>
        <v>1</v>
      </c>
      <c r="AL366" s="1004" cm="1">
        <f t="array" ref="AL366">INDEX($H366:$K366,0,MATCH(AL$360,$H$360:$K$360,0))*INDEX($J$354:$R$357,MATCH(AL$360,$I$354:$I$357,0),MATCH(AL$359,$J$353:$R$353,0))</f>
        <v>1</v>
      </c>
      <c r="AM366" s="1004" cm="1">
        <f t="array" ref="AM366">INDEX($H366:$K366,0,MATCH(AM$360,$H$360:$K$360,0))*INDEX($J$354:$R$357,MATCH(AM$360,$I$354:$I$357,0),MATCH(AM$359,$J$353:$R$353,0))</f>
        <v>1</v>
      </c>
      <c r="AN366" s="1004" cm="1">
        <f t="array" ref="AN366">INDEX($H366:$K366,0,MATCH(AN$360,$H$360:$K$360,0))*INDEX($J$354:$R$357,MATCH(AN$360,$I$354:$I$357,0),MATCH(AN$359,$J$353:$R$353,0))</f>
        <v>1</v>
      </c>
      <c r="AO366" s="1004" cm="1">
        <f t="array" ref="AO366">INDEX($H366:$K366,0,MATCH(AO$360,$H$360:$K$360,0))*INDEX($J$354:$R$357,MATCH(AO$360,$I$354:$I$357,0),MATCH(AO$359,$J$353:$R$353,0))</f>
        <v>1</v>
      </c>
      <c r="AP366" s="1004" cm="1">
        <f t="array" ref="AP366">INDEX($H366:$K366,0,MATCH(AP$360,$H$360:$K$360,0))*INDEX($J$354:$R$357,MATCH(AP$360,$I$354:$I$357,0),MATCH(AP$359,$J$353:$R$353,0))</f>
        <v>1</v>
      </c>
      <c r="AQ366" s="1004" cm="1">
        <f t="array" ref="AQ366">INDEX($H366:$K366,0,MATCH(AQ$360,$H$360:$K$360,0))*INDEX($J$354:$R$357,MATCH(AQ$360,$I$354:$I$357,0),MATCH(AQ$359,$J$353:$R$353,0))</f>
        <v>1</v>
      </c>
      <c r="AR366" s="1004" cm="1">
        <f t="array" ref="AR366">INDEX($H366:$K366,0,MATCH(AR$360,$H$360:$K$360,0))*INDEX($J$354:$R$357,MATCH(AR$360,$I$354:$I$357,0),MATCH(AR$359,$J$353:$R$353,0))</f>
        <v>1</v>
      </c>
      <c r="AS366" s="1004" cm="1">
        <f t="array" ref="AS366">INDEX($H366:$K366,0,MATCH(AS$360,$H$360:$K$360,0))*INDEX($J$354:$R$357,MATCH(AS$360,$I$354:$I$357,0),MATCH(AS$359,$J$353:$R$353,0))</f>
        <v>1</v>
      </c>
      <c r="AT366" s="1004" cm="1">
        <f t="array" ref="AT366">INDEX($H366:$K366,0,MATCH(AT$360,$H$360:$K$360,0))*INDEX($J$354:$R$357,MATCH(AT$360,$I$354:$I$357,0),MATCH(AT$359,$J$353:$R$353,0))</f>
        <v>1</v>
      </c>
      <c r="AU366" s="1004"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4" cm="1">
        <f t="array" ref="L367">INDEX($H367:$K367,0,MATCH(L$360,$H$360:$K$360,0))*INDEX($J$354:$R$357,MATCH(L$360,$I$354:$I$357,0),MATCH(L$359,$J$353:$R$353,0))</f>
        <v>2</v>
      </c>
      <c r="M367" s="1004" cm="1">
        <f t="array" ref="M367">INDEX($H367:$K367,0,MATCH(M$360,$H$360:$K$360,0))*INDEX($J$354:$R$357,MATCH(M$360,$I$354:$I$357,0),MATCH(M$359,$J$353:$R$353,0))</f>
        <v>1</v>
      </c>
      <c r="N367" s="1004" cm="1">
        <f t="array" ref="N367">INDEX($H367:$K367,0,MATCH(N$360,$H$360:$K$360,0))*INDEX($J$354:$R$357,MATCH(N$360,$I$354:$I$357,0),MATCH(N$359,$J$353:$R$353,0))</f>
        <v>2</v>
      </c>
      <c r="O367" s="1004" cm="1">
        <f t="array" ref="O367">INDEX($H367:$K367,0,MATCH(O$360,$H$360:$K$360,0))*INDEX($J$354:$R$357,MATCH(O$360,$I$354:$I$357,0),MATCH(O$359,$J$353:$R$353,0))</f>
        <v>2</v>
      </c>
      <c r="P367" s="1004" cm="1">
        <f t="array" ref="P367">INDEX($H367:$K367,0,MATCH(P$360,$H$360:$K$360,0))*INDEX($J$354:$R$357,MATCH(P$360,$I$354:$I$357,0),MATCH(P$359,$J$353:$R$353,0))</f>
        <v>2</v>
      </c>
      <c r="Q367" s="1004" cm="1">
        <f t="array" ref="Q367">INDEX($H367:$K367,0,MATCH(Q$360,$H$360:$K$360,0))*INDEX($J$354:$R$357,MATCH(Q$360,$I$354:$I$357,0),MATCH(Q$359,$J$353:$R$353,0))</f>
        <v>1</v>
      </c>
      <c r="R367" s="1004" cm="1">
        <f t="array" ref="R367">INDEX($H367:$K367,0,MATCH(R$360,$H$360:$K$360,0))*INDEX($J$354:$R$357,MATCH(R$360,$I$354:$I$357,0),MATCH(R$359,$J$353:$R$353,0))</f>
        <v>2</v>
      </c>
      <c r="S367" s="1004" cm="1">
        <f t="array" ref="S367">INDEX($H367:$K367,0,MATCH(S$360,$H$360:$K$360,0))*INDEX($J$354:$R$357,MATCH(S$360,$I$354:$I$357,0),MATCH(S$359,$J$353:$R$353,0))</f>
        <v>2</v>
      </c>
      <c r="T367" s="1004" cm="1">
        <f t="array" ref="T367">INDEX($H367:$K367,0,MATCH(T$360,$H$360:$K$360,0))*INDEX($J$354:$R$357,MATCH(T$360,$I$354:$I$357,0),MATCH(T$359,$J$353:$R$353,0))</f>
        <v>2</v>
      </c>
      <c r="U367" s="1004" cm="1">
        <f t="array" ref="U367">INDEX($H367:$K367,0,MATCH(U$360,$H$360:$K$360,0))*INDEX($J$354:$R$357,MATCH(U$360,$I$354:$I$357,0),MATCH(U$359,$J$353:$R$353,0))</f>
        <v>1</v>
      </c>
      <c r="V367" s="1004" cm="1">
        <f t="array" ref="V367">INDEX($H367:$K367,0,MATCH(V$360,$H$360:$K$360,0))*INDEX($J$354:$R$357,MATCH(V$360,$I$354:$I$357,0),MATCH(V$359,$J$353:$R$353,0))</f>
        <v>2</v>
      </c>
      <c r="W367" s="1004" cm="1">
        <f t="array" ref="W367">INDEX($H367:$K367,0,MATCH(W$360,$H$360:$K$360,0))*INDEX($J$354:$R$357,MATCH(W$360,$I$354:$I$357,0),MATCH(W$359,$J$353:$R$353,0))</f>
        <v>2</v>
      </c>
      <c r="X367" s="1004" cm="1">
        <f t="array" ref="X367">INDEX($H367:$K367,0,MATCH(X$360,$H$360:$K$360,0))*INDEX($J$354:$R$357,MATCH(X$360,$I$354:$I$357,0),MATCH(X$359,$J$353:$R$353,0))</f>
        <v>2</v>
      </c>
      <c r="Y367" s="1004" cm="1">
        <f t="array" ref="Y367">INDEX($H367:$K367,0,MATCH(Y$360,$H$360:$K$360,0))*INDEX($J$354:$R$357,MATCH(Y$360,$I$354:$I$357,0),MATCH(Y$359,$J$353:$R$353,0))</f>
        <v>1</v>
      </c>
      <c r="Z367" s="1004" cm="1">
        <f t="array" ref="Z367">INDEX($H367:$K367,0,MATCH(Z$360,$H$360:$K$360,0))*INDEX($J$354:$R$357,MATCH(Z$360,$I$354:$I$357,0),MATCH(Z$359,$J$353:$R$353,0))</f>
        <v>2</v>
      </c>
      <c r="AA367" s="1004" cm="1">
        <f t="array" ref="AA367">INDEX($H367:$K367,0,MATCH(AA$360,$H$360:$K$360,0))*INDEX($J$354:$R$357,MATCH(AA$360,$I$354:$I$357,0),MATCH(AA$359,$J$353:$R$353,0))</f>
        <v>2</v>
      </c>
      <c r="AB367" s="1004" cm="1">
        <f t="array" ref="AB367">INDEX($H367:$K367,0,MATCH(AB$360,$H$360:$K$360,0))*INDEX($J$354:$R$357,MATCH(AB$360,$I$354:$I$357,0),MATCH(AB$359,$J$353:$R$353,0))</f>
        <v>1</v>
      </c>
      <c r="AC367" s="1004" cm="1">
        <f t="array" ref="AC367">INDEX($H367:$K367,0,MATCH(AC$360,$H$360:$K$360,0))*INDEX($J$354:$R$357,MATCH(AC$360,$I$354:$I$357,0),MATCH(AC$359,$J$353:$R$353,0))</f>
        <v>1</v>
      </c>
      <c r="AD367" s="1004" cm="1">
        <f t="array" ref="AD367">INDEX($H367:$K367,0,MATCH(AD$360,$H$360:$K$360,0))*INDEX($J$354:$R$357,MATCH(AD$360,$I$354:$I$357,0),MATCH(AD$359,$J$353:$R$353,0))</f>
        <v>2</v>
      </c>
      <c r="AE367" s="1004" cm="1">
        <f t="array" ref="AE367">INDEX($H367:$K367,0,MATCH(AE$360,$H$360:$K$360,0))*INDEX($J$354:$R$357,MATCH(AE$360,$I$354:$I$357,0),MATCH(AE$359,$J$353:$R$353,0))</f>
        <v>2</v>
      </c>
      <c r="AF367" s="1004" cm="1">
        <f t="array" ref="AF367">INDEX($H367:$K367,0,MATCH(AF$360,$H$360:$K$360,0))*INDEX($J$354:$R$357,MATCH(AF$360,$I$354:$I$357,0),MATCH(AF$359,$J$353:$R$353,0))</f>
        <v>1</v>
      </c>
      <c r="AG367" s="1004" cm="1">
        <f t="array" ref="AG367">INDEX($H367:$K367,0,MATCH(AG$360,$H$360:$K$360,0))*INDEX($J$354:$R$357,MATCH(AG$360,$I$354:$I$357,0),MATCH(AG$359,$J$353:$R$353,0))</f>
        <v>1</v>
      </c>
      <c r="AH367" s="1004" cm="1">
        <f t="array" ref="AH367">INDEX($H367:$K367,0,MATCH(AH$360,$H$360:$K$360,0))*INDEX($J$354:$R$357,MATCH(AH$360,$I$354:$I$357,0),MATCH(AH$359,$J$353:$R$353,0))</f>
        <v>2</v>
      </c>
      <c r="AI367" s="1004" cm="1">
        <f t="array" ref="AI367">INDEX($H367:$K367,0,MATCH(AI$360,$H$360:$K$360,0))*INDEX($J$354:$R$357,MATCH(AI$360,$I$354:$I$357,0),MATCH(AI$359,$J$353:$R$353,0))</f>
        <v>2</v>
      </c>
      <c r="AJ367" s="1004" cm="1">
        <f t="array" ref="AJ367">INDEX($H367:$K367,0,MATCH(AJ$360,$H$360:$K$360,0))*INDEX($J$354:$R$357,MATCH(AJ$360,$I$354:$I$357,0),MATCH(AJ$359,$J$353:$R$353,0))</f>
        <v>1</v>
      </c>
      <c r="AK367" s="1004" cm="1">
        <f t="array" ref="AK367">INDEX($H367:$K367,0,MATCH(AK$360,$H$360:$K$360,0))*INDEX($J$354:$R$357,MATCH(AK$360,$I$354:$I$357,0),MATCH(AK$359,$J$353:$R$353,0))</f>
        <v>1</v>
      </c>
      <c r="AL367" s="1004" cm="1">
        <f t="array" ref="AL367">INDEX($H367:$K367,0,MATCH(AL$360,$H$360:$K$360,0))*INDEX($J$354:$R$357,MATCH(AL$360,$I$354:$I$357,0),MATCH(AL$359,$J$353:$R$353,0))</f>
        <v>2</v>
      </c>
      <c r="AM367" s="1004" cm="1">
        <f t="array" ref="AM367">INDEX($H367:$K367,0,MATCH(AM$360,$H$360:$K$360,0))*INDEX($J$354:$R$357,MATCH(AM$360,$I$354:$I$357,0),MATCH(AM$359,$J$353:$R$353,0))</f>
        <v>2</v>
      </c>
      <c r="AN367" s="1004" cm="1">
        <f t="array" ref="AN367">INDEX($H367:$K367,0,MATCH(AN$360,$H$360:$K$360,0))*INDEX($J$354:$R$357,MATCH(AN$360,$I$354:$I$357,0),MATCH(AN$359,$J$353:$R$353,0))</f>
        <v>1</v>
      </c>
      <c r="AO367" s="1004" cm="1">
        <f t="array" ref="AO367">INDEX($H367:$K367,0,MATCH(AO$360,$H$360:$K$360,0))*INDEX($J$354:$R$357,MATCH(AO$360,$I$354:$I$357,0),MATCH(AO$359,$J$353:$R$353,0))</f>
        <v>1</v>
      </c>
      <c r="AP367" s="1004" cm="1">
        <f t="array" ref="AP367">INDEX($H367:$K367,0,MATCH(AP$360,$H$360:$K$360,0))*INDEX($J$354:$R$357,MATCH(AP$360,$I$354:$I$357,0),MATCH(AP$359,$J$353:$R$353,0))</f>
        <v>2</v>
      </c>
      <c r="AQ367" s="1004" cm="1">
        <f t="array" ref="AQ367">INDEX($H367:$K367,0,MATCH(AQ$360,$H$360:$K$360,0))*INDEX($J$354:$R$357,MATCH(AQ$360,$I$354:$I$357,0),MATCH(AQ$359,$J$353:$R$353,0))</f>
        <v>2</v>
      </c>
      <c r="AR367" s="1004" cm="1">
        <f t="array" ref="AR367">INDEX($H367:$K367,0,MATCH(AR$360,$H$360:$K$360,0))*INDEX($J$354:$R$357,MATCH(AR$360,$I$354:$I$357,0),MATCH(AR$359,$J$353:$R$353,0))</f>
        <v>1</v>
      </c>
      <c r="AS367" s="1004" cm="1">
        <f t="array" ref="AS367">INDEX($H367:$K367,0,MATCH(AS$360,$H$360:$K$360,0))*INDEX($J$354:$R$357,MATCH(AS$360,$I$354:$I$357,0),MATCH(AS$359,$J$353:$R$353,0))</f>
        <v>1</v>
      </c>
      <c r="AT367" s="1004" cm="1">
        <f t="array" ref="AT367">INDEX($H367:$K367,0,MATCH(AT$360,$H$360:$K$360,0))*INDEX($J$354:$R$357,MATCH(AT$360,$I$354:$I$357,0),MATCH(AT$359,$J$353:$R$353,0))</f>
        <v>2</v>
      </c>
      <c r="AU367" s="1004"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4" cm="1">
        <f t="array" ref="L368">INDEX($H368:$K368,0,MATCH(L$360,$H$360:$K$360,0))*INDEX($J$354:$R$357,MATCH(L$360,$I$354:$I$357,0),MATCH(L$359,$J$353:$R$353,0))</f>
        <v>2</v>
      </c>
      <c r="M368" s="1004" cm="1">
        <f t="array" ref="M368">INDEX($H368:$K368,0,MATCH(M$360,$H$360:$K$360,0))*INDEX($J$354:$R$357,MATCH(M$360,$I$354:$I$357,0),MATCH(M$359,$J$353:$R$353,0))</f>
        <v>1</v>
      </c>
      <c r="N368" s="1004" cm="1">
        <f t="array" ref="N368">INDEX($H368:$K368,0,MATCH(N$360,$H$360:$K$360,0))*INDEX($J$354:$R$357,MATCH(N$360,$I$354:$I$357,0),MATCH(N$359,$J$353:$R$353,0))</f>
        <v>2</v>
      </c>
      <c r="O368" s="1004" cm="1">
        <f t="array" ref="O368">INDEX($H368:$K368,0,MATCH(O$360,$H$360:$K$360,0))*INDEX($J$354:$R$357,MATCH(O$360,$I$354:$I$357,0),MATCH(O$359,$J$353:$R$353,0))</f>
        <v>1</v>
      </c>
      <c r="P368" s="1004" cm="1">
        <f t="array" ref="P368">INDEX($H368:$K368,0,MATCH(P$360,$H$360:$K$360,0))*INDEX($J$354:$R$357,MATCH(P$360,$I$354:$I$357,0),MATCH(P$359,$J$353:$R$353,0))</f>
        <v>2</v>
      </c>
      <c r="Q368" s="1004" cm="1">
        <f t="array" ref="Q368">INDEX($H368:$K368,0,MATCH(Q$360,$H$360:$K$360,0))*INDEX($J$354:$R$357,MATCH(Q$360,$I$354:$I$357,0),MATCH(Q$359,$J$353:$R$353,0))</f>
        <v>1</v>
      </c>
      <c r="R368" s="1004" cm="1">
        <f t="array" ref="R368">INDEX($H368:$K368,0,MATCH(R$360,$H$360:$K$360,0))*INDEX($J$354:$R$357,MATCH(R$360,$I$354:$I$357,0),MATCH(R$359,$J$353:$R$353,0))</f>
        <v>2</v>
      </c>
      <c r="S368" s="1004" cm="1">
        <f t="array" ref="S368">INDEX($H368:$K368,0,MATCH(S$360,$H$360:$K$360,0))*INDEX($J$354:$R$357,MATCH(S$360,$I$354:$I$357,0),MATCH(S$359,$J$353:$R$353,0))</f>
        <v>1</v>
      </c>
      <c r="T368" s="1004" cm="1">
        <f t="array" ref="T368">INDEX($H368:$K368,0,MATCH(T$360,$H$360:$K$360,0))*INDEX($J$354:$R$357,MATCH(T$360,$I$354:$I$357,0),MATCH(T$359,$J$353:$R$353,0))</f>
        <v>2</v>
      </c>
      <c r="U368" s="1004" cm="1">
        <f t="array" ref="U368">INDEX($H368:$K368,0,MATCH(U$360,$H$360:$K$360,0))*INDEX($J$354:$R$357,MATCH(U$360,$I$354:$I$357,0),MATCH(U$359,$J$353:$R$353,0))</f>
        <v>1</v>
      </c>
      <c r="V368" s="1004" cm="1">
        <f t="array" ref="V368">INDEX($H368:$K368,0,MATCH(V$360,$H$360:$K$360,0))*INDEX($J$354:$R$357,MATCH(V$360,$I$354:$I$357,0),MATCH(V$359,$J$353:$R$353,0))</f>
        <v>2</v>
      </c>
      <c r="W368" s="1004" cm="1">
        <f t="array" ref="W368">INDEX($H368:$K368,0,MATCH(W$360,$H$360:$K$360,0))*INDEX($J$354:$R$357,MATCH(W$360,$I$354:$I$357,0),MATCH(W$359,$J$353:$R$353,0))</f>
        <v>1</v>
      </c>
      <c r="X368" s="1004" cm="1">
        <f t="array" ref="X368">INDEX($H368:$K368,0,MATCH(X$360,$H$360:$K$360,0))*INDEX($J$354:$R$357,MATCH(X$360,$I$354:$I$357,0),MATCH(X$359,$J$353:$R$353,0))</f>
        <v>2</v>
      </c>
      <c r="Y368" s="1004" cm="1">
        <f t="array" ref="Y368">INDEX($H368:$K368,0,MATCH(Y$360,$H$360:$K$360,0))*INDEX($J$354:$R$357,MATCH(Y$360,$I$354:$I$357,0),MATCH(Y$359,$J$353:$R$353,0))</f>
        <v>1</v>
      </c>
      <c r="Z368" s="1004" cm="1">
        <f t="array" ref="Z368">INDEX($H368:$K368,0,MATCH(Z$360,$H$360:$K$360,0))*INDEX($J$354:$R$357,MATCH(Z$360,$I$354:$I$357,0),MATCH(Z$359,$J$353:$R$353,0))</f>
        <v>2</v>
      </c>
      <c r="AA368" s="1004" cm="1">
        <f t="array" ref="AA368">INDEX($H368:$K368,0,MATCH(AA$360,$H$360:$K$360,0))*INDEX($J$354:$R$357,MATCH(AA$360,$I$354:$I$357,0),MATCH(AA$359,$J$353:$R$353,0))</f>
        <v>1</v>
      </c>
      <c r="AB368" s="1004" cm="1">
        <f t="array" ref="AB368">INDEX($H368:$K368,0,MATCH(AB$360,$H$360:$K$360,0))*INDEX($J$354:$R$357,MATCH(AB$360,$I$354:$I$357,0),MATCH(AB$359,$J$353:$R$353,0))</f>
        <v>1</v>
      </c>
      <c r="AC368" s="1004" cm="1">
        <f t="array" ref="AC368">INDEX($H368:$K368,0,MATCH(AC$360,$H$360:$K$360,0))*INDEX($J$354:$R$357,MATCH(AC$360,$I$354:$I$357,0),MATCH(AC$359,$J$353:$R$353,0))</f>
        <v>1</v>
      </c>
      <c r="AD368" s="1004" cm="1">
        <f t="array" ref="AD368">INDEX($H368:$K368,0,MATCH(AD$360,$H$360:$K$360,0))*INDEX($J$354:$R$357,MATCH(AD$360,$I$354:$I$357,0),MATCH(AD$359,$J$353:$R$353,0))</f>
        <v>2</v>
      </c>
      <c r="AE368" s="1004" cm="1">
        <f t="array" ref="AE368">INDEX($H368:$K368,0,MATCH(AE$360,$H$360:$K$360,0))*INDEX($J$354:$R$357,MATCH(AE$360,$I$354:$I$357,0),MATCH(AE$359,$J$353:$R$353,0))</f>
        <v>1</v>
      </c>
      <c r="AF368" s="1004" cm="1">
        <f t="array" ref="AF368">INDEX($H368:$K368,0,MATCH(AF$360,$H$360:$K$360,0))*INDEX($J$354:$R$357,MATCH(AF$360,$I$354:$I$357,0),MATCH(AF$359,$J$353:$R$353,0))</f>
        <v>1</v>
      </c>
      <c r="AG368" s="1004" cm="1">
        <f t="array" ref="AG368">INDEX($H368:$K368,0,MATCH(AG$360,$H$360:$K$360,0))*INDEX($J$354:$R$357,MATCH(AG$360,$I$354:$I$357,0),MATCH(AG$359,$J$353:$R$353,0))</f>
        <v>1</v>
      </c>
      <c r="AH368" s="1004" cm="1">
        <f t="array" ref="AH368">INDEX($H368:$K368,0,MATCH(AH$360,$H$360:$K$360,0))*INDEX($J$354:$R$357,MATCH(AH$360,$I$354:$I$357,0),MATCH(AH$359,$J$353:$R$353,0))</f>
        <v>2</v>
      </c>
      <c r="AI368" s="1004" cm="1">
        <f t="array" ref="AI368">INDEX($H368:$K368,0,MATCH(AI$360,$H$360:$K$360,0))*INDEX($J$354:$R$357,MATCH(AI$360,$I$354:$I$357,0),MATCH(AI$359,$J$353:$R$353,0))</f>
        <v>1</v>
      </c>
      <c r="AJ368" s="1004" cm="1">
        <f t="array" ref="AJ368">INDEX($H368:$K368,0,MATCH(AJ$360,$H$360:$K$360,0))*INDEX($J$354:$R$357,MATCH(AJ$360,$I$354:$I$357,0),MATCH(AJ$359,$J$353:$R$353,0))</f>
        <v>1</v>
      </c>
      <c r="AK368" s="1004" cm="1">
        <f t="array" ref="AK368">INDEX($H368:$K368,0,MATCH(AK$360,$H$360:$K$360,0))*INDEX($J$354:$R$357,MATCH(AK$360,$I$354:$I$357,0),MATCH(AK$359,$J$353:$R$353,0))</f>
        <v>1</v>
      </c>
      <c r="AL368" s="1004" cm="1">
        <f t="array" ref="AL368">INDEX($H368:$K368,0,MATCH(AL$360,$H$360:$K$360,0))*INDEX($J$354:$R$357,MATCH(AL$360,$I$354:$I$357,0),MATCH(AL$359,$J$353:$R$353,0))</f>
        <v>2</v>
      </c>
      <c r="AM368" s="1004" cm="1">
        <f t="array" ref="AM368">INDEX($H368:$K368,0,MATCH(AM$360,$H$360:$K$360,0))*INDEX($J$354:$R$357,MATCH(AM$360,$I$354:$I$357,0),MATCH(AM$359,$J$353:$R$353,0))</f>
        <v>1</v>
      </c>
      <c r="AN368" s="1004" cm="1">
        <f t="array" ref="AN368">INDEX($H368:$K368,0,MATCH(AN$360,$H$360:$K$360,0))*INDEX($J$354:$R$357,MATCH(AN$360,$I$354:$I$357,0),MATCH(AN$359,$J$353:$R$353,0))</f>
        <v>1</v>
      </c>
      <c r="AO368" s="1004" cm="1">
        <f t="array" ref="AO368">INDEX($H368:$K368,0,MATCH(AO$360,$H$360:$K$360,0))*INDEX($J$354:$R$357,MATCH(AO$360,$I$354:$I$357,0),MATCH(AO$359,$J$353:$R$353,0))</f>
        <v>1</v>
      </c>
      <c r="AP368" s="1004" cm="1">
        <f t="array" ref="AP368">INDEX($H368:$K368,0,MATCH(AP$360,$H$360:$K$360,0))*INDEX($J$354:$R$357,MATCH(AP$360,$I$354:$I$357,0),MATCH(AP$359,$J$353:$R$353,0))</f>
        <v>2</v>
      </c>
      <c r="AQ368" s="1004" cm="1">
        <f t="array" ref="AQ368">INDEX($H368:$K368,0,MATCH(AQ$360,$H$360:$K$360,0))*INDEX($J$354:$R$357,MATCH(AQ$360,$I$354:$I$357,0),MATCH(AQ$359,$J$353:$R$353,0))</f>
        <v>1</v>
      </c>
      <c r="AR368" s="1004" cm="1">
        <f t="array" ref="AR368">INDEX($H368:$K368,0,MATCH(AR$360,$H$360:$K$360,0))*INDEX($J$354:$R$357,MATCH(AR$360,$I$354:$I$357,0),MATCH(AR$359,$J$353:$R$353,0))</f>
        <v>1</v>
      </c>
      <c r="AS368" s="1004" cm="1">
        <f t="array" ref="AS368">INDEX($H368:$K368,0,MATCH(AS$360,$H$360:$K$360,0))*INDEX($J$354:$R$357,MATCH(AS$360,$I$354:$I$357,0),MATCH(AS$359,$J$353:$R$353,0))</f>
        <v>1</v>
      </c>
      <c r="AT368" s="1004" cm="1">
        <f t="array" ref="AT368">INDEX($H368:$K368,0,MATCH(AT$360,$H$360:$K$360,0))*INDEX($J$354:$R$357,MATCH(AT$360,$I$354:$I$357,0),MATCH(AT$359,$J$353:$R$353,0))</f>
        <v>2</v>
      </c>
      <c r="AU368" s="1004"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4" cm="1">
        <f t="array" ref="L369">INDEX($H369:$K369,0,MATCH(L$360,$H$360:$K$360,0))*INDEX($J$354:$R$357,MATCH(L$360,$I$354:$I$357,0),MATCH(L$359,$J$353:$R$353,0))</f>
        <v>2</v>
      </c>
      <c r="M369" s="1004" cm="1">
        <f t="array" ref="M369">INDEX($H369:$K369,0,MATCH(M$360,$H$360:$K$360,0))*INDEX($J$354:$R$357,MATCH(M$360,$I$354:$I$357,0),MATCH(M$359,$J$353:$R$353,0))</f>
        <v>1</v>
      </c>
      <c r="N369" s="1004" cm="1">
        <f t="array" ref="N369">INDEX($H369:$K369,0,MATCH(N$360,$H$360:$K$360,0))*INDEX($J$354:$R$357,MATCH(N$360,$I$354:$I$357,0),MATCH(N$359,$J$353:$R$353,0))</f>
        <v>3</v>
      </c>
      <c r="O369" s="1004" cm="1">
        <f t="array" ref="O369">INDEX($H369:$K369,0,MATCH(O$360,$H$360:$K$360,0))*INDEX($J$354:$R$357,MATCH(O$360,$I$354:$I$357,0),MATCH(O$359,$J$353:$R$353,0))</f>
        <v>1</v>
      </c>
      <c r="P369" s="1004" cm="1">
        <f t="array" ref="P369">INDEX($H369:$K369,0,MATCH(P$360,$H$360:$K$360,0))*INDEX($J$354:$R$357,MATCH(P$360,$I$354:$I$357,0),MATCH(P$359,$J$353:$R$353,0))</f>
        <v>2</v>
      </c>
      <c r="Q369" s="1004" cm="1">
        <f t="array" ref="Q369">INDEX($H369:$K369,0,MATCH(Q$360,$H$360:$K$360,0))*INDEX($J$354:$R$357,MATCH(Q$360,$I$354:$I$357,0),MATCH(Q$359,$J$353:$R$353,0))</f>
        <v>1</v>
      </c>
      <c r="R369" s="1004" cm="1">
        <f t="array" ref="R369">INDEX($H369:$K369,0,MATCH(R$360,$H$360:$K$360,0))*INDEX($J$354:$R$357,MATCH(R$360,$I$354:$I$357,0),MATCH(R$359,$J$353:$R$353,0))</f>
        <v>3</v>
      </c>
      <c r="S369" s="1004" cm="1">
        <f t="array" ref="S369">INDEX($H369:$K369,0,MATCH(S$360,$H$360:$K$360,0))*INDEX($J$354:$R$357,MATCH(S$360,$I$354:$I$357,0),MATCH(S$359,$J$353:$R$353,0))</f>
        <v>1</v>
      </c>
      <c r="T369" s="1004" cm="1">
        <f t="array" ref="T369">INDEX($H369:$K369,0,MATCH(T$360,$H$360:$K$360,0))*INDEX($J$354:$R$357,MATCH(T$360,$I$354:$I$357,0),MATCH(T$359,$J$353:$R$353,0))</f>
        <v>2</v>
      </c>
      <c r="U369" s="1004" cm="1">
        <f t="array" ref="U369">INDEX($H369:$K369,0,MATCH(U$360,$H$360:$K$360,0))*INDEX($J$354:$R$357,MATCH(U$360,$I$354:$I$357,0),MATCH(U$359,$J$353:$R$353,0))</f>
        <v>1</v>
      </c>
      <c r="V369" s="1004" cm="1">
        <f t="array" ref="V369">INDEX($H369:$K369,0,MATCH(V$360,$H$360:$K$360,0))*INDEX($J$354:$R$357,MATCH(V$360,$I$354:$I$357,0),MATCH(V$359,$J$353:$R$353,0))</f>
        <v>3</v>
      </c>
      <c r="W369" s="1004" cm="1">
        <f t="array" ref="W369">INDEX($H369:$K369,0,MATCH(W$360,$H$360:$K$360,0))*INDEX($J$354:$R$357,MATCH(W$360,$I$354:$I$357,0),MATCH(W$359,$J$353:$R$353,0))</f>
        <v>1</v>
      </c>
      <c r="X369" s="1004" cm="1">
        <f t="array" ref="X369">INDEX($H369:$K369,0,MATCH(X$360,$H$360:$K$360,0))*INDEX($J$354:$R$357,MATCH(X$360,$I$354:$I$357,0),MATCH(X$359,$J$353:$R$353,0))</f>
        <v>2</v>
      </c>
      <c r="Y369" s="1004" cm="1">
        <f t="array" ref="Y369">INDEX($H369:$K369,0,MATCH(Y$360,$H$360:$K$360,0))*INDEX($J$354:$R$357,MATCH(Y$360,$I$354:$I$357,0),MATCH(Y$359,$J$353:$R$353,0))</f>
        <v>1</v>
      </c>
      <c r="Z369" s="1004" cm="1">
        <f t="array" ref="Z369">INDEX($H369:$K369,0,MATCH(Z$360,$H$360:$K$360,0))*INDEX($J$354:$R$357,MATCH(Z$360,$I$354:$I$357,0),MATCH(Z$359,$J$353:$R$353,0))</f>
        <v>3</v>
      </c>
      <c r="AA369" s="1004" cm="1">
        <f t="array" ref="AA369">INDEX($H369:$K369,0,MATCH(AA$360,$H$360:$K$360,0))*INDEX($J$354:$R$357,MATCH(AA$360,$I$354:$I$357,0),MATCH(AA$359,$J$353:$R$353,0))</f>
        <v>1</v>
      </c>
      <c r="AB369" s="1004" cm="1">
        <f t="array" ref="AB369">INDEX($H369:$K369,0,MATCH(AB$360,$H$360:$K$360,0))*INDEX($J$354:$R$357,MATCH(AB$360,$I$354:$I$357,0),MATCH(AB$359,$J$353:$R$353,0))</f>
        <v>1</v>
      </c>
      <c r="AC369" s="1004" cm="1">
        <f t="array" ref="AC369">INDEX($H369:$K369,0,MATCH(AC$360,$H$360:$K$360,0))*INDEX($J$354:$R$357,MATCH(AC$360,$I$354:$I$357,0),MATCH(AC$359,$J$353:$R$353,0))</f>
        <v>1</v>
      </c>
      <c r="AD369" s="1004" cm="1">
        <f t="array" ref="AD369">INDEX($H369:$K369,0,MATCH(AD$360,$H$360:$K$360,0))*INDEX($J$354:$R$357,MATCH(AD$360,$I$354:$I$357,0),MATCH(AD$359,$J$353:$R$353,0))</f>
        <v>3</v>
      </c>
      <c r="AE369" s="1004" cm="1">
        <f t="array" ref="AE369">INDEX($H369:$K369,0,MATCH(AE$360,$H$360:$K$360,0))*INDEX($J$354:$R$357,MATCH(AE$360,$I$354:$I$357,0),MATCH(AE$359,$J$353:$R$353,0))</f>
        <v>1</v>
      </c>
      <c r="AF369" s="1004" cm="1">
        <f t="array" ref="AF369">INDEX($H369:$K369,0,MATCH(AF$360,$H$360:$K$360,0))*INDEX($J$354:$R$357,MATCH(AF$360,$I$354:$I$357,0),MATCH(AF$359,$J$353:$R$353,0))</f>
        <v>1</v>
      </c>
      <c r="AG369" s="1004" cm="1">
        <f t="array" ref="AG369">INDEX($H369:$K369,0,MATCH(AG$360,$H$360:$K$360,0))*INDEX($J$354:$R$357,MATCH(AG$360,$I$354:$I$357,0),MATCH(AG$359,$J$353:$R$353,0))</f>
        <v>1</v>
      </c>
      <c r="AH369" s="1004" cm="1">
        <f t="array" ref="AH369">INDEX($H369:$K369,0,MATCH(AH$360,$H$360:$K$360,0))*INDEX($J$354:$R$357,MATCH(AH$360,$I$354:$I$357,0),MATCH(AH$359,$J$353:$R$353,0))</f>
        <v>3</v>
      </c>
      <c r="AI369" s="1004" cm="1">
        <f t="array" ref="AI369">INDEX($H369:$K369,0,MATCH(AI$360,$H$360:$K$360,0))*INDEX($J$354:$R$357,MATCH(AI$360,$I$354:$I$357,0),MATCH(AI$359,$J$353:$R$353,0))</f>
        <v>1</v>
      </c>
      <c r="AJ369" s="1004" cm="1">
        <f t="array" ref="AJ369">INDEX($H369:$K369,0,MATCH(AJ$360,$H$360:$K$360,0))*INDEX($J$354:$R$357,MATCH(AJ$360,$I$354:$I$357,0),MATCH(AJ$359,$J$353:$R$353,0))</f>
        <v>1</v>
      </c>
      <c r="AK369" s="1004" cm="1">
        <f t="array" ref="AK369">INDEX($H369:$K369,0,MATCH(AK$360,$H$360:$K$360,0))*INDEX($J$354:$R$357,MATCH(AK$360,$I$354:$I$357,0),MATCH(AK$359,$J$353:$R$353,0))</f>
        <v>1</v>
      </c>
      <c r="AL369" s="1004" cm="1">
        <f t="array" ref="AL369">INDEX($H369:$K369,0,MATCH(AL$360,$H$360:$K$360,0))*INDEX($J$354:$R$357,MATCH(AL$360,$I$354:$I$357,0),MATCH(AL$359,$J$353:$R$353,0))</f>
        <v>3</v>
      </c>
      <c r="AM369" s="1004" cm="1">
        <f t="array" ref="AM369">INDEX($H369:$K369,0,MATCH(AM$360,$H$360:$K$360,0))*INDEX($J$354:$R$357,MATCH(AM$360,$I$354:$I$357,0),MATCH(AM$359,$J$353:$R$353,0))</f>
        <v>1</v>
      </c>
      <c r="AN369" s="1004" cm="1">
        <f t="array" ref="AN369">INDEX($H369:$K369,0,MATCH(AN$360,$H$360:$K$360,0))*INDEX($J$354:$R$357,MATCH(AN$360,$I$354:$I$357,0),MATCH(AN$359,$J$353:$R$353,0))</f>
        <v>1</v>
      </c>
      <c r="AO369" s="1004" cm="1">
        <f t="array" ref="AO369">INDEX($H369:$K369,0,MATCH(AO$360,$H$360:$K$360,0))*INDEX($J$354:$R$357,MATCH(AO$360,$I$354:$I$357,0),MATCH(AO$359,$J$353:$R$353,0))</f>
        <v>1</v>
      </c>
      <c r="AP369" s="1004" cm="1">
        <f t="array" ref="AP369">INDEX($H369:$K369,0,MATCH(AP$360,$H$360:$K$360,0))*INDEX($J$354:$R$357,MATCH(AP$360,$I$354:$I$357,0),MATCH(AP$359,$J$353:$R$353,0))</f>
        <v>3</v>
      </c>
      <c r="AQ369" s="1004" cm="1">
        <f t="array" ref="AQ369">INDEX($H369:$K369,0,MATCH(AQ$360,$H$360:$K$360,0))*INDEX($J$354:$R$357,MATCH(AQ$360,$I$354:$I$357,0),MATCH(AQ$359,$J$353:$R$353,0))</f>
        <v>1</v>
      </c>
      <c r="AR369" s="1004" cm="1">
        <f t="array" ref="AR369">INDEX($H369:$K369,0,MATCH(AR$360,$H$360:$K$360,0))*INDEX($J$354:$R$357,MATCH(AR$360,$I$354:$I$357,0),MATCH(AR$359,$J$353:$R$353,0))</f>
        <v>1</v>
      </c>
      <c r="AS369" s="1004" cm="1">
        <f t="array" ref="AS369">INDEX($H369:$K369,0,MATCH(AS$360,$H$360:$K$360,0))*INDEX($J$354:$R$357,MATCH(AS$360,$I$354:$I$357,0),MATCH(AS$359,$J$353:$R$353,0))</f>
        <v>1</v>
      </c>
      <c r="AT369" s="1004" cm="1">
        <f t="array" ref="AT369">INDEX($H369:$K369,0,MATCH(AT$360,$H$360:$K$360,0))*INDEX($J$354:$R$357,MATCH(AT$360,$I$354:$I$357,0),MATCH(AT$359,$J$353:$R$353,0))</f>
        <v>3</v>
      </c>
      <c r="AU369" s="1004"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4" cm="1">
        <f t="array" ref="L370">INDEX($H370:$K370,0,MATCH(L$360,$H$360:$K$360,0))*INDEX($J$354:$R$357,MATCH(L$360,$I$354:$I$357,0),MATCH(L$359,$J$353:$R$353,0))</f>
        <v>2</v>
      </c>
      <c r="M370" s="1004" cm="1">
        <f t="array" ref="M370">INDEX($H370:$K370,0,MATCH(M$360,$H$360:$K$360,0))*INDEX($J$354:$R$357,MATCH(M$360,$I$354:$I$357,0),MATCH(M$359,$J$353:$R$353,0))</f>
        <v>1</v>
      </c>
      <c r="N370" s="1004" cm="1">
        <f t="array" ref="N370">INDEX($H370:$K370,0,MATCH(N$360,$H$360:$K$360,0))*INDEX($J$354:$R$357,MATCH(N$360,$I$354:$I$357,0),MATCH(N$359,$J$353:$R$353,0))</f>
        <v>3</v>
      </c>
      <c r="O370" s="1004" cm="1">
        <f t="array" ref="O370">INDEX($H370:$K370,0,MATCH(O$360,$H$360:$K$360,0))*INDEX($J$354:$R$357,MATCH(O$360,$I$354:$I$357,0),MATCH(O$359,$J$353:$R$353,0))</f>
        <v>1</v>
      </c>
      <c r="P370" s="1004" cm="1">
        <f t="array" ref="P370">INDEX($H370:$K370,0,MATCH(P$360,$H$360:$K$360,0))*INDEX($J$354:$R$357,MATCH(P$360,$I$354:$I$357,0),MATCH(P$359,$J$353:$R$353,0))</f>
        <v>2</v>
      </c>
      <c r="Q370" s="1004" cm="1">
        <f t="array" ref="Q370">INDEX($H370:$K370,0,MATCH(Q$360,$H$360:$K$360,0))*INDEX($J$354:$R$357,MATCH(Q$360,$I$354:$I$357,0),MATCH(Q$359,$J$353:$R$353,0))</f>
        <v>1</v>
      </c>
      <c r="R370" s="1004" cm="1">
        <f t="array" ref="R370">INDEX($H370:$K370,0,MATCH(R$360,$H$360:$K$360,0))*INDEX($J$354:$R$357,MATCH(R$360,$I$354:$I$357,0),MATCH(R$359,$J$353:$R$353,0))</f>
        <v>3</v>
      </c>
      <c r="S370" s="1004" cm="1">
        <f t="array" ref="S370">INDEX($H370:$K370,0,MATCH(S$360,$H$360:$K$360,0))*INDEX($J$354:$R$357,MATCH(S$360,$I$354:$I$357,0),MATCH(S$359,$J$353:$R$353,0))</f>
        <v>1</v>
      </c>
      <c r="T370" s="1004" cm="1">
        <f t="array" ref="T370">INDEX($H370:$K370,0,MATCH(T$360,$H$360:$K$360,0))*INDEX($J$354:$R$357,MATCH(T$360,$I$354:$I$357,0),MATCH(T$359,$J$353:$R$353,0))</f>
        <v>2</v>
      </c>
      <c r="U370" s="1004" cm="1">
        <f t="array" ref="U370">INDEX($H370:$K370,0,MATCH(U$360,$H$360:$K$360,0))*INDEX($J$354:$R$357,MATCH(U$360,$I$354:$I$357,0),MATCH(U$359,$J$353:$R$353,0))</f>
        <v>1</v>
      </c>
      <c r="V370" s="1004" cm="1">
        <f t="array" ref="V370">INDEX($H370:$K370,0,MATCH(V$360,$H$360:$K$360,0))*INDEX($J$354:$R$357,MATCH(V$360,$I$354:$I$357,0),MATCH(V$359,$J$353:$R$353,0))</f>
        <v>3</v>
      </c>
      <c r="W370" s="1004" cm="1">
        <f t="array" ref="W370">INDEX($H370:$K370,0,MATCH(W$360,$H$360:$K$360,0))*INDEX($J$354:$R$357,MATCH(W$360,$I$354:$I$357,0),MATCH(W$359,$J$353:$R$353,0))</f>
        <v>1</v>
      </c>
      <c r="X370" s="1004" cm="1">
        <f t="array" ref="X370">INDEX($H370:$K370,0,MATCH(X$360,$H$360:$K$360,0))*INDEX($J$354:$R$357,MATCH(X$360,$I$354:$I$357,0),MATCH(X$359,$J$353:$R$353,0))</f>
        <v>2</v>
      </c>
      <c r="Y370" s="1004" cm="1">
        <f t="array" ref="Y370">INDEX($H370:$K370,0,MATCH(Y$360,$H$360:$K$360,0))*INDEX($J$354:$R$357,MATCH(Y$360,$I$354:$I$357,0),MATCH(Y$359,$J$353:$R$353,0))</f>
        <v>1</v>
      </c>
      <c r="Z370" s="1004" cm="1">
        <f t="array" ref="Z370">INDEX($H370:$K370,0,MATCH(Z$360,$H$360:$K$360,0))*INDEX($J$354:$R$357,MATCH(Z$360,$I$354:$I$357,0),MATCH(Z$359,$J$353:$R$353,0))</f>
        <v>3</v>
      </c>
      <c r="AA370" s="1004" cm="1">
        <f t="array" ref="AA370">INDEX($H370:$K370,0,MATCH(AA$360,$H$360:$K$360,0))*INDEX($J$354:$R$357,MATCH(AA$360,$I$354:$I$357,0),MATCH(AA$359,$J$353:$R$353,0))</f>
        <v>1</v>
      </c>
      <c r="AB370" s="1004" cm="1">
        <f t="array" ref="AB370">INDEX($H370:$K370,0,MATCH(AB$360,$H$360:$K$360,0))*INDEX($J$354:$R$357,MATCH(AB$360,$I$354:$I$357,0),MATCH(AB$359,$J$353:$R$353,0))</f>
        <v>1</v>
      </c>
      <c r="AC370" s="1004" cm="1">
        <f t="array" ref="AC370">INDEX($H370:$K370,0,MATCH(AC$360,$H$360:$K$360,0))*INDEX($J$354:$R$357,MATCH(AC$360,$I$354:$I$357,0),MATCH(AC$359,$J$353:$R$353,0))</f>
        <v>1</v>
      </c>
      <c r="AD370" s="1004" cm="1">
        <f t="array" ref="AD370">INDEX($H370:$K370,0,MATCH(AD$360,$H$360:$K$360,0))*INDEX($J$354:$R$357,MATCH(AD$360,$I$354:$I$357,0),MATCH(AD$359,$J$353:$R$353,0))</f>
        <v>3</v>
      </c>
      <c r="AE370" s="1004" cm="1">
        <f t="array" ref="AE370">INDEX($H370:$K370,0,MATCH(AE$360,$H$360:$K$360,0))*INDEX($J$354:$R$357,MATCH(AE$360,$I$354:$I$357,0),MATCH(AE$359,$J$353:$R$353,0))</f>
        <v>1</v>
      </c>
      <c r="AF370" s="1004" cm="1">
        <f t="array" ref="AF370">INDEX($H370:$K370,0,MATCH(AF$360,$H$360:$K$360,0))*INDEX($J$354:$R$357,MATCH(AF$360,$I$354:$I$357,0),MATCH(AF$359,$J$353:$R$353,0))</f>
        <v>1</v>
      </c>
      <c r="AG370" s="1004" cm="1">
        <f t="array" ref="AG370">INDEX($H370:$K370,0,MATCH(AG$360,$H$360:$K$360,0))*INDEX($J$354:$R$357,MATCH(AG$360,$I$354:$I$357,0),MATCH(AG$359,$J$353:$R$353,0))</f>
        <v>1</v>
      </c>
      <c r="AH370" s="1004" cm="1">
        <f t="array" ref="AH370">INDEX($H370:$K370,0,MATCH(AH$360,$H$360:$K$360,0))*INDEX($J$354:$R$357,MATCH(AH$360,$I$354:$I$357,0),MATCH(AH$359,$J$353:$R$353,0))</f>
        <v>3</v>
      </c>
      <c r="AI370" s="1004" cm="1">
        <f t="array" ref="AI370">INDEX($H370:$K370,0,MATCH(AI$360,$H$360:$K$360,0))*INDEX($J$354:$R$357,MATCH(AI$360,$I$354:$I$357,0),MATCH(AI$359,$J$353:$R$353,0))</f>
        <v>1</v>
      </c>
      <c r="AJ370" s="1004" cm="1">
        <f t="array" ref="AJ370">INDEX($H370:$K370,0,MATCH(AJ$360,$H$360:$K$360,0))*INDEX($J$354:$R$357,MATCH(AJ$360,$I$354:$I$357,0),MATCH(AJ$359,$J$353:$R$353,0))</f>
        <v>1</v>
      </c>
      <c r="AK370" s="1004" cm="1">
        <f t="array" ref="AK370">INDEX($H370:$K370,0,MATCH(AK$360,$H$360:$K$360,0))*INDEX($J$354:$R$357,MATCH(AK$360,$I$354:$I$357,0),MATCH(AK$359,$J$353:$R$353,0))</f>
        <v>1</v>
      </c>
      <c r="AL370" s="1004" cm="1">
        <f t="array" ref="AL370">INDEX($H370:$K370,0,MATCH(AL$360,$H$360:$K$360,0))*INDEX($J$354:$R$357,MATCH(AL$360,$I$354:$I$357,0),MATCH(AL$359,$J$353:$R$353,0))</f>
        <v>3</v>
      </c>
      <c r="AM370" s="1004" cm="1">
        <f t="array" ref="AM370">INDEX($H370:$K370,0,MATCH(AM$360,$H$360:$K$360,0))*INDEX($J$354:$R$357,MATCH(AM$360,$I$354:$I$357,0),MATCH(AM$359,$J$353:$R$353,0))</f>
        <v>1</v>
      </c>
      <c r="AN370" s="1004" cm="1">
        <f t="array" ref="AN370">INDEX($H370:$K370,0,MATCH(AN$360,$H$360:$K$360,0))*INDEX($J$354:$R$357,MATCH(AN$360,$I$354:$I$357,0),MATCH(AN$359,$J$353:$R$353,0))</f>
        <v>1</v>
      </c>
      <c r="AO370" s="1004" cm="1">
        <f t="array" ref="AO370">INDEX($H370:$K370,0,MATCH(AO$360,$H$360:$K$360,0))*INDEX($J$354:$R$357,MATCH(AO$360,$I$354:$I$357,0),MATCH(AO$359,$J$353:$R$353,0))</f>
        <v>1</v>
      </c>
      <c r="AP370" s="1004" cm="1">
        <f t="array" ref="AP370">INDEX($H370:$K370,0,MATCH(AP$360,$H$360:$K$360,0))*INDEX($J$354:$R$357,MATCH(AP$360,$I$354:$I$357,0),MATCH(AP$359,$J$353:$R$353,0))</f>
        <v>3</v>
      </c>
      <c r="AQ370" s="1004" cm="1">
        <f t="array" ref="AQ370">INDEX($H370:$K370,0,MATCH(AQ$360,$H$360:$K$360,0))*INDEX($J$354:$R$357,MATCH(AQ$360,$I$354:$I$357,0),MATCH(AQ$359,$J$353:$R$353,0))</f>
        <v>1</v>
      </c>
      <c r="AR370" s="1004" cm="1">
        <f t="array" ref="AR370">INDEX($H370:$K370,0,MATCH(AR$360,$H$360:$K$360,0))*INDEX($J$354:$R$357,MATCH(AR$360,$I$354:$I$357,0),MATCH(AR$359,$J$353:$R$353,0))</f>
        <v>1</v>
      </c>
      <c r="AS370" s="1004" cm="1">
        <f t="array" ref="AS370">INDEX($H370:$K370,0,MATCH(AS$360,$H$360:$K$360,0))*INDEX($J$354:$R$357,MATCH(AS$360,$I$354:$I$357,0),MATCH(AS$359,$J$353:$R$353,0))</f>
        <v>1</v>
      </c>
      <c r="AT370" s="1004" cm="1">
        <f t="array" ref="AT370">INDEX($H370:$K370,0,MATCH(AT$360,$H$360:$K$360,0))*INDEX($J$354:$R$357,MATCH(AT$360,$I$354:$I$357,0),MATCH(AT$359,$J$353:$R$353,0))</f>
        <v>3</v>
      </c>
      <c r="AU370" s="1004"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4" cm="1">
        <f t="array" ref="L371">INDEX($H371:$K371,0,MATCH(L$360,$H$360:$K$360,0))*INDEX($J$354:$R$357,MATCH(L$360,$I$354:$I$357,0),MATCH(L$359,$J$353:$R$353,0))</f>
        <v>2</v>
      </c>
      <c r="M371" s="1004" cm="1">
        <f t="array" ref="M371">INDEX($H371:$K371,0,MATCH(M$360,$H$360:$K$360,0))*INDEX($J$354:$R$357,MATCH(M$360,$I$354:$I$357,0),MATCH(M$359,$J$353:$R$353,0))</f>
        <v>1</v>
      </c>
      <c r="N371" s="1004" cm="1">
        <f t="array" ref="N371">INDEX($H371:$K371,0,MATCH(N$360,$H$360:$K$360,0))*INDEX($J$354:$R$357,MATCH(N$360,$I$354:$I$357,0),MATCH(N$359,$J$353:$R$353,0))</f>
        <v>1</v>
      </c>
      <c r="O371" s="1004" cm="1">
        <f t="array" ref="O371">INDEX($H371:$K371,0,MATCH(O$360,$H$360:$K$360,0))*INDEX($J$354:$R$357,MATCH(O$360,$I$354:$I$357,0),MATCH(O$359,$J$353:$R$353,0))</f>
        <v>1</v>
      </c>
      <c r="P371" s="1004" cm="1">
        <f t="array" ref="P371">INDEX($H371:$K371,0,MATCH(P$360,$H$360:$K$360,0))*INDEX($J$354:$R$357,MATCH(P$360,$I$354:$I$357,0),MATCH(P$359,$J$353:$R$353,0))</f>
        <v>2</v>
      </c>
      <c r="Q371" s="1004" cm="1">
        <f t="array" ref="Q371">INDEX($H371:$K371,0,MATCH(Q$360,$H$360:$K$360,0))*INDEX($J$354:$R$357,MATCH(Q$360,$I$354:$I$357,0),MATCH(Q$359,$J$353:$R$353,0))</f>
        <v>1</v>
      </c>
      <c r="R371" s="1004" cm="1">
        <f t="array" ref="R371">INDEX($H371:$K371,0,MATCH(R$360,$H$360:$K$360,0))*INDEX($J$354:$R$357,MATCH(R$360,$I$354:$I$357,0),MATCH(R$359,$J$353:$R$353,0))</f>
        <v>1</v>
      </c>
      <c r="S371" s="1004" cm="1">
        <f t="array" ref="S371">INDEX($H371:$K371,0,MATCH(S$360,$H$360:$K$360,0))*INDEX($J$354:$R$357,MATCH(S$360,$I$354:$I$357,0),MATCH(S$359,$J$353:$R$353,0))</f>
        <v>1</v>
      </c>
      <c r="T371" s="1004" cm="1">
        <f t="array" ref="T371">INDEX($H371:$K371,0,MATCH(T$360,$H$360:$K$360,0))*INDEX($J$354:$R$357,MATCH(T$360,$I$354:$I$357,0),MATCH(T$359,$J$353:$R$353,0))</f>
        <v>2</v>
      </c>
      <c r="U371" s="1004" cm="1">
        <f t="array" ref="U371">INDEX($H371:$K371,0,MATCH(U$360,$H$360:$K$360,0))*INDEX($J$354:$R$357,MATCH(U$360,$I$354:$I$357,0),MATCH(U$359,$J$353:$R$353,0))</f>
        <v>1</v>
      </c>
      <c r="V371" s="1004" cm="1">
        <f t="array" ref="V371">INDEX($H371:$K371,0,MATCH(V$360,$H$360:$K$360,0))*INDEX($J$354:$R$357,MATCH(V$360,$I$354:$I$357,0),MATCH(V$359,$J$353:$R$353,0))</f>
        <v>1</v>
      </c>
      <c r="W371" s="1004" cm="1">
        <f t="array" ref="W371">INDEX($H371:$K371,0,MATCH(W$360,$H$360:$K$360,0))*INDEX($J$354:$R$357,MATCH(W$360,$I$354:$I$357,0),MATCH(W$359,$J$353:$R$353,0))</f>
        <v>1</v>
      </c>
      <c r="X371" s="1004" cm="1">
        <f t="array" ref="X371">INDEX($H371:$K371,0,MATCH(X$360,$H$360:$K$360,0))*INDEX($J$354:$R$357,MATCH(X$360,$I$354:$I$357,0),MATCH(X$359,$J$353:$R$353,0))</f>
        <v>2</v>
      </c>
      <c r="Y371" s="1004" cm="1">
        <f t="array" ref="Y371">INDEX($H371:$K371,0,MATCH(Y$360,$H$360:$K$360,0))*INDEX($J$354:$R$357,MATCH(Y$360,$I$354:$I$357,0),MATCH(Y$359,$J$353:$R$353,0))</f>
        <v>1</v>
      </c>
      <c r="Z371" s="1004" cm="1">
        <f t="array" ref="Z371">INDEX($H371:$K371,0,MATCH(Z$360,$H$360:$K$360,0))*INDEX($J$354:$R$357,MATCH(Z$360,$I$354:$I$357,0),MATCH(Z$359,$J$353:$R$353,0))</f>
        <v>1</v>
      </c>
      <c r="AA371" s="1004" cm="1">
        <f t="array" ref="AA371">INDEX($H371:$K371,0,MATCH(AA$360,$H$360:$K$360,0))*INDEX($J$354:$R$357,MATCH(AA$360,$I$354:$I$357,0),MATCH(AA$359,$J$353:$R$353,0))</f>
        <v>1</v>
      </c>
      <c r="AB371" s="1004" cm="1">
        <f t="array" ref="AB371">INDEX($H371:$K371,0,MATCH(AB$360,$H$360:$K$360,0))*INDEX($J$354:$R$357,MATCH(AB$360,$I$354:$I$357,0),MATCH(AB$359,$J$353:$R$353,0))</f>
        <v>1</v>
      </c>
      <c r="AC371" s="1004" cm="1">
        <f t="array" ref="AC371">INDEX($H371:$K371,0,MATCH(AC$360,$H$360:$K$360,0))*INDEX($J$354:$R$357,MATCH(AC$360,$I$354:$I$357,0),MATCH(AC$359,$J$353:$R$353,0))</f>
        <v>1</v>
      </c>
      <c r="AD371" s="1004" cm="1">
        <f t="array" ref="AD371">INDEX($H371:$K371,0,MATCH(AD$360,$H$360:$K$360,0))*INDEX($J$354:$R$357,MATCH(AD$360,$I$354:$I$357,0),MATCH(AD$359,$J$353:$R$353,0))</f>
        <v>1</v>
      </c>
      <c r="AE371" s="1004" cm="1">
        <f t="array" ref="AE371">INDEX($H371:$K371,0,MATCH(AE$360,$H$360:$K$360,0))*INDEX($J$354:$R$357,MATCH(AE$360,$I$354:$I$357,0),MATCH(AE$359,$J$353:$R$353,0))</f>
        <v>1</v>
      </c>
      <c r="AF371" s="1004" cm="1">
        <f t="array" ref="AF371">INDEX($H371:$K371,0,MATCH(AF$360,$H$360:$K$360,0))*INDEX($J$354:$R$357,MATCH(AF$360,$I$354:$I$357,0),MATCH(AF$359,$J$353:$R$353,0))</f>
        <v>1</v>
      </c>
      <c r="AG371" s="1004" cm="1">
        <f t="array" ref="AG371">INDEX($H371:$K371,0,MATCH(AG$360,$H$360:$K$360,0))*INDEX($J$354:$R$357,MATCH(AG$360,$I$354:$I$357,0),MATCH(AG$359,$J$353:$R$353,0))</f>
        <v>1</v>
      </c>
      <c r="AH371" s="1004" cm="1">
        <f t="array" ref="AH371">INDEX($H371:$K371,0,MATCH(AH$360,$H$360:$K$360,0))*INDEX($J$354:$R$357,MATCH(AH$360,$I$354:$I$357,0),MATCH(AH$359,$J$353:$R$353,0))</f>
        <v>1</v>
      </c>
      <c r="AI371" s="1004" cm="1">
        <f t="array" ref="AI371">INDEX($H371:$K371,0,MATCH(AI$360,$H$360:$K$360,0))*INDEX($J$354:$R$357,MATCH(AI$360,$I$354:$I$357,0),MATCH(AI$359,$J$353:$R$353,0))</f>
        <v>1</v>
      </c>
      <c r="AJ371" s="1004" cm="1">
        <f t="array" ref="AJ371">INDEX($H371:$K371,0,MATCH(AJ$360,$H$360:$K$360,0))*INDEX($J$354:$R$357,MATCH(AJ$360,$I$354:$I$357,0),MATCH(AJ$359,$J$353:$R$353,0))</f>
        <v>1</v>
      </c>
      <c r="AK371" s="1004" cm="1">
        <f t="array" ref="AK371">INDEX($H371:$K371,0,MATCH(AK$360,$H$360:$K$360,0))*INDEX($J$354:$R$357,MATCH(AK$360,$I$354:$I$357,0),MATCH(AK$359,$J$353:$R$353,0))</f>
        <v>1</v>
      </c>
      <c r="AL371" s="1004" cm="1">
        <f t="array" ref="AL371">INDEX($H371:$K371,0,MATCH(AL$360,$H$360:$K$360,0))*INDEX($J$354:$R$357,MATCH(AL$360,$I$354:$I$357,0),MATCH(AL$359,$J$353:$R$353,0))</f>
        <v>1</v>
      </c>
      <c r="AM371" s="1004" cm="1">
        <f t="array" ref="AM371">INDEX($H371:$K371,0,MATCH(AM$360,$H$360:$K$360,0))*INDEX($J$354:$R$357,MATCH(AM$360,$I$354:$I$357,0),MATCH(AM$359,$J$353:$R$353,0))</f>
        <v>1</v>
      </c>
      <c r="AN371" s="1004" cm="1">
        <f t="array" ref="AN371">INDEX($H371:$K371,0,MATCH(AN$360,$H$360:$K$360,0))*INDEX($J$354:$R$357,MATCH(AN$360,$I$354:$I$357,0),MATCH(AN$359,$J$353:$R$353,0))</f>
        <v>1</v>
      </c>
      <c r="AO371" s="1004" cm="1">
        <f t="array" ref="AO371">INDEX($H371:$K371,0,MATCH(AO$360,$H$360:$K$360,0))*INDEX($J$354:$R$357,MATCH(AO$360,$I$354:$I$357,0),MATCH(AO$359,$J$353:$R$353,0))</f>
        <v>1</v>
      </c>
      <c r="AP371" s="1004" cm="1">
        <f t="array" ref="AP371">INDEX($H371:$K371,0,MATCH(AP$360,$H$360:$K$360,0))*INDEX($J$354:$R$357,MATCH(AP$360,$I$354:$I$357,0),MATCH(AP$359,$J$353:$R$353,0))</f>
        <v>1</v>
      </c>
      <c r="AQ371" s="1004" cm="1">
        <f t="array" ref="AQ371">INDEX($H371:$K371,0,MATCH(AQ$360,$H$360:$K$360,0))*INDEX($J$354:$R$357,MATCH(AQ$360,$I$354:$I$357,0),MATCH(AQ$359,$J$353:$R$353,0))</f>
        <v>1</v>
      </c>
      <c r="AR371" s="1004" cm="1">
        <f t="array" ref="AR371">INDEX($H371:$K371,0,MATCH(AR$360,$H$360:$K$360,0))*INDEX($J$354:$R$357,MATCH(AR$360,$I$354:$I$357,0),MATCH(AR$359,$J$353:$R$353,0))</f>
        <v>1</v>
      </c>
      <c r="AS371" s="1004" cm="1">
        <f t="array" ref="AS371">INDEX($H371:$K371,0,MATCH(AS$360,$H$360:$K$360,0))*INDEX($J$354:$R$357,MATCH(AS$360,$I$354:$I$357,0),MATCH(AS$359,$J$353:$R$353,0))</f>
        <v>1</v>
      </c>
      <c r="AT371" s="1004" cm="1">
        <f t="array" ref="AT371">INDEX($H371:$K371,0,MATCH(AT$360,$H$360:$K$360,0))*INDEX($J$354:$R$357,MATCH(AT$360,$I$354:$I$357,0),MATCH(AT$359,$J$353:$R$353,0))</f>
        <v>1</v>
      </c>
      <c r="AU371" s="1004"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4" cm="1">
        <f t="array" ref="L372">INDEX($H372:$K372,0,MATCH(L$360,$H$360:$K$360,0))*INDEX($J$354:$R$357,MATCH(L$360,$I$354:$I$357,0),MATCH(L$359,$J$353:$R$353,0))</f>
        <v>2</v>
      </c>
      <c r="M372" s="1004" cm="1">
        <f t="array" ref="M372">INDEX($H372:$K372,0,MATCH(M$360,$H$360:$K$360,0))*INDEX($J$354:$R$357,MATCH(M$360,$I$354:$I$357,0),MATCH(M$359,$J$353:$R$353,0))</f>
        <v>1</v>
      </c>
      <c r="N372" s="1004" cm="1">
        <f t="array" ref="N372">INDEX($H372:$K372,0,MATCH(N$360,$H$360:$K$360,0))*INDEX($J$354:$R$357,MATCH(N$360,$I$354:$I$357,0),MATCH(N$359,$J$353:$R$353,0))</f>
        <v>2</v>
      </c>
      <c r="O372" s="1004" cm="1">
        <f t="array" ref="O372">INDEX($H372:$K372,0,MATCH(O$360,$H$360:$K$360,0))*INDEX($J$354:$R$357,MATCH(O$360,$I$354:$I$357,0),MATCH(O$359,$J$353:$R$353,0))</f>
        <v>2</v>
      </c>
      <c r="P372" s="1004" cm="1">
        <f t="array" ref="P372">INDEX($H372:$K372,0,MATCH(P$360,$H$360:$K$360,0))*INDEX($J$354:$R$357,MATCH(P$360,$I$354:$I$357,0),MATCH(P$359,$J$353:$R$353,0))</f>
        <v>2</v>
      </c>
      <c r="Q372" s="1004" cm="1">
        <f t="array" ref="Q372">INDEX($H372:$K372,0,MATCH(Q$360,$H$360:$K$360,0))*INDEX($J$354:$R$357,MATCH(Q$360,$I$354:$I$357,0),MATCH(Q$359,$J$353:$R$353,0))</f>
        <v>1</v>
      </c>
      <c r="R372" s="1004" cm="1">
        <f t="array" ref="R372">INDEX($H372:$K372,0,MATCH(R$360,$H$360:$K$360,0))*INDEX($J$354:$R$357,MATCH(R$360,$I$354:$I$357,0),MATCH(R$359,$J$353:$R$353,0))</f>
        <v>2</v>
      </c>
      <c r="S372" s="1004" cm="1">
        <f t="array" ref="S372">INDEX($H372:$K372,0,MATCH(S$360,$H$360:$K$360,0))*INDEX($J$354:$R$357,MATCH(S$360,$I$354:$I$357,0),MATCH(S$359,$J$353:$R$353,0))</f>
        <v>2</v>
      </c>
      <c r="T372" s="1004" cm="1">
        <f t="array" ref="T372">INDEX($H372:$K372,0,MATCH(T$360,$H$360:$K$360,0))*INDEX($J$354:$R$357,MATCH(T$360,$I$354:$I$357,0),MATCH(T$359,$J$353:$R$353,0))</f>
        <v>2</v>
      </c>
      <c r="U372" s="1004" cm="1">
        <f t="array" ref="U372">INDEX($H372:$K372,0,MATCH(U$360,$H$360:$K$360,0))*INDEX($J$354:$R$357,MATCH(U$360,$I$354:$I$357,0),MATCH(U$359,$J$353:$R$353,0))</f>
        <v>1</v>
      </c>
      <c r="V372" s="1004" cm="1">
        <f t="array" ref="V372">INDEX($H372:$K372,0,MATCH(V$360,$H$360:$K$360,0))*INDEX($J$354:$R$357,MATCH(V$360,$I$354:$I$357,0),MATCH(V$359,$J$353:$R$353,0))</f>
        <v>2</v>
      </c>
      <c r="W372" s="1004" cm="1">
        <f t="array" ref="W372">INDEX($H372:$K372,0,MATCH(W$360,$H$360:$K$360,0))*INDEX($J$354:$R$357,MATCH(W$360,$I$354:$I$357,0),MATCH(W$359,$J$353:$R$353,0))</f>
        <v>2</v>
      </c>
      <c r="X372" s="1004" cm="1">
        <f t="array" ref="X372">INDEX($H372:$K372,0,MATCH(X$360,$H$360:$K$360,0))*INDEX($J$354:$R$357,MATCH(X$360,$I$354:$I$357,0),MATCH(X$359,$J$353:$R$353,0))</f>
        <v>2</v>
      </c>
      <c r="Y372" s="1004" cm="1">
        <f t="array" ref="Y372">INDEX($H372:$K372,0,MATCH(Y$360,$H$360:$K$360,0))*INDEX($J$354:$R$357,MATCH(Y$360,$I$354:$I$357,0),MATCH(Y$359,$J$353:$R$353,0))</f>
        <v>1</v>
      </c>
      <c r="Z372" s="1004" cm="1">
        <f t="array" ref="Z372">INDEX($H372:$K372,0,MATCH(Z$360,$H$360:$K$360,0))*INDEX($J$354:$R$357,MATCH(Z$360,$I$354:$I$357,0),MATCH(Z$359,$J$353:$R$353,0))</f>
        <v>2</v>
      </c>
      <c r="AA372" s="1004" cm="1">
        <f t="array" ref="AA372">INDEX($H372:$K372,0,MATCH(AA$360,$H$360:$K$360,0))*INDEX($J$354:$R$357,MATCH(AA$360,$I$354:$I$357,0),MATCH(AA$359,$J$353:$R$353,0))</f>
        <v>2</v>
      </c>
      <c r="AB372" s="1004" cm="1">
        <f t="array" ref="AB372">INDEX($H372:$K372,0,MATCH(AB$360,$H$360:$K$360,0))*INDEX($J$354:$R$357,MATCH(AB$360,$I$354:$I$357,0),MATCH(AB$359,$J$353:$R$353,0))</f>
        <v>1</v>
      </c>
      <c r="AC372" s="1004" cm="1">
        <f t="array" ref="AC372">INDEX($H372:$K372,0,MATCH(AC$360,$H$360:$K$360,0))*INDEX($J$354:$R$357,MATCH(AC$360,$I$354:$I$357,0),MATCH(AC$359,$J$353:$R$353,0))</f>
        <v>1</v>
      </c>
      <c r="AD372" s="1004" cm="1">
        <f t="array" ref="AD372">INDEX($H372:$K372,0,MATCH(AD$360,$H$360:$K$360,0))*INDEX($J$354:$R$357,MATCH(AD$360,$I$354:$I$357,0),MATCH(AD$359,$J$353:$R$353,0))</f>
        <v>2</v>
      </c>
      <c r="AE372" s="1004" cm="1">
        <f t="array" ref="AE372">INDEX($H372:$K372,0,MATCH(AE$360,$H$360:$K$360,0))*INDEX($J$354:$R$357,MATCH(AE$360,$I$354:$I$357,0),MATCH(AE$359,$J$353:$R$353,0))</f>
        <v>2</v>
      </c>
      <c r="AF372" s="1004" cm="1">
        <f t="array" ref="AF372">INDEX($H372:$K372,0,MATCH(AF$360,$H$360:$K$360,0))*INDEX($J$354:$R$357,MATCH(AF$360,$I$354:$I$357,0),MATCH(AF$359,$J$353:$R$353,0))</f>
        <v>1</v>
      </c>
      <c r="AG372" s="1004" cm="1">
        <f t="array" ref="AG372">INDEX($H372:$K372,0,MATCH(AG$360,$H$360:$K$360,0))*INDEX($J$354:$R$357,MATCH(AG$360,$I$354:$I$357,0),MATCH(AG$359,$J$353:$R$353,0))</f>
        <v>1</v>
      </c>
      <c r="AH372" s="1004" cm="1">
        <f t="array" ref="AH372">INDEX($H372:$K372,0,MATCH(AH$360,$H$360:$K$360,0))*INDEX($J$354:$R$357,MATCH(AH$360,$I$354:$I$357,0),MATCH(AH$359,$J$353:$R$353,0))</f>
        <v>2</v>
      </c>
      <c r="AI372" s="1004" cm="1">
        <f t="array" ref="AI372">INDEX($H372:$K372,0,MATCH(AI$360,$H$360:$K$360,0))*INDEX($J$354:$R$357,MATCH(AI$360,$I$354:$I$357,0),MATCH(AI$359,$J$353:$R$353,0))</f>
        <v>2</v>
      </c>
      <c r="AJ372" s="1004" cm="1">
        <f t="array" ref="AJ372">INDEX($H372:$K372,0,MATCH(AJ$360,$H$360:$K$360,0))*INDEX($J$354:$R$357,MATCH(AJ$360,$I$354:$I$357,0),MATCH(AJ$359,$J$353:$R$353,0))</f>
        <v>1</v>
      </c>
      <c r="AK372" s="1004" cm="1">
        <f t="array" ref="AK372">INDEX($H372:$K372,0,MATCH(AK$360,$H$360:$K$360,0))*INDEX($J$354:$R$357,MATCH(AK$360,$I$354:$I$357,0),MATCH(AK$359,$J$353:$R$353,0))</f>
        <v>1</v>
      </c>
      <c r="AL372" s="1004" cm="1">
        <f t="array" ref="AL372">INDEX($H372:$K372,0,MATCH(AL$360,$H$360:$K$360,0))*INDEX($J$354:$R$357,MATCH(AL$360,$I$354:$I$357,0),MATCH(AL$359,$J$353:$R$353,0))</f>
        <v>2</v>
      </c>
      <c r="AM372" s="1004" cm="1">
        <f t="array" ref="AM372">INDEX($H372:$K372,0,MATCH(AM$360,$H$360:$K$360,0))*INDEX($J$354:$R$357,MATCH(AM$360,$I$354:$I$357,0),MATCH(AM$359,$J$353:$R$353,0))</f>
        <v>2</v>
      </c>
      <c r="AN372" s="1004" cm="1">
        <f t="array" ref="AN372">INDEX($H372:$K372,0,MATCH(AN$360,$H$360:$K$360,0))*INDEX($J$354:$R$357,MATCH(AN$360,$I$354:$I$357,0),MATCH(AN$359,$J$353:$R$353,0))</f>
        <v>1</v>
      </c>
      <c r="AO372" s="1004" cm="1">
        <f t="array" ref="AO372">INDEX($H372:$K372,0,MATCH(AO$360,$H$360:$K$360,0))*INDEX($J$354:$R$357,MATCH(AO$360,$I$354:$I$357,0),MATCH(AO$359,$J$353:$R$353,0))</f>
        <v>1</v>
      </c>
      <c r="AP372" s="1004" cm="1">
        <f t="array" ref="AP372">INDEX($H372:$K372,0,MATCH(AP$360,$H$360:$K$360,0))*INDEX($J$354:$R$357,MATCH(AP$360,$I$354:$I$357,0),MATCH(AP$359,$J$353:$R$353,0))</f>
        <v>2</v>
      </c>
      <c r="AQ372" s="1004" cm="1">
        <f t="array" ref="AQ372">INDEX($H372:$K372,0,MATCH(AQ$360,$H$360:$K$360,0))*INDEX($J$354:$R$357,MATCH(AQ$360,$I$354:$I$357,0),MATCH(AQ$359,$J$353:$R$353,0))</f>
        <v>2</v>
      </c>
      <c r="AR372" s="1004" cm="1">
        <f t="array" ref="AR372">INDEX($H372:$K372,0,MATCH(AR$360,$H$360:$K$360,0))*INDEX($J$354:$R$357,MATCH(AR$360,$I$354:$I$357,0),MATCH(AR$359,$J$353:$R$353,0))</f>
        <v>1</v>
      </c>
      <c r="AS372" s="1004" cm="1">
        <f t="array" ref="AS372">INDEX($H372:$K372,0,MATCH(AS$360,$H$360:$K$360,0))*INDEX($J$354:$R$357,MATCH(AS$360,$I$354:$I$357,0),MATCH(AS$359,$J$353:$R$353,0))</f>
        <v>1</v>
      </c>
      <c r="AT372" s="1004" cm="1">
        <f t="array" ref="AT372">INDEX($H372:$K372,0,MATCH(AT$360,$H$360:$K$360,0))*INDEX($J$354:$R$357,MATCH(AT$360,$I$354:$I$357,0),MATCH(AT$359,$J$353:$R$353,0))</f>
        <v>2</v>
      </c>
      <c r="AU372" s="1004"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4" cm="1">
        <f t="array" ref="L373">INDEX($H373:$K373,0,MATCH(L$360,$H$360:$K$360,0))*INDEX($J$354:$R$357,MATCH(L$360,$I$354:$I$357,0),MATCH(L$359,$J$353:$R$353,0))</f>
        <v>2</v>
      </c>
      <c r="M373" s="1004" cm="1">
        <f t="array" ref="M373">INDEX($H373:$K373,0,MATCH(M$360,$H$360:$K$360,0))*INDEX($J$354:$R$357,MATCH(M$360,$I$354:$I$357,0),MATCH(M$359,$J$353:$R$353,0))</f>
        <v>1</v>
      </c>
      <c r="N373" s="1004" cm="1">
        <f t="array" ref="N373">INDEX($H373:$K373,0,MATCH(N$360,$H$360:$K$360,0))*INDEX($J$354:$R$357,MATCH(N$360,$I$354:$I$357,0),MATCH(N$359,$J$353:$R$353,0))</f>
        <v>2</v>
      </c>
      <c r="O373" s="1004" cm="1">
        <f t="array" ref="O373">INDEX($H373:$K373,0,MATCH(O$360,$H$360:$K$360,0))*INDEX($J$354:$R$357,MATCH(O$360,$I$354:$I$357,0),MATCH(O$359,$J$353:$R$353,0))</f>
        <v>0</v>
      </c>
      <c r="P373" s="1004" cm="1">
        <f t="array" ref="P373">INDEX($H373:$K373,0,MATCH(P$360,$H$360:$K$360,0))*INDEX($J$354:$R$357,MATCH(P$360,$I$354:$I$357,0),MATCH(P$359,$J$353:$R$353,0))</f>
        <v>2</v>
      </c>
      <c r="Q373" s="1004" cm="1">
        <f t="array" ref="Q373">INDEX($H373:$K373,0,MATCH(Q$360,$H$360:$K$360,0))*INDEX($J$354:$R$357,MATCH(Q$360,$I$354:$I$357,0),MATCH(Q$359,$J$353:$R$353,0))</f>
        <v>1</v>
      </c>
      <c r="R373" s="1004" cm="1">
        <f t="array" ref="R373">INDEX($H373:$K373,0,MATCH(R$360,$H$360:$K$360,0))*INDEX($J$354:$R$357,MATCH(R$360,$I$354:$I$357,0),MATCH(R$359,$J$353:$R$353,0))</f>
        <v>2</v>
      </c>
      <c r="S373" s="1004" cm="1">
        <f t="array" ref="S373">INDEX($H373:$K373,0,MATCH(S$360,$H$360:$K$360,0))*INDEX($J$354:$R$357,MATCH(S$360,$I$354:$I$357,0),MATCH(S$359,$J$353:$R$353,0))</f>
        <v>0</v>
      </c>
      <c r="T373" s="1004" cm="1">
        <f t="array" ref="T373">INDEX($H373:$K373,0,MATCH(T$360,$H$360:$K$360,0))*INDEX($J$354:$R$357,MATCH(T$360,$I$354:$I$357,0),MATCH(T$359,$J$353:$R$353,0))</f>
        <v>2</v>
      </c>
      <c r="U373" s="1004" cm="1">
        <f t="array" ref="U373">INDEX($H373:$K373,0,MATCH(U$360,$H$360:$K$360,0))*INDEX($J$354:$R$357,MATCH(U$360,$I$354:$I$357,0),MATCH(U$359,$J$353:$R$353,0))</f>
        <v>1</v>
      </c>
      <c r="V373" s="1004" cm="1">
        <f t="array" ref="V373">INDEX($H373:$K373,0,MATCH(V$360,$H$360:$K$360,0))*INDEX($J$354:$R$357,MATCH(V$360,$I$354:$I$357,0),MATCH(V$359,$J$353:$R$353,0))</f>
        <v>2</v>
      </c>
      <c r="W373" s="1004" cm="1">
        <f t="array" ref="W373">INDEX($H373:$K373,0,MATCH(W$360,$H$360:$K$360,0))*INDEX($J$354:$R$357,MATCH(W$360,$I$354:$I$357,0),MATCH(W$359,$J$353:$R$353,0))</f>
        <v>0</v>
      </c>
      <c r="X373" s="1004" cm="1">
        <f t="array" ref="X373">INDEX($H373:$K373,0,MATCH(X$360,$H$360:$K$360,0))*INDEX($J$354:$R$357,MATCH(X$360,$I$354:$I$357,0),MATCH(X$359,$J$353:$R$353,0))</f>
        <v>2</v>
      </c>
      <c r="Y373" s="1004" cm="1">
        <f t="array" ref="Y373">INDEX($H373:$K373,0,MATCH(Y$360,$H$360:$K$360,0))*INDEX($J$354:$R$357,MATCH(Y$360,$I$354:$I$357,0),MATCH(Y$359,$J$353:$R$353,0))</f>
        <v>1</v>
      </c>
      <c r="Z373" s="1004" cm="1">
        <f t="array" ref="Z373">INDEX($H373:$K373,0,MATCH(Z$360,$H$360:$K$360,0))*INDEX($J$354:$R$357,MATCH(Z$360,$I$354:$I$357,0),MATCH(Z$359,$J$353:$R$353,0))</f>
        <v>2</v>
      </c>
      <c r="AA373" s="1004" cm="1">
        <f t="array" ref="AA373">INDEX($H373:$K373,0,MATCH(AA$360,$H$360:$K$360,0))*INDEX($J$354:$R$357,MATCH(AA$360,$I$354:$I$357,0),MATCH(AA$359,$J$353:$R$353,0))</f>
        <v>0</v>
      </c>
      <c r="AB373" s="1004" cm="1">
        <f t="array" ref="AB373">INDEX($H373:$K373,0,MATCH(AB$360,$H$360:$K$360,0))*INDEX($J$354:$R$357,MATCH(AB$360,$I$354:$I$357,0),MATCH(AB$359,$J$353:$R$353,0))</f>
        <v>1</v>
      </c>
      <c r="AC373" s="1004" cm="1">
        <f t="array" ref="AC373">INDEX($H373:$K373,0,MATCH(AC$360,$H$360:$K$360,0))*INDEX($J$354:$R$357,MATCH(AC$360,$I$354:$I$357,0),MATCH(AC$359,$J$353:$R$353,0))</f>
        <v>1</v>
      </c>
      <c r="AD373" s="1004" cm="1">
        <f t="array" ref="AD373">INDEX($H373:$K373,0,MATCH(AD$360,$H$360:$K$360,0))*INDEX($J$354:$R$357,MATCH(AD$360,$I$354:$I$357,0),MATCH(AD$359,$J$353:$R$353,0))</f>
        <v>2</v>
      </c>
      <c r="AE373" s="1004" cm="1">
        <f t="array" ref="AE373">INDEX($H373:$K373,0,MATCH(AE$360,$H$360:$K$360,0))*INDEX($J$354:$R$357,MATCH(AE$360,$I$354:$I$357,0),MATCH(AE$359,$J$353:$R$353,0))</f>
        <v>0</v>
      </c>
      <c r="AF373" s="1004" cm="1">
        <f t="array" ref="AF373">INDEX($H373:$K373,0,MATCH(AF$360,$H$360:$K$360,0))*INDEX($J$354:$R$357,MATCH(AF$360,$I$354:$I$357,0),MATCH(AF$359,$J$353:$R$353,0))</f>
        <v>1</v>
      </c>
      <c r="AG373" s="1004" cm="1">
        <f t="array" ref="AG373">INDEX($H373:$K373,0,MATCH(AG$360,$H$360:$K$360,0))*INDEX($J$354:$R$357,MATCH(AG$360,$I$354:$I$357,0),MATCH(AG$359,$J$353:$R$353,0))</f>
        <v>1</v>
      </c>
      <c r="AH373" s="1004" cm="1">
        <f t="array" ref="AH373">INDEX($H373:$K373,0,MATCH(AH$360,$H$360:$K$360,0))*INDEX($J$354:$R$357,MATCH(AH$360,$I$354:$I$357,0),MATCH(AH$359,$J$353:$R$353,0))</f>
        <v>2</v>
      </c>
      <c r="AI373" s="1004" cm="1">
        <f t="array" ref="AI373">INDEX($H373:$K373,0,MATCH(AI$360,$H$360:$K$360,0))*INDEX($J$354:$R$357,MATCH(AI$360,$I$354:$I$357,0),MATCH(AI$359,$J$353:$R$353,0))</f>
        <v>0</v>
      </c>
      <c r="AJ373" s="1004" cm="1">
        <f t="array" ref="AJ373">INDEX($H373:$K373,0,MATCH(AJ$360,$H$360:$K$360,0))*INDEX($J$354:$R$357,MATCH(AJ$360,$I$354:$I$357,0),MATCH(AJ$359,$J$353:$R$353,0))</f>
        <v>1</v>
      </c>
      <c r="AK373" s="1004" cm="1">
        <f t="array" ref="AK373">INDEX($H373:$K373,0,MATCH(AK$360,$H$360:$K$360,0))*INDEX($J$354:$R$357,MATCH(AK$360,$I$354:$I$357,0),MATCH(AK$359,$J$353:$R$353,0))</f>
        <v>1</v>
      </c>
      <c r="AL373" s="1004" cm="1">
        <f t="array" ref="AL373">INDEX($H373:$K373,0,MATCH(AL$360,$H$360:$K$360,0))*INDEX($J$354:$R$357,MATCH(AL$360,$I$354:$I$357,0),MATCH(AL$359,$J$353:$R$353,0))</f>
        <v>2</v>
      </c>
      <c r="AM373" s="1004" cm="1">
        <f t="array" ref="AM373">INDEX($H373:$K373,0,MATCH(AM$360,$H$360:$K$360,0))*INDEX($J$354:$R$357,MATCH(AM$360,$I$354:$I$357,0),MATCH(AM$359,$J$353:$R$353,0))</f>
        <v>0</v>
      </c>
      <c r="AN373" s="1004" cm="1">
        <f t="array" ref="AN373">INDEX($H373:$K373,0,MATCH(AN$360,$H$360:$K$360,0))*INDEX($J$354:$R$357,MATCH(AN$360,$I$354:$I$357,0),MATCH(AN$359,$J$353:$R$353,0))</f>
        <v>1</v>
      </c>
      <c r="AO373" s="1004" cm="1">
        <f t="array" ref="AO373">INDEX($H373:$K373,0,MATCH(AO$360,$H$360:$K$360,0))*INDEX($J$354:$R$357,MATCH(AO$360,$I$354:$I$357,0),MATCH(AO$359,$J$353:$R$353,0))</f>
        <v>1</v>
      </c>
      <c r="AP373" s="1004" cm="1">
        <f t="array" ref="AP373">INDEX($H373:$K373,0,MATCH(AP$360,$H$360:$K$360,0))*INDEX($J$354:$R$357,MATCH(AP$360,$I$354:$I$357,0),MATCH(AP$359,$J$353:$R$353,0))</f>
        <v>2</v>
      </c>
      <c r="AQ373" s="1004" cm="1">
        <f t="array" ref="AQ373">INDEX($H373:$K373,0,MATCH(AQ$360,$H$360:$K$360,0))*INDEX($J$354:$R$357,MATCH(AQ$360,$I$354:$I$357,0),MATCH(AQ$359,$J$353:$R$353,0))</f>
        <v>0</v>
      </c>
      <c r="AR373" s="1004" cm="1">
        <f t="array" ref="AR373">INDEX($H373:$K373,0,MATCH(AR$360,$H$360:$K$360,0))*INDEX($J$354:$R$357,MATCH(AR$360,$I$354:$I$357,0),MATCH(AR$359,$J$353:$R$353,0))</f>
        <v>1</v>
      </c>
      <c r="AS373" s="1004" cm="1">
        <f t="array" ref="AS373">INDEX($H373:$K373,0,MATCH(AS$360,$H$360:$K$360,0))*INDEX($J$354:$R$357,MATCH(AS$360,$I$354:$I$357,0),MATCH(AS$359,$J$353:$R$353,0))</f>
        <v>1</v>
      </c>
      <c r="AT373" s="1004" cm="1">
        <f t="array" ref="AT373">INDEX($H373:$K373,0,MATCH(AT$360,$H$360:$K$360,0))*INDEX($J$354:$R$357,MATCH(AT$360,$I$354:$I$357,0),MATCH(AT$359,$J$353:$R$353,0))</f>
        <v>2</v>
      </c>
      <c r="AU373" s="1004"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4" cm="1">
        <f t="array" ref="L374">INDEX($H374:$K374,0,MATCH(L$360,$H$360:$K$360,0))*INDEX($J$354:$R$357,MATCH(L$360,$I$354:$I$357,0),MATCH(L$359,$J$353:$R$353,0))</f>
        <v>2</v>
      </c>
      <c r="M374" s="1004" cm="1">
        <f t="array" ref="M374">INDEX($H374:$K374,0,MATCH(M$360,$H$360:$K$360,0))*INDEX($J$354:$R$357,MATCH(M$360,$I$354:$I$357,0),MATCH(M$359,$J$353:$R$353,0))</f>
        <v>1</v>
      </c>
      <c r="N374" s="1004" cm="1">
        <f t="array" ref="N374">INDEX($H374:$K374,0,MATCH(N$360,$H$360:$K$360,0))*INDEX($J$354:$R$357,MATCH(N$360,$I$354:$I$357,0),MATCH(N$359,$J$353:$R$353,0))</f>
        <v>1</v>
      </c>
      <c r="O374" s="1004" cm="1">
        <f t="array" ref="O374">INDEX($H374:$K374,0,MATCH(O$360,$H$360:$K$360,0))*INDEX($J$354:$R$357,MATCH(O$360,$I$354:$I$357,0),MATCH(O$359,$J$353:$R$353,0))</f>
        <v>1</v>
      </c>
      <c r="P374" s="1004" cm="1">
        <f t="array" ref="P374">INDEX($H374:$K374,0,MATCH(P$360,$H$360:$K$360,0))*INDEX($J$354:$R$357,MATCH(P$360,$I$354:$I$357,0),MATCH(P$359,$J$353:$R$353,0))</f>
        <v>2</v>
      </c>
      <c r="Q374" s="1004" cm="1">
        <f t="array" ref="Q374">INDEX($H374:$K374,0,MATCH(Q$360,$H$360:$K$360,0))*INDEX($J$354:$R$357,MATCH(Q$360,$I$354:$I$357,0),MATCH(Q$359,$J$353:$R$353,0))</f>
        <v>1</v>
      </c>
      <c r="R374" s="1004" cm="1">
        <f t="array" ref="R374">INDEX($H374:$K374,0,MATCH(R$360,$H$360:$K$360,0))*INDEX($J$354:$R$357,MATCH(R$360,$I$354:$I$357,0),MATCH(R$359,$J$353:$R$353,0))</f>
        <v>1</v>
      </c>
      <c r="S374" s="1004" cm="1">
        <f t="array" ref="S374">INDEX($H374:$K374,0,MATCH(S$360,$H$360:$K$360,0))*INDEX($J$354:$R$357,MATCH(S$360,$I$354:$I$357,0),MATCH(S$359,$J$353:$R$353,0))</f>
        <v>1</v>
      </c>
      <c r="T374" s="1004" cm="1">
        <f t="array" ref="T374">INDEX($H374:$K374,0,MATCH(T$360,$H$360:$K$360,0))*INDEX($J$354:$R$357,MATCH(T$360,$I$354:$I$357,0),MATCH(T$359,$J$353:$R$353,0))</f>
        <v>2</v>
      </c>
      <c r="U374" s="1004" cm="1">
        <f t="array" ref="U374">INDEX($H374:$K374,0,MATCH(U$360,$H$360:$K$360,0))*INDEX($J$354:$R$357,MATCH(U$360,$I$354:$I$357,0),MATCH(U$359,$J$353:$R$353,0))</f>
        <v>1</v>
      </c>
      <c r="V374" s="1004" cm="1">
        <f t="array" ref="V374">INDEX($H374:$K374,0,MATCH(V$360,$H$360:$K$360,0))*INDEX($J$354:$R$357,MATCH(V$360,$I$354:$I$357,0),MATCH(V$359,$J$353:$R$353,0))</f>
        <v>1</v>
      </c>
      <c r="W374" s="1004" cm="1">
        <f t="array" ref="W374">INDEX($H374:$K374,0,MATCH(W$360,$H$360:$K$360,0))*INDEX($J$354:$R$357,MATCH(W$360,$I$354:$I$357,0),MATCH(W$359,$J$353:$R$353,0))</f>
        <v>1</v>
      </c>
      <c r="X374" s="1004" cm="1">
        <f t="array" ref="X374">INDEX($H374:$K374,0,MATCH(X$360,$H$360:$K$360,0))*INDEX($J$354:$R$357,MATCH(X$360,$I$354:$I$357,0),MATCH(X$359,$J$353:$R$353,0))</f>
        <v>2</v>
      </c>
      <c r="Y374" s="1004" cm="1">
        <f t="array" ref="Y374">INDEX($H374:$K374,0,MATCH(Y$360,$H$360:$K$360,0))*INDEX($J$354:$R$357,MATCH(Y$360,$I$354:$I$357,0),MATCH(Y$359,$J$353:$R$353,0))</f>
        <v>1</v>
      </c>
      <c r="Z374" s="1004" cm="1">
        <f t="array" ref="Z374">INDEX($H374:$K374,0,MATCH(Z$360,$H$360:$K$360,0))*INDEX($J$354:$R$357,MATCH(Z$360,$I$354:$I$357,0),MATCH(Z$359,$J$353:$R$353,0))</f>
        <v>1</v>
      </c>
      <c r="AA374" s="1004" cm="1">
        <f t="array" ref="AA374">INDEX($H374:$K374,0,MATCH(AA$360,$H$360:$K$360,0))*INDEX($J$354:$R$357,MATCH(AA$360,$I$354:$I$357,0),MATCH(AA$359,$J$353:$R$353,0))</f>
        <v>1</v>
      </c>
      <c r="AB374" s="1004" cm="1">
        <f t="array" ref="AB374">INDEX($H374:$K374,0,MATCH(AB$360,$H$360:$K$360,0))*INDEX($J$354:$R$357,MATCH(AB$360,$I$354:$I$357,0),MATCH(AB$359,$J$353:$R$353,0))</f>
        <v>1</v>
      </c>
      <c r="AC374" s="1004" cm="1">
        <f t="array" ref="AC374">INDEX($H374:$K374,0,MATCH(AC$360,$H$360:$K$360,0))*INDEX($J$354:$R$357,MATCH(AC$360,$I$354:$I$357,0),MATCH(AC$359,$J$353:$R$353,0))</f>
        <v>1</v>
      </c>
      <c r="AD374" s="1004" cm="1">
        <f t="array" ref="AD374">INDEX($H374:$K374,0,MATCH(AD$360,$H$360:$K$360,0))*INDEX($J$354:$R$357,MATCH(AD$360,$I$354:$I$357,0),MATCH(AD$359,$J$353:$R$353,0))</f>
        <v>1</v>
      </c>
      <c r="AE374" s="1004" cm="1">
        <f t="array" ref="AE374">INDEX($H374:$K374,0,MATCH(AE$360,$H$360:$K$360,0))*INDEX($J$354:$R$357,MATCH(AE$360,$I$354:$I$357,0),MATCH(AE$359,$J$353:$R$353,0))</f>
        <v>1</v>
      </c>
      <c r="AF374" s="1004" cm="1">
        <f t="array" ref="AF374">INDEX($H374:$K374,0,MATCH(AF$360,$H$360:$K$360,0))*INDEX($J$354:$R$357,MATCH(AF$360,$I$354:$I$357,0),MATCH(AF$359,$J$353:$R$353,0))</f>
        <v>1</v>
      </c>
      <c r="AG374" s="1004" cm="1">
        <f t="array" ref="AG374">INDEX($H374:$K374,0,MATCH(AG$360,$H$360:$K$360,0))*INDEX($J$354:$R$357,MATCH(AG$360,$I$354:$I$357,0),MATCH(AG$359,$J$353:$R$353,0))</f>
        <v>1</v>
      </c>
      <c r="AH374" s="1004" cm="1">
        <f t="array" ref="AH374">INDEX($H374:$K374,0,MATCH(AH$360,$H$360:$K$360,0))*INDEX($J$354:$R$357,MATCH(AH$360,$I$354:$I$357,0),MATCH(AH$359,$J$353:$R$353,0))</f>
        <v>1</v>
      </c>
      <c r="AI374" s="1004" cm="1">
        <f t="array" ref="AI374">INDEX($H374:$K374,0,MATCH(AI$360,$H$360:$K$360,0))*INDEX($J$354:$R$357,MATCH(AI$360,$I$354:$I$357,0),MATCH(AI$359,$J$353:$R$353,0))</f>
        <v>1</v>
      </c>
      <c r="AJ374" s="1004" cm="1">
        <f t="array" ref="AJ374">INDEX($H374:$K374,0,MATCH(AJ$360,$H$360:$K$360,0))*INDEX($J$354:$R$357,MATCH(AJ$360,$I$354:$I$357,0),MATCH(AJ$359,$J$353:$R$353,0))</f>
        <v>1</v>
      </c>
      <c r="AK374" s="1004" cm="1">
        <f t="array" ref="AK374">INDEX($H374:$K374,0,MATCH(AK$360,$H$360:$K$360,0))*INDEX($J$354:$R$357,MATCH(AK$360,$I$354:$I$357,0),MATCH(AK$359,$J$353:$R$353,0))</f>
        <v>1</v>
      </c>
      <c r="AL374" s="1004" cm="1">
        <f t="array" ref="AL374">INDEX($H374:$K374,0,MATCH(AL$360,$H$360:$K$360,0))*INDEX($J$354:$R$357,MATCH(AL$360,$I$354:$I$357,0),MATCH(AL$359,$J$353:$R$353,0))</f>
        <v>1</v>
      </c>
      <c r="AM374" s="1004" cm="1">
        <f t="array" ref="AM374">INDEX($H374:$K374,0,MATCH(AM$360,$H$360:$K$360,0))*INDEX($J$354:$R$357,MATCH(AM$360,$I$354:$I$357,0),MATCH(AM$359,$J$353:$R$353,0))</f>
        <v>1</v>
      </c>
      <c r="AN374" s="1004" cm="1">
        <f t="array" ref="AN374">INDEX($H374:$K374,0,MATCH(AN$360,$H$360:$K$360,0))*INDEX($J$354:$R$357,MATCH(AN$360,$I$354:$I$357,0),MATCH(AN$359,$J$353:$R$353,0))</f>
        <v>1</v>
      </c>
      <c r="AO374" s="1004" cm="1">
        <f t="array" ref="AO374">INDEX($H374:$K374,0,MATCH(AO$360,$H$360:$K$360,0))*INDEX($J$354:$R$357,MATCH(AO$360,$I$354:$I$357,0),MATCH(AO$359,$J$353:$R$353,0))</f>
        <v>1</v>
      </c>
      <c r="AP374" s="1004" cm="1">
        <f t="array" ref="AP374">INDEX($H374:$K374,0,MATCH(AP$360,$H$360:$K$360,0))*INDEX($J$354:$R$357,MATCH(AP$360,$I$354:$I$357,0),MATCH(AP$359,$J$353:$R$353,0))</f>
        <v>1</v>
      </c>
      <c r="AQ374" s="1004" cm="1">
        <f t="array" ref="AQ374">INDEX($H374:$K374,0,MATCH(AQ$360,$H$360:$K$360,0))*INDEX($J$354:$R$357,MATCH(AQ$360,$I$354:$I$357,0),MATCH(AQ$359,$J$353:$R$353,0))</f>
        <v>1</v>
      </c>
      <c r="AR374" s="1004" cm="1">
        <f t="array" ref="AR374">INDEX($H374:$K374,0,MATCH(AR$360,$H$360:$K$360,0))*INDEX($J$354:$R$357,MATCH(AR$360,$I$354:$I$357,0),MATCH(AR$359,$J$353:$R$353,0))</f>
        <v>1</v>
      </c>
      <c r="AS374" s="1004" cm="1">
        <f t="array" ref="AS374">INDEX($H374:$K374,0,MATCH(AS$360,$H$360:$K$360,0))*INDEX($J$354:$R$357,MATCH(AS$360,$I$354:$I$357,0),MATCH(AS$359,$J$353:$R$353,0))</f>
        <v>1</v>
      </c>
      <c r="AT374" s="1004" cm="1">
        <f t="array" ref="AT374">INDEX($H374:$K374,0,MATCH(AT$360,$H$360:$K$360,0))*INDEX($J$354:$R$357,MATCH(AT$360,$I$354:$I$357,0),MATCH(AT$359,$J$353:$R$353,0))</f>
        <v>1</v>
      </c>
      <c r="AU374" s="1004"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4" cm="1">
        <f t="array" ref="L375">INDEX($H375:$K375,0,MATCH(L$360,$H$360:$K$360,0))*INDEX($J$354:$R$357,MATCH(L$360,$I$354:$I$357,0),MATCH(L$359,$J$353:$R$353,0))</f>
        <v>2</v>
      </c>
      <c r="M375" s="1004" cm="1">
        <f t="array" ref="M375">INDEX($H375:$K375,0,MATCH(M$360,$H$360:$K$360,0))*INDEX($J$354:$R$357,MATCH(M$360,$I$354:$I$357,0),MATCH(M$359,$J$353:$R$353,0))</f>
        <v>1</v>
      </c>
      <c r="N375" s="1004" cm="1">
        <f t="array" ref="N375">INDEX($H375:$K375,0,MATCH(N$360,$H$360:$K$360,0))*INDEX($J$354:$R$357,MATCH(N$360,$I$354:$I$357,0),MATCH(N$359,$J$353:$R$353,0))</f>
        <v>1</v>
      </c>
      <c r="O375" s="1004" cm="1">
        <f t="array" ref="O375">INDEX($H375:$K375,0,MATCH(O$360,$H$360:$K$360,0))*INDEX($J$354:$R$357,MATCH(O$360,$I$354:$I$357,0),MATCH(O$359,$J$353:$R$353,0))</f>
        <v>1</v>
      </c>
      <c r="P375" s="1004" cm="1">
        <f t="array" ref="P375">INDEX($H375:$K375,0,MATCH(P$360,$H$360:$K$360,0))*INDEX($J$354:$R$357,MATCH(P$360,$I$354:$I$357,0),MATCH(P$359,$J$353:$R$353,0))</f>
        <v>2</v>
      </c>
      <c r="Q375" s="1004" cm="1">
        <f t="array" ref="Q375">INDEX($H375:$K375,0,MATCH(Q$360,$H$360:$K$360,0))*INDEX($J$354:$R$357,MATCH(Q$360,$I$354:$I$357,0),MATCH(Q$359,$J$353:$R$353,0))</f>
        <v>1</v>
      </c>
      <c r="R375" s="1004" cm="1">
        <f t="array" ref="R375">INDEX($H375:$K375,0,MATCH(R$360,$H$360:$K$360,0))*INDEX($J$354:$R$357,MATCH(R$360,$I$354:$I$357,0),MATCH(R$359,$J$353:$R$353,0))</f>
        <v>1</v>
      </c>
      <c r="S375" s="1004" cm="1">
        <f t="array" ref="S375">INDEX($H375:$K375,0,MATCH(S$360,$H$360:$K$360,0))*INDEX($J$354:$R$357,MATCH(S$360,$I$354:$I$357,0),MATCH(S$359,$J$353:$R$353,0))</f>
        <v>1</v>
      </c>
      <c r="T375" s="1004" cm="1">
        <f t="array" ref="T375">INDEX($H375:$K375,0,MATCH(T$360,$H$360:$K$360,0))*INDEX($J$354:$R$357,MATCH(T$360,$I$354:$I$357,0),MATCH(T$359,$J$353:$R$353,0))</f>
        <v>2</v>
      </c>
      <c r="U375" s="1004" cm="1">
        <f t="array" ref="U375">INDEX($H375:$K375,0,MATCH(U$360,$H$360:$K$360,0))*INDEX($J$354:$R$357,MATCH(U$360,$I$354:$I$357,0),MATCH(U$359,$J$353:$R$353,0))</f>
        <v>1</v>
      </c>
      <c r="V375" s="1004" cm="1">
        <f t="array" ref="V375">INDEX($H375:$K375,0,MATCH(V$360,$H$360:$K$360,0))*INDEX($J$354:$R$357,MATCH(V$360,$I$354:$I$357,0),MATCH(V$359,$J$353:$R$353,0))</f>
        <v>1</v>
      </c>
      <c r="W375" s="1004" cm="1">
        <f t="array" ref="W375">INDEX($H375:$K375,0,MATCH(W$360,$H$360:$K$360,0))*INDEX($J$354:$R$357,MATCH(W$360,$I$354:$I$357,0),MATCH(W$359,$J$353:$R$353,0))</f>
        <v>1</v>
      </c>
      <c r="X375" s="1004" cm="1">
        <f t="array" ref="X375">INDEX($H375:$K375,0,MATCH(X$360,$H$360:$K$360,0))*INDEX($J$354:$R$357,MATCH(X$360,$I$354:$I$357,0),MATCH(X$359,$J$353:$R$353,0))</f>
        <v>2</v>
      </c>
      <c r="Y375" s="1004" cm="1">
        <f t="array" ref="Y375">INDEX($H375:$K375,0,MATCH(Y$360,$H$360:$K$360,0))*INDEX($J$354:$R$357,MATCH(Y$360,$I$354:$I$357,0),MATCH(Y$359,$J$353:$R$353,0))</f>
        <v>1</v>
      </c>
      <c r="Z375" s="1004" cm="1">
        <f t="array" ref="Z375">INDEX($H375:$K375,0,MATCH(Z$360,$H$360:$K$360,0))*INDEX($J$354:$R$357,MATCH(Z$360,$I$354:$I$357,0),MATCH(Z$359,$J$353:$R$353,0))</f>
        <v>1</v>
      </c>
      <c r="AA375" s="1004" cm="1">
        <f t="array" ref="AA375">INDEX($H375:$K375,0,MATCH(AA$360,$H$360:$K$360,0))*INDEX($J$354:$R$357,MATCH(AA$360,$I$354:$I$357,0),MATCH(AA$359,$J$353:$R$353,0))</f>
        <v>1</v>
      </c>
      <c r="AB375" s="1004" cm="1">
        <f t="array" ref="AB375">INDEX($H375:$K375,0,MATCH(AB$360,$H$360:$K$360,0))*INDEX($J$354:$R$357,MATCH(AB$360,$I$354:$I$357,0),MATCH(AB$359,$J$353:$R$353,0))</f>
        <v>1</v>
      </c>
      <c r="AC375" s="1004" cm="1">
        <f t="array" ref="AC375">INDEX($H375:$K375,0,MATCH(AC$360,$H$360:$K$360,0))*INDEX($J$354:$R$357,MATCH(AC$360,$I$354:$I$357,0),MATCH(AC$359,$J$353:$R$353,0))</f>
        <v>1</v>
      </c>
      <c r="AD375" s="1004" cm="1">
        <f t="array" ref="AD375">INDEX($H375:$K375,0,MATCH(AD$360,$H$360:$K$360,0))*INDEX($J$354:$R$357,MATCH(AD$360,$I$354:$I$357,0),MATCH(AD$359,$J$353:$R$353,0))</f>
        <v>1</v>
      </c>
      <c r="AE375" s="1004" cm="1">
        <f t="array" ref="AE375">INDEX($H375:$K375,0,MATCH(AE$360,$H$360:$K$360,0))*INDEX($J$354:$R$357,MATCH(AE$360,$I$354:$I$357,0),MATCH(AE$359,$J$353:$R$353,0))</f>
        <v>1</v>
      </c>
      <c r="AF375" s="1004" cm="1">
        <f t="array" ref="AF375">INDEX($H375:$K375,0,MATCH(AF$360,$H$360:$K$360,0))*INDEX($J$354:$R$357,MATCH(AF$360,$I$354:$I$357,0),MATCH(AF$359,$J$353:$R$353,0))</f>
        <v>1</v>
      </c>
      <c r="AG375" s="1004" cm="1">
        <f t="array" ref="AG375">INDEX($H375:$K375,0,MATCH(AG$360,$H$360:$K$360,0))*INDEX($J$354:$R$357,MATCH(AG$360,$I$354:$I$357,0),MATCH(AG$359,$J$353:$R$353,0))</f>
        <v>1</v>
      </c>
      <c r="AH375" s="1004" cm="1">
        <f t="array" ref="AH375">INDEX($H375:$K375,0,MATCH(AH$360,$H$360:$K$360,0))*INDEX($J$354:$R$357,MATCH(AH$360,$I$354:$I$357,0),MATCH(AH$359,$J$353:$R$353,0))</f>
        <v>1</v>
      </c>
      <c r="AI375" s="1004" cm="1">
        <f t="array" ref="AI375">INDEX($H375:$K375,0,MATCH(AI$360,$H$360:$K$360,0))*INDEX($J$354:$R$357,MATCH(AI$360,$I$354:$I$357,0),MATCH(AI$359,$J$353:$R$353,0))</f>
        <v>1</v>
      </c>
      <c r="AJ375" s="1004" cm="1">
        <f t="array" ref="AJ375">INDEX($H375:$K375,0,MATCH(AJ$360,$H$360:$K$360,0))*INDEX($J$354:$R$357,MATCH(AJ$360,$I$354:$I$357,0),MATCH(AJ$359,$J$353:$R$353,0))</f>
        <v>1</v>
      </c>
      <c r="AK375" s="1004" cm="1">
        <f t="array" ref="AK375">INDEX($H375:$K375,0,MATCH(AK$360,$H$360:$K$360,0))*INDEX($J$354:$R$357,MATCH(AK$360,$I$354:$I$357,0),MATCH(AK$359,$J$353:$R$353,0))</f>
        <v>1</v>
      </c>
      <c r="AL375" s="1004" cm="1">
        <f t="array" ref="AL375">INDEX($H375:$K375,0,MATCH(AL$360,$H$360:$K$360,0))*INDEX($J$354:$R$357,MATCH(AL$360,$I$354:$I$357,0),MATCH(AL$359,$J$353:$R$353,0))</f>
        <v>1</v>
      </c>
      <c r="AM375" s="1004" cm="1">
        <f t="array" ref="AM375">INDEX($H375:$K375,0,MATCH(AM$360,$H$360:$K$360,0))*INDEX($J$354:$R$357,MATCH(AM$360,$I$354:$I$357,0),MATCH(AM$359,$J$353:$R$353,0))</f>
        <v>1</v>
      </c>
      <c r="AN375" s="1004" cm="1">
        <f t="array" ref="AN375">INDEX($H375:$K375,0,MATCH(AN$360,$H$360:$K$360,0))*INDEX($J$354:$R$357,MATCH(AN$360,$I$354:$I$357,0),MATCH(AN$359,$J$353:$R$353,0))</f>
        <v>1</v>
      </c>
      <c r="AO375" s="1004" cm="1">
        <f t="array" ref="AO375">INDEX($H375:$K375,0,MATCH(AO$360,$H$360:$K$360,0))*INDEX($J$354:$R$357,MATCH(AO$360,$I$354:$I$357,0),MATCH(AO$359,$J$353:$R$353,0))</f>
        <v>1</v>
      </c>
      <c r="AP375" s="1004" cm="1">
        <f t="array" ref="AP375">INDEX($H375:$K375,0,MATCH(AP$360,$H$360:$K$360,0))*INDEX($J$354:$R$357,MATCH(AP$360,$I$354:$I$357,0),MATCH(AP$359,$J$353:$R$353,0))</f>
        <v>1</v>
      </c>
      <c r="AQ375" s="1004" cm="1">
        <f t="array" ref="AQ375">INDEX($H375:$K375,0,MATCH(AQ$360,$H$360:$K$360,0))*INDEX($J$354:$R$357,MATCH(AQ$360,$I$354:$I$357,0),MATCH(AQ$359,$J$353:$R$353,0))</f>
        <v>1</v>
      </c>
      <c r="AR375" s="1004" cm="1">
        <f t="array" ref="AR375">INDEX($H375:$K375,0,MATCH(AR$360,$H$360:$K$360,0))*INDEX($J$354:$R$357,MATCH(AR$360,$I$354:$I$357,0),MATCH(AR$359,$J$353:$R$353,0))</f>
        <v>1</v>
      </c>
      <c r="AS375" s="1004" cm="1">
        <f t="array" ref="AS375">INDEX($H375:$K375,0,MATCH(AS$360,$H$360:$K$360,0))*INDEX($J$354:$R$357,MATCH(AS$360,$I$354:$I$357,0),MATCH(AS$359,$J$353:$R$353,0))</f>
        <v>1</v>
      </c>
      <c r="AT375" s="1004" cm="1">
        <f t="array" ref="AT375">INDEX($H375:$K375,0,MATCH(AT$360,$H$360:$K$360,0))*INDEX($J$354:$R$357,MATCH(AT$360,$I$354:$I$357,0),MATCH(AT$359,$J$353:$R$353,0))</f>
        <v>1</v>
      </c>
      <c r="AU375" s="1004"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4" cm="1">
        <f t="array" ref="L376">INDEX($H376:$K376,0,MATCH(L$360,$H$360:$K$360,0))*INDEX($J$354:$R$357,MATCH(L$360,$I$354:$I$357,0),MATCH(L$359,$J$353:$R$353,0))</f>
        <v>0</v>
      </c>
      <c r="M376" s="1004" cm="1">
        <f t="array" ref="M376">INDEX($H376:$K376,0,MATCH(M$360,$H$360:$K$360,0))*INDEX($J$354:$R$357,MATCH(M$360,$I$354:$I$357,0),MATCH(M$359,$J$353:$R$353,0))</f>
        <v>0</v>
      </c>
      <c r="N376" s="1004" cm="1">
        <f t="array" ref="N376">INDEX($H376:$K376,0,MATCH(N$360,$H$360:$K$360,0))*INDEX($J$354:$R$357,MATCH(N$360,$I$354:$I$357,0),MATCH(N$359,$J$353:$R$353,0))</f>
        <v>0</v>
      </c>
      <c r="O376" s="1004" cm="1">
        <f t="array" ref="O376">INDEX($H376:$K376,0,MATCH(O$360,$H$360:$K$360,0))*INDEX($J$354:$R$357,MATCH(O$360,$I$354:$I$357,0),MATCH(O$359,$J$353:$R$353,0))</f>
        <v>0</v>
      </c>
      <c r="P376" s="1004" cm="1">
        <f t="array" ref="P376">INDEX($H376:$K376,0,MATCH(P$360,$H$360:$K$360,0))*INDEX($J$354:$R$357,MATCH(P$360,$I$354:$I$357,0),MATCH(P$359,$J$353:$R$353,0))</f>
        <v>0</v>
      </c>
      <c r="Q376" s="1004" cm="1">
        <f t="array" ref="Q376">INDEX($H376:$K376,0,MATCH(Q$360,$H$360:$K$360,0))*INDEX($J$354:$R$357,MATCH(Q$360,$I$354:$I$357,0),MATCH(Q$359,$J$353:$R$353,0))</f>
        <v>0</v>
      </c>
      <c r="R376" s="1004" cm="1">
        <f t="array" ref="R376">INDEX($H376:$K376,0,MATCH(R$360,$H$360:$K$360,0))*INDEX($J$354:$R$357,MATCH(R$360,$I$354:$I$357,0),MATCH(R$359,$J$353:$R$353,0))</f>
        <v>0</v>
      </c>
      <c r="S376" s="1004" cm="1">
        <f t="array" ref="S376">INDEX($H376:$K376,0,MATCH(S$360,$H$360:$K$360,0))*INDEX($J$354:$R$357,MATCH(S$360,$I$354:$I$357,0),MATCH(S$359,$J$353:$R$353,0))</f>
        <v>0</v>
      </c>
      <c r="T376" s="1004" cm="1">
        <f t="array" ref="T376">INDEX($H376:$K376,0,MATCH(T$360,$H$360:$K$360,0))*INDEX($J$354:$R$357,MATCH(T$360,$I$354:$I$357,0),MATCH(T$359,$J$353:$R$353,0))</f>
        <v>0</v>
      </c>
      <c r="U376" s="1004" cm="1">
        <f t="array" ref="U376">INDEX($H376:$K376,0,MATCH(U$360,$H$360:$K$360,0))*INDEX($J$354:$R$357,MATCH(U$360,$I$354:$I$357,0),MATCH(U$359,$J$353:$R$353,0))</f>
        <v>0</v>
      </c>
      <c r="V376" s="1004" cm="1">
        <f t="array" ref="V376">INDEX($H376:$K376,0,MATCH(V$360,$H$360:$K$360,0))*INDEX($J$354:$R$357,MATCH(V$360,$I$354:$I$357,0),MATCH(V$359,$J$353:$R$353,0))</f>
        <v>0</v>
      </c>
      <c r="W376" s="1004" cm="1">
        <f t="array" ref="W376">INDEX($H376:$K376,0,MATCH(W$360,$H$360:$K$360,0))*INDEX($J$354:$R$357,MATCH(W$360,$I$354:$I$357,0),MATCH(W$359,$J$353:$R$353,0))</f>
        <v>0</v>
      </c>
      <c r="X376" s="1004" cm="1">
        <f t="array" ref="X376">INDEX($H376:$K376,0,MATCH(X$360,$H$360:$K$360,0))*INDEX($J$354:$R$357,MATCH(X$360,$I$354:$I$357,0),MATCH(X$359,$J$353:$R$353,0))</f>
        <v>0</v>
      </c>
      <c r="Y376" s="1004" cm="1">
        <f t="array" ref="Y376">INDEX($H376:$K376,0,MATCH(Y$360,$H$360:$K$360,0))*INDEX($J$354:$R$357,MATCH(Y$360,$I$354:$I$357,0),MATCH(Y$359,$J$353:$R$353,0))</f>
        <v>0</v>
      </c>
      <c r="Z376" s="1004" cm="1">
        <f t="array" ref="Z376">INDEX($H376:$K376,0,MATCH(Z$360,$H$360:$K$360,0))*INDEX($J$354:$R$357,MATCH(Z$360,$I$354:$I$357,0),MATCH(Z$359,$J$353:$R$353,0))</f>
        <v>0</v>
      </c>
      <c r="AA376" s="1004" cm="1">
        <f t="array" ref="AA376">INDEX($H376:$K376,0,MATCH(AA$360,$H$360:$K$360,0))*INDEX($J$354:$R$357,MATCH(AA$360,$I$354:$I$357,0),MATCH(AA$359,$J$353:$R$353,0))</f>
        <v>0</v>
      </c>
      <c r="AB376" s="1004" cm="1">
        <f t="array" ref="AB376">INDEX($H376:$K376,0,MATCH(AB$360,$H$360:$K$360,0))*INDEX($J$354:$R$357,MATCH(AB$360,$I$354:$I$357,0),MATCH(AB$359,$J$353:$R$353,0))</f>
        <v>0</v>
      </c>
      <c r="AC376" s="1004" cm="1">
        <f t="array" ref="AC376">INDEX($H376:$K376,0,MATCH(AC$360,$H$360:$K$360,0))*INDEX($J$354:$R$357,MATCH(AC$360,$I$354:$I$357,0),MATCH(AC$359,$J$353:$R$353,0))</f>
        <v>0</v>
      </c>
      <c r="AD376" s="1004" cm="1">
        <f t="array" ref="AD376">INDEX($H376:$K376,0,MATCH(AD$360,$H$360:$K$360,0))*INDEX($J$354:$R$357,MATCH(AD$360,$I$354:$I$357,0),MATCH(AD$359,$J$353:$R$353,0))</f>
        <v>0</v>
      </c>
      <c r="AE376" s="1004" cm="1">
        <f t="array" ref="AE376">INDEX($H376:$K376,0,MATCH(AE$360,$H$360:$K$360,0))*INDEX($J$354:$R$357,MATCH(AE$360,$I$354:$I$357,0),MATCH(AE$359,$J$353:$R$353,0))</f>
        <v>0</v>
      </c>
      <c r="AF376" s="1004" cm="1">
        <f t="array" ref="AF376">INDEX($H376:$K376,0,MATCH(AF$360,$H$360:$K$360,0))*INDEX($J$354:$R$357,MATCH(AF$360,$I$354:$I$357,0),MATCH(AF$359,$J$353:$R$353,0))</f>
        <v>0</v>
      </c>
      <c r="AG376" s="1004" cm="1">
        <f t="array" ref="AG376">INDEX($H376:$K376,0,MATCH(AG$360,$H$360:$K$360,0))*INDEX($J$354:$R$357,MATCH(AG$360,$I$354:$I$357,0),MATCH(AG$359,$J$353:$R$353,0))</f>
        <v>0</v>
      </c>
      <c r="AH376" s="1004" cm="1">
        <f t="array" ref="AH376">INDEX($H376:$K376,0,MATCH(AH$360,$H$360:$K$360,0))*INDEX($J$354:$R$357,MATCH(AH$360,$I$354:$I$357,0),MATCH(AH$359,$J$353:$R$353,0))</f>
        <v>0</v>
      </c>
      <c r="AI376" s="1004" cm="1">
        <f t="array" ref="AI376">INDEX($H376:$K376,0,MATCH(AI$360,$H$360:$K$360,0))*INDEX($J$354:$R$357,MATCH(AI$360,$I$354:$I$357,0),MATCH(AI$359,$J$353:$R$353,0))</f>
        <v>0</v>
      </c>
      <c r="AJ376" s="1004" cm="1">
        <f t="array" ref="AJ376">INDEX($H376:$K376,0,MATCH(AJ$360,$H$360:$K$360,0))*INDEX($J$354:$R$357,MATCH(AJ$360,$I$354:$I$357,0),MATCH(AJ$359,$J$353:$R$353,0))</f>
        <v>0</v>
      </c>
      <c r="AK376" s="1004" cm="1">
        <f t="array" ref="AK376">INDEX($H376:$K376,0,MATCH(AK$360,$H$360:$K$360,0))*INDEX($J$354:$R$357,MATCH(AK$360,$I$354:$I$357,0),MATCH(AK$359,$J$353:$R$353,0))</f>
        <v>0</v>
      </c>
      <c r="AL376" s="1004" cm="1">
        <f t="array" ref="AL376">INDEX($H376:$K376,0,MATCH(AL$360,$H$360:$K$360,0))*INDEX($J$354:$R$357,MATCH(AL$360,$I$354:$I$357,0),MATCH(AL$359,$J$353:$R$353,0))</f>
        <v>0</v>
      </c>
      <c r="AM376" s="1004" cm="1">
        <f t="array" ref="AM376">INDEX($H376:$K376,0,MATCH(AM$360,$H$360:$K$360,0))*INDEX($J$354:$R$357,MATCH(AM$360,$I$354:$I$357,0),MATCH(AM$359,$J$353:$R$353,0))</f>
        <v>0</v>
      </c>
      <c r="AN376" s="1004" cm="1">
        <f t="array" ref="AN376">INDEX($H376:$K376,0,MATCH(AN$360,$H$360:$K$360,0))*INDEX($J$354:$R$357,MATCH(AN$360,$I$354:$I$357,0),MATCH(AN$359,$J$353:$R$353,0))</f>
        <v>0</v>
      </c>
      <c r="AO376" s="1004" cm="1">
        <f t="array" ref="AO376">INDEX($H376:$K376,0,MATCH(AO$360,$H$360:$K$360,0))*INDEX($J$354:$R$357,MATCH(AO$360,$I$354:$I$357,0),MATCH(AO$359,$J$353:$R$353,0))</f>
        <v>0</v>
      </c>
      <c r="AP376" s="1004" cm="1">
        <f t="array" ref="AP376">INDEX($H376:$K376,0,MATCH(AP$360,$H$360:$K$360,0))*INDEX($J$354:$R$357,MATCH(AP$360,$I$354:$I$357,0),MATCH(AP$359,$J$353:$R$353,0))</f>
        <v>0</v>
      </c>
      <c r="AQ376" s="1004" cm="1">
        <f t="array" ref="AQ376">INDEX($H376:$K376,0,MATCH(AQ$360,$H$360:$K$360,0))*INDEX($J$354:$R$357,MATCH(AQ$360,$I$354:$I$357,0),MATCH(AQ$359,$J$353:$R$353,0))</f>
        <v>0</v>
      </c>
      <c r="AR376" s="1004" cm="1">
        <f t="array" ref="AR376">INDEX($H376:$K376,0,MATCH(AR$360,$H$360:$K$360,0))*INDEX($J$354:$R$357,MATCH(AR$360,$I$354:$I$357,0),MATCH(AR$359,$J$353:$R$353,0))</f>
        <v>0</v>
      </c>
      <c r="AS376" s="1004" cm="1">
        <f t="array" ref="AS376">INDEX($H376:$K376,0,MATCH(AS$360,$H$360:$K$360,0))*INDEX($J$354:$R$357,MATCH(AS$360,$I$354:$I$357,0),MATCH(AS$359,$J$353:$R$353,0))</f>
        <v>0</v>
      </c>
      <c r="AT376" s="1004" cm="1">
        <f t="array" ref="AT376">INDEX($H376:$K376,0,MATCH(AT$360,$H$360:$K$360,0))*INDEX($J$354:$R$357,MATCH(AT$360,$I$354:$I$357,0),MATCH(AT$359,$J$353:$R$353,0))</f>
        <v>0</v>
      </c>
      <c r="AU376" s="1004"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4" cm="1">
        <f t="array" ref="L377">INDEX($H377:$K377,0,MATCH(L$360,$H$360:$K$360,0))*INDEX($J$354:$R$357,MATCH(L$360,$I$354:$I$357,0),MATCH(L$359,$J$353:$R$353,0))</f>
        <v>0</v>
      </c>
      <c r="M377" s="1004" cm="1">
        <f t="array" ref="M377">INDEX($H377:$K377,0,MATCH(M$360,$H$360:$K$360,0))*INDEX($J$354:$R$357,MATCH(M$360,$I$354:$I$357,0),MATCH(M$359,$J$353:$R$353,0))</f>
        <v>0</v>
      </c>
      <c r="N377" s="1004" cm="1">
        <f t="array" ref="N377">INDEX($H377:$K377,0,MATCH(N$360,$H$360:$K$360,0))*INDEX($J$354:$R$357,MATCH(N$360,$I$354:$I$357,0),MATCH(N$359,$J$353:$R$353,0))</f>
        <v>0</v>
      </c>
      <c r="O377" s="1004" cm="1">
        <f t="array" ref="O377">INDEX($H377:$K377,0,MATCH(O$360,$H$360:$K$360,0))*INDEX($J$354:$R$357,MATCH(O$360,$I$354:$I$357,0),MATCH(O$359,$J$353:$R$353,0))</f>
        <v>0</v>
      </c>
      <c r="P377" s="1004" cm="1">
        <f t="array" ref="P377">INDEX($H377:$K377,0,MATCH(P$360,$H$360:$K$360,0))*INDEX($J$354:$R$357,MATCH(P$360,$I$354:$I$357,0),MATCH(P$359,$J$353:$R$353,0))</f>
        <v>0</v>
      </c>
      <c r="Q377" s="1004" cm="1">
        <f t="array" ref="Q377">INDEX($H377:$K377,0,MATCH(Q$360,$H$360:$K$360,0))*INDEX($J$354:$R$357,MATCH(Q$360,$I$354:$I$357,0),MATCH(Q$359,$J$353:$R$353,0))</f>
        <v>0</v>
      </c>
      <c r="R377" s="1004" cm="1">
        <f t="array" ref="R377">INDEX($H377:$K377,0,MATCH(R$360,$H$360:$K$360,0))*INDEX($J$354:$R$357,MATCH(R$360,$I$354:$I$357,0),MATCH(R$359,$J$353:$R$353,0))</f>
        <v>0</v>
      </c>
      <c r="S377" s="1004" cm="1">
        <f t="array" ref="S377">INDEX($H377:$K377,0,MATCH(S$360,$H$360:$K$360,0))*INDEX($J$354:$R$357,MATCH(S$360,$I$354:$I$357,0),MATCH(S$359,$J$353:$R$353,0))</f>
        <v>0</v>
      </c>
      <c r="T377" s="1004" cm="1">
        <f t="array" ref="T377">INDEX($H377:$K377,0,MATCH(T$360,$H$360:$K$360,0))*INDEX($J$354:$R$357,MATCH(T$360,$I$354:$I$357,0),MATCH(T$359,$J$353:$R$353,0))</f>
        <v>0</v>
      </c>
      <c r="U377" s="1004" cm="1">
        <f t="array" ref="U377">INDEX($H377:$K377,0,MATCH(U$360,$H$360:$K$360,0))*INDEX($J$354:$R$357,MATCH(U$360,$I$354:$I$357,0),MATCH(U$359,$J$353:$R$353,0))</f>
        <v>0</v>
      </c>
      <c r="V377" s="1004" cm="1">
        <f t="array" ref="V377">INDEX($H377:$K377,0,MATCH(V$360,$H$360:$K$360,0))*INDEX($J$354:$R$357,MATCH(V$360,$I$354:$I$357,0),MATCH(V$359,$J$353:$R$353,0))</f>
        <v>0</v>
      </c>
      <c r="W377" s="1004" cm="1">
        <f t="array" ref="W377">INDEX($H377:$K377,0,MATCH(W$360,$H$360:$K$360,0))*INDEX($J$354:$R$357,MATCH(W$360,$I$354:$I$357,0),MATCH(W$359,$J$353:$R$353,0))</f>
        <v>0</v>
      </c>
      <c r="X377" s="1004" cm="1">
        <f t="array" ref="X377">INDEX($H377:$K377,0,MATCH(X$360,$H$360:$K$360,0))*INDEX($J$354:$R$357,MATCH(X$360,$I$354:$I$357,0),MATCH(X$359,$J$353:$R$353,0))</f>
        <v>0</v>
      </c>
      <c r="Y377" s="1004" cm="1">
        <f t="array" ref="Y377">INDEX($H377:$K377,0,MATCH(Y$360,$H$360:$K$360,0))*INDEX($J$354:$R$357,MATCH(Y$360,$I$354:$I$357,0),MATCH(Y$359,$J$353:$R$353,0))</f>
        <v>0</v>
      </c>
      <c r="Z377" s="1004" cm="1">
        <f t="array" ref="Z377">INDEX($H377:$K377,0,MATCH(Z$360,$H$360:$K$360,0))*INDEX($J$354:$R$357,MATCH(Z$360,$I$354:$I$357,0),MATCH(Z$359,$J$353:$R$353,0))</f>
        <v>0</v>
      </c>
      <c r="AA377" s="1004" cm="1">
        <f t="array" ref="AA377">INDEX($H377:$K377,0,MATCH(AA$360,$H$360:$K$360,0))*INDEX($J$354:$R$357,MATCH(AA$360,$I$354:$I$357,0),MATCH(AA$359,$J$353:$R$353,0))</f>
        <v>0</v>
      </c>
      <c r="AB377" s="1004" cm="1">
        <f t="array" ref="AB377">INDEX($H377:$K377,0,MATCH(AB$360,$H$360:$K$360,0))*INDEX($J$354:$R$357,MATCH(AB$360,$I$354:$I$357,0),MATCH(AB$359,$J$353:$R$353,0))</f>
        <v>0</v>
      </c>
      <c r="AC377" s="1004" cm="1">
        <f t="array" ref="AC377">INDEX($H377:$K377,0,MATCH(AC$360,$H$360:$K$360,0))*INDEX($J$354:$R$357,MATCH(AC$360,$I$354:$I$357,0),MATCH(AC$359,$J$353:$R$353,0))</f>
        <v>0</v>
      </c>
      <c r="AD377" s="1004" cm="1">
        <f t="array" ref="AD377">INDEX($H377:$K377,0,MATCH(AD$360,$H$360:$K$360,0))*INDEX($J$354:$R$357,MATCH(AD$360,$I$354:$I$357,0),MATCH(AD$359,$J$353:$R$353,0))</f>
        <v>0</v>
      </c>
      <c r="AE377" s="1004" cm="1">
        <f t="array" ref="AE377">INDEX($H377:$K377,0,MATCH(AE$360,$H$360:$K$360,0))*INDEX($J$354:$R$357,MATCH(AE$360,$I$354:$I$357,0),MATCH(AE$359,$J$353:$R$353,0))</f>
        <v>0</v>
      </c>
      <c r="AF377" s="1004" cm="1">
        <f t="array" ref="AF377">INDEX($H377:$K377,0,MATCH(AF$360,$H$360:$K$360,0))*INDEX($J$354:$R$357,MATCH(AF$360,$I$354:$I$357,0),MATCH(AF$359,$J$353:$R$353,0))</f>
        <v>0</v>
      </c>
      <c r="AG377" s="1004" cm="1">
        <f t="array" ref="AG377">INDEX($H377:$K377,0,MATCH(AG$360,$H$360:$K$360,0))*INDEX($J$354:$R$357,MATCH(AG$360,$I$354:$I$357,0),MATCH(AG$359,$J$353:$R$353,0))</f>
        <v>0</v>
      </c>
      <c r="AH377" s="1004" cm="1">
        <f t="array" ref="AH377">INDEX($H377:$K377,0,MATCH(AH$360,$H$360:$K$360,0))*INDEX($J$354:$R$357,MATCH(AH$360,$I$354:$I$357,0),MATCH(AH$359,$J$353:$R$353,0))</f>
        <v>0</v>
      </c>
      <c r="AI377" s="1004" cm="1">
        <f t="array" ref="AI377">INDEX($H377:$K377,0,MATCH(AI$360,$H$360:$K$360,0))*INDEX($J$354:$R$357,MATCH(AI$360,$I$354:$I$357,0),MATCH(AI$359,$J$353:$R$353,0))</f>
        <v>0</v>
      </c>
      <c r="AJ377" s="1004" cm="1">
        <f t="array" ref="AJ377">INDEX($H377:$K377,0,MATCH(AJ$360,$H$360:$K$360,0))*INDEX($J$354:$R$357,MATCH(AJ$360,$I$354:$I$357,0),MATCH(AJ$359,$J$353:$R$353,0))</f>
        <v>0</v>
      </c>
      <c r="AK377" s="1004" cm="1">
        <f t="array" ref="AK377">INDEX($H377:$K377,0,MATCH(AK$360,$H$360:$K$360,0))*INDEX($J$354:$R$357,MATCH(AK$360,$I$354:$I$357,0),MATCH(AK$359,$J$353:$R$353,0))</f>
        <v>0</v>
      </c>
      <c r="AL377" s="1004" cm="1">
        <f t="array" ref="AL377">INDEX($H377:$K377,0,MATCH(AL$360,$H$360:$K$360,0))*INDEX($J$354:$R$357,MATCH(AL$360,$I$354:$I$357,0),MATCH(AL$359,$J$353:$R$353,0))</f>
        <v>0</v>
      </c>
      <c r="AM377" s="1004" cm="1">
        <f t="array" ref="AM377">INDEX($H377:$K377,0,MATCH(AM$360,$H$360:$K$360,0))*INDEX($J$354:$R$357,MATCH(AM$360,$I$354:$I$357,0),MATCH(AM$359,$J$353:$R$353,0))</f>
        <v>0</v>
      </c>
      <c r="AN377" s="1004" cm="1">
        <f t="array" ref="AN377">INDEX($H377:$K377,0,MATCH(AN$360,$H$360:$K$360,0))*INDEX($J$354:$R$357,MATCH(AN$360,$I$354:$I$357,0),MATCH(AN$359,$J$353:$R$353,0))</f>
        <v>0</v>
      </c>
      <c r="AO377" s="1004" cm="1">
        <f t="array" ref="AO377">INDEX($H377:$K377,0,MATCH(AO$360,$H$360:$K$360,0))*INDEX($J$354:$R$357,MATCH(AO$360,$I$354:$I$357,0),MATCH(AO$359,$J$353:$R$353,0))</f>
        <v>0</v>
      </c>
      <c r="AP377" s="1004" cm="1">
        <f t="array" ref="AP377">INDEX($H377:$K377,0,MATCH(AP$360,$H$360:$K$360,0))*INDEX($J$354:$R$357,MATCH(AP$360,$I$354:$I$357,0),MATCH(AP$359,$J$353:$R$353,0))</f>
        <v>0</v>
      </c>
      <c r="AQ377" s="1004" cm="1">
        <f t="array" ref="AQ377">INDEX($H377:$K377,0,MATCH(AQ$360,$H$360:$K$360,0))*INDEX($J$354:$R$357,MATCH(AQ$360,$I$354:$I$357,0),MATCH(AQ$359,$J$353:$R$353,0))</f>
        <v>0</v>
      </c>
      <c r="AR377" s="1004" cm="1">
        <f t="array" ref="AR377">INDEX($H377:$K377,0,MATCH(AR$360,$H$360:$K$360,0))*INDEX($J$354:$R$357,MATCH(AR$360,$I$354:$I$357,0),MATCH(AR$359,$J$353:$R$353,0))</f>
        <v>0</v>
      </c>
      <c r="AS377" s="1004" cm="1">
        <f t="array" ref="AS377">INDEX($H377:$K377,0,MATCH(AS$360,$H$360:$K$360,0))*INDEX($J$354:$R$357,MATCH(AS$360,$I$354:$I$357,0),MATCH(AS$359,$J$353:$R$353,0))</f>
        <v>0</v>
      </c>
      <c r="AT377" s="1004" cm="1">
        <f t="array" ref="AT377">INDEX($H377:$K377,0,MATCH(AT$360,$H$360:$K$360,0))*INDEX($J$354:$R$357,MATCH(AT$360,$I$354:$I$357,0),MATCH(AT$359,$J$353:$R$353,0))</f>
        <v>0</v>
      </c>
      <c r="AU377" s="1004"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4" cm="1">
        <f t="array" ref="L378">INDEX($H378:$K378,0,MATCH(L$360,$H$360:$K$360,0))*INDEX($J$354:$R$357,MATCH(L$360,$I$354:$I$357,0),MATCH(L$359,$J$353:$R$353,0))</f>
        <v>0</v>
      </c>
      <c r="M378" s="1004" cm="1">
        <f t="array" ref="M378">INDEX($H378:$K378,0,MATCH(M$360,$H$360:$K$360,0))*INDEX($J$354:$R$357,MATCH(M$360,$I$354:$I$357,0),MATCH(M$359,$J$353:$R$353,0))</f>
        <v>0</v>
      </c>
      <c r="N378" s="1004" cm="1">
        <f t="array" ref="N378">INDEX($H378:$K378,0,MATCH(N$360,$H$360:$K$360,0))*INDEX($J$354:$R$357,MATCH(N$360,$I$354:$I$357,0),MATCH(N$359,$J$353:$R$353,0))</f>
        <v>0</v>
      </c>
      <c r="O378" s="1004" cm="1">
        <f t="array" ref="O378">INDEX($H378:$K378,0,MATCH(O$360,$H$360:$K$360,0))*INDEX($J$354:$R$357,MATCH(O$360,$I$354:$I$357,0),MATCH(O$359,$J$353:$R$353,0))</f>
        <v>0</v>
      </c>
      <c r="P378" s="1004" cm="1">
        <f t="array" ref="P378">INDEX($H378:$K378,0,MATCH(P$360,$H$360:$K$360,0))*INDEX($J$354:$R$357,MATCH(P$360,$I$354:$I$357,0),MATCH(P$359,$J$353:$R$353,0))</f>
        <v>0</v>
      </c>
      <c r="Q378" s="1004" cm="1">
        <f t="array" ref="Q378">INDEX($H378:$K378,0,MATCH(Q$360,$H$360:$K$360,0))*INDEX($J$354:$R$357,MATCH(Q$360,$I$354:$I$357,0),MATCH(Q$359,$J$353:$R$353,0))</f>
        <v>0</v>
      </c>
      <c r="R378" s="1004" cm="1">
        <f t="array" ref="R378">INDEX($H378:$K378,0,MATCH(R$360,$H$360:$K$360,0))*INDEX($J$354:$R$357,MATCH(R$360,$I$354:$I$357,0),MATCH(R$359,$J$353:$R$353,0))</f>
        <v>0</v>
      </c>
      <c r="S378" s="1004" cm="1">
        <f t="array" ref="S378">INDEX($H378:$K378,0,MATCH(S$360,$H$360:$K$360,0))*INDEX($J$354:$R$357,MATCH(S$360,$I$354:$I$357,0),MATCH(S$359,$J$353:$R$353,0))</f>
        <v>0</v>
      </c>
      <c r="T378" s="1004" cm="1">
        <f t="array" ref="T378">INDEX($H378:$K378,0,MATCH(T$360,$H$360:$K$360,0))*INDEX($J$354:$R$357,MATCH(T$360,$I$354:$I$357,0),MATCH(T$359,$J$353:$R$353,0))</f>
        <v>0</v>
      </c>
      <c r="U378" s="1004" cm="1">
        <f t="array" ref="U378">INDEX($H378:$K378,0,MATCH(U$360,$H$360:$K$360,0))*INDEX($J$354:$R$357,MATCH(U$360,$I$354:$I$357,0),MATCH(U$359,$J$353:$R$353,0))</f>
        <v>0</v>
      </c>
      <c r="V378" s="1004" cm="1">
        <f t="array" ref="V378">INDEX($H378:$K378,0,MATCH(V$360,$H$360:$K$360,0))*INDEX($J$354:$R$357,MATCH(V$360,$I$354:$I$357,0),MATCH(V$359,$J$353:$R$353,0))</f>
        <v>0</v>
      </c>
      <c r="W378" s="1004" cm="1">
        <f t="array" ref="W378">INDEX($H378:$K378,0,MATCH(W$360,$H$360:$K$360,0))*INDEX($J$354:$R$357,MATCH(W$360,$I$354:$I$357,0),MATCH(W$359,$J$353:$R$353,0))</f>
        <v>0</v>
      </c>
      <c r="X378" s="1004" cm="1">
        <f t="array" ref="X378">INDEX($H378:$K378,0,MATCH(X$360,$H$360:$K$360,0))*INDEX($J$354:$R$357,MATCH(X$360,$I$354:$I$357,0),MATCH(X$359,$J$353:$R$353,0))</f>
        <v>0</v>
      </c>
      <c r="Y378" s="1004" cm="1">
        <f t="array" ref="Y378">INDEX($H378:$K378,0,MATCH(Y$360,$H$360:$K$360,0))*INDEX($J$354:$R$357,MATCH(Y$360,$I$354:$I$357,0),MATCH(Y$359,$J$353:$R$353,0))</f>
        <v>0</v>
      </c>
      <c r="Z378" s="1004" cm="1">
        <f t="array" ref="Z378">INDEX($H378:$K378,0,MATCH(Z$360,$H$360:$K$360,0))*INDEX($J$354:$R$357,MATCH(Z$360,$I$354:$I$357,0),MATCH(Z$359,$J$353:$R$353,0))</f>
        <v>0</v>
      </c>
      <c r="AA378" s="1004" cm="1">
        <f t="array" ref="AA378">INDEX($H378:$K378,0,MATCH(AA$360,$H$360:$K$360,0))*INDEX($J$354:$R$357,MATCH(AA$360,$I$354:$I$357,0),MATCH(AA$359,$J$353:$R$353,0))</f>
        <v>0</v>
      </c>
      <c r="AB378" s="1004" cm="1">
        <f t="array" ref="AB378">INDEX($H378:$K378,0,MATCH(AB$360,$H$360:$K$360,0))*INDEX($J$354:$R$357,MATCH(AB$360,$I$354:$I$357,0),MATCH(AB$359,$J$353:$R$353,0))</f>
        <v>0</v>
      </c>
      <c r="AC378" s="1004" cm="1">
        <f t="array" ref="AC378">INDEX($H378:$K378,0,MATCH(AC$360,$H$360:$K$360,0))*INDEX($J$354:$R$357,MATCH(AC$360,$I$354:$I$357,0),MATCH(AC$359,$J$353:$R$353,0))</f>
        <v>0</v>
      </c>
      <c r="AD378" s="1004" cm="1">
        <f t="array" ref="AD378">INDEX($H378:$K378,0,MATCH(AD$360,$H$360:$K$360,0))*INDEX($J$354:$R$357,MATCH(AD$360,$I$354:$I$357,0),MATCH(AD$359,$J$353:$R$353,0))</f>
        <v>0</v>
      </c>
      <c r="AE378" s="1004" cm="1">
        <f t="array" ref="AE378">INDEX($H378:$K378,0,MATCH(AE$360,$H$360:$K$360,0))*INDEX($J$354:$R$357,MATCH(AE$360,$I$354:$I$357,0),MATCH(AE$359,$J$353:$R$353,0))</f>
        <v>0</v>
      </c>
      <c r="AF378" s="1004" cm="1">
        <f t="array" ref="AF378">INDEX($H378:$K378,0,MATCH(AF$360,$H$360:$K$360,0))*INDEX($J$354:$R$357,MATCH(AF$360,$I$354:$I$357,0),MATCH(AF$359,$J$353:$R$353,0))</f>
        <v>0</v>
      </c>
      <c r="AG378" s="1004" cm="1">
        <f t="array" ref="AG378">INDEX($H378:$K378,0,MATCH(AG$360,$H$360:$K$360,0))*INDEX($J$354:$R$357,MATCH(AG$360,$I$354:$I$357,0),MATCH(AG$359,$J$353:$R$353,0))</f>
        <v>0</v>
      </c>
      <c r="AH378" s="1004" cm="1">
        <f t="array" ref="AH378">INDEX($H378:$K378,0,MATCH(AH$360,$H$360:$K$360,0))*INDEX($J$354:$R$357,MATCH(AH$360,$I$354:$I$357,0),MATCH(AH$359,$J$353:$R$353,0))</f>
        <v>0</v>
      </c>
      <c r="AI378" s="1004" cm="1">
        <f t="array" ref="AI378">INDEX($H378:$K378,0,MATCH(AI$360,$H$360:$K$360,0))*INDEX($J$354:$R$357,MATCH(AI$360,$I$354:$I$357,0),MATCH(AI$359,$J$353:$R$353,0))</f>
        <v>0</v>
      </c>
      <c r="AJ378" s="1004" cm="1">
        <f t="array" ref="AJ378">INDEX($H378:$K378,0,MATCH(AJ$360,$H$360:$K$360,0))*INDEX($J$354:$R$357,MATCH(AJ$360,$I$354:$I$357,0),MATCH(AJ$359,$J$353:$R$353,0))</f>
        <v>0</v>
      </c>
      <c r="AK378" s="1004" cm="1">
        <f t="array" ref="AK378">INDEX($H378:$K378,0,MATCH(AK$360,$H$360:$K$360,0))*INDEX($J$354:$R$357,MATCH(AK$360,$I$354:$I$357,0),MATCH(AK$359,$J$353:$R$353,0))</f>
        <v>0</v>
      </c>
      <c r="AL378" s="1004" cm="1">
        <f t="array" ref="AL378">INDEX($H378:$K378,0,MATCH(AL$360,$H$360:$K$360,0))*INDEX($J$354:$R$357,MATCH(AL$360,$I$354:$I$357,0),MATCH(AL$359,$J$353:$R$353,0))</f>
        <v>0</v>
      </c>
      <c r="AM378" s="1004" cm="1">
        <f t="array" ref="AM378">INDEX($H378:$K378,0,MATCH(AM$360,$H$360:$K$360,0))*INDEX($J$354:$R$357,MATCH(AM$360,$I$354:$I$357,0),MATCH(AM$359,$J$353:$R$353,0))</f>
        <v>0</v>
      </c>
      <c r="AN378" s="1004" cm="1">
        <f t="array" ref="AN378">INDEX($H378:$K378,0,MATCH(AN$360,$H$360:$K$360,0))*INDEX($J$354:$R$357,MATCH(AN$360,$I$354:$I$357,0),MATCH(AN$359,$J$353:$R$353,0))</f>
        <v>0</v>
      </c>
      <c r="AO378" s="1004" cm="1">
        <f t="array" ref="AO378">INDEX($H378:$K378,0,MATCH(AO$360,$H$360:$K$360,0))*INDEX($J$354:$R$357,MATCH(AO$360,$I$354:$I$357,0),MATCH(AO$359,$J$353:$R$353,0))</f>
        <v>0</v>
      </c>
      <c r="AP378" s="1004" cm="1">
        <f t="array" ref="AP378">INDEX($H378:$K378,0,MATCH(AP$360,$H$360:$K$360,0))*INDEX($J$354:$R$357,MATCH(AP$360,$I$354:$I$357,0),MATCH(AP$359,$J$353:$R$353,0))</f>
        <v>0</v>
      </c>
      <c r="AQ378" s="1004" cm="1">
        <f t="array" ref="AQ378">INDEX($H378:$K378,0,MATCH(AQ$360,$H$360:$K$360,0))*INDEX($J$354:$R$357,MATCH(AQ$360,$I$354:$I$357,0),MATCH(AQ$359,$J$353:$R$353,0))</f>
        <v>0</v>
      </c>
      <c r="AR378" s="1004" cm="1">
        <f t="array" ref="AR378">INDEX($H378:$K378,0,MATCH(AR$360,$H$360:$K$360,0))*INDEX($J$354:$R$357,MATCH(AR$360,$I$354:$I$357,0),MATCH(AR$359,$J$353:$R$353,0))</f>
        <v>0</v>
      </c>
      <c r="AS378" s="1004" cm="1">
        <f t="array" ref="AS378">INDEX($H378:$K378,0,MATCH(AS$360,$H$360:$K$360,0))*INDEX($J$354:$R$357,MATCH(AS$360,$I$354:$I$357,0),MATCH(AS$359,$J$353:$R$353,0))</f>
        <v>0</v>
      </c>
      <c r="AT378" s="1004" cm="1">
        <f t="array" ref="AT378">INDEX($H378:$K378,0,MATCH(AT$360,$H$360:$K$360,0))*INDEX($J$354:$R$357,MATCH(AT$360,$I$354:$I$357,0),MATCH(AT$359,$J$353:$R$353,0))</f>
        <v>0</v>
      </c>
      <c r="AU378" s="1004"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4" cm="1">
        <f t="array" ref="L379">INDEX($H379:$K379,0,MATCH(L$360,$H$360:$K$360,0))*INDEX($J$354:$R$357,MATCH(L$360,$I$354:$I$357,0),MATCH(L$359,$J$353:$R$353,0))</f>
        <v>0</v>
      </c>
      <c r="M379" s="1004" cm="1">
        <f t="array" ref="M379">INDEX($H379:$K379,0,MATCH(M$360,$H$360:$K$360,0))*INDEX($J$354:$R$357,MATCH(M$360,$I$354:$I$357,0),MATCH(M$359,$J$353:$R$353,0))</f>
        <v>0</v>
      </c>
      <c r="N379" s="1004" cm="1">
        <f t="array" ref="N379">INDEX($H379:$K379,0,MATCH(N$360,$H$360:$K$360,0))*INDEX($J$354:$R$357,MATCH(N$360,$I$354:$I$357,0),MATCH(N$359,$J$353:$R$353,0))</f>
        <v>0</v>
      </c>
      <c r="O379" s="1004" cm="1">
        <f t="array" ref="O379">INDEX($H379:$K379,0,MATCH(O$360,$H$360:$K$360,0))*INDEX($J$354:$R$357,MATCH(O$360,$I$354:$I$357,0),MATCH(O$359,$J$353:$R$353,0))</f>
        <v>0</v>
      </c>
      <c r="P379" s="1004" cm="1">
        <f t="array" ref="P379">INDEX($H379:$K379,0,MATCH(P$360,$H$360:$K$360,0))*INDEX($J$354:$R$357,MATCH(P$360,$I$354:$I$357,0),MATCH(P$359,$J$353:$R$353,0))</f>
        <v>0</v>
      </c>
      <c r="Q379" s="1004" cm="1">
        <f t="array" ref="Q379">INDEX($H379:$K379,0,MATCH(Q$360,$H$360:$K$360,0))*INDEX($J$354:$R$357,MATCH(Q$360,$I$354:$I$357,0),MATCH(Q$359,$J$353:$R$353,0))</f>
        <v>0</v>
      </c>
      <c r="R379" s="1004" cm="1">
        <f t="array" ref="R379">INDEX($H379:$K379,0,MATCH(R$360,$H$360:$K$360,0))*INDEX($J$354:$R$357,MATCH(R$360,$I$354:$I$357,0),MATCH(R$359,$J$353:$R$353,0))</f>
        <v>0</v>
      </c>
      <c r="S379" s="1004" cm="1">
        <f t="array" ref="S379">INDEX($H379:$K379,0,MATCH(S$360,$H$360:$K$360,0))*INDEX($J$354:$R$357,MATCH(S$360,$I$354:$I$357,0),MATCH(S$359,$J$353:$R$353,0))</f>
        <v>0</v>
      </c>
      <c r="T379" s="1004" cm="1">
        <f t="array" ref="T379">INDEX($H379:$K379,0,MATCH(T$360,$H$360:$K$360,0))*INDEX($J$354:$R$357,MATCH(T$360,$I$354:$I$357,0),MATCH(T$359,$J$353:$R$353,0))</f>
        <v>0</v>
      </c>
      <c r="U379" s="1004" cm="1">
        <f t="array" ref="U379">INDEX($H379:$K379,0,MATCH(U$360,$H$360:$K$360,0))*INDEX($J$354:$R$357,MATCH(U$360,$I$354:$I$357,0),MATCH(U$359,$J$353:$R$353,0))</f>
        <v>0</v>
      </c>
      <c r="V379" s="1004" cm="1">
        <f t="array" ref="V379">INDEX($H379:$K379,0,MATCH(V$360,$H$360:$K$360,0))*INDEX($J$354:$R$357,MATCH(V$360,$I$354:$I$357,0),MATCH(V$359,$J$353:$R$353,0))</f>
        <v>0</v>
      </c>
      <c r="W379" s="1004" cm="1">
        <f t="array" ref="W379">INDEX($H379:$K379,0,MATCH(W$360,$H$360:$K$360,0))*INDEX($J$354:$R$357,MATCH(W$360,$I$354:$I$357,0),MATCH(W$359,$J$353:$R$353,0))</f>
        <v>0</v>
      </c>
      <c r="X379" s="1004" cm="1">
        <f t="array" ref="X379">INDEX($H379:$K379,0,MATCH(X$360,$H$360:$K$360,0))*INDEX($J$354:$R$357,MATCH(X$360,$I$354:$I$357,0),MATCH(X$359,$J$353:$R$353,0))</f>
        <v>0</v>
      </c>
      <c r="Y379" s="1004" cm="1">
        <f t="array" ref="Y379">INDEX($H379:$K379,0,MATCH(Y$360,$H$360:$K$360,0))*INDEX($J$354:$R$357,MATCH(Y$360,$I$354:$I$357,0),MATCH(Y$359,$J$353:$R$353,0))</f>
        <v>0</v>
      </c>
      <c r="Z379" s="1004" cm="1">
        <f t="array" ref="Z379">INDEX($H379:$K379,0,MATCH(Z$360,$H$360:$K$360,0))*INDEX($J$354:$R$357,MATCH(Z$360,$I$354:$I$357,0),MATCH(Z$359,$J$353:$R$353,0))</f>
        <v>0</v>
      </c>
      <c r="AA379" s="1004" cm="1">
        <f t="array" ref="AA379">INDEX($H379:$K379,0,MATCH(AA$360,$H$360:$K$360,0))*INDEX($J$354:$R$357,MATCH(AA$360,$I$354:$I$357,0),MATCH(AA$359,$J$353:$R$353,0))</f>
        <v>0</v>
      </c>
      <c r="AB379" s="1004" cm="1">
        <f t="array" ref="AB379">INDEX($H379:$K379,0,MATCH(AB$360,$H$360:$K$360,0))*INDEX($J$354:$R$357,MATCH(AB$360,$I$354:$I$357,0),MATCH(AB$359,$J$353:$R$353,0))</f>
        <v>0</v>
      </c>
      <c r="AC379" s="1004" cm="1">
        <f t="array" ref="AC379">INDEX($H379:$K379,0,MATCH(AC$360,$H$360:$K$360,0))*INDEX($J$354:$R$357,MATCH(AC$360,$I$354:$I$357,0),MATCH(AC$359,$J$353:$R$353,0))</f>
        <v>0</v>
      </c>
      <c r="AD379" s="1004" cm="1">
        <f t="array" ref="AD379">INDEX($H379:$K379,0,MATCH(AD$360,$H$360:$K$360,0))*INDEX($J$354:$R$357,MATCH(AD$360,$I$354:$I$357,0),MATCH(AD$359,$J$353:$R$353,0))</f>
        <v>0</v>
      </c>
      <c r="AE379" s="1004" cm="1">
        <f t="array" ref="AE379">INDEX($H379:$K379,0,MATCH(AE$360,$H$360:$K$360,0))*INDEX($J$354:$R$357,MATCH(AE$360,$I$354:$I$357,0),MATCH(AE$359,$J$353:$R$353,0))</f>
        <v>0</v>
      </c>
      <c r="AF379" s="1004" cm="1">
        <f t="array" ref="AF379">INDEX($H379:$K379,0,MATCH(AF$360,$H$360:$K$360,0))*INDEX($J$354:$R$357,MATCH(AF$360,$I$354:$I$357,0),MATCH(AF$359,$J$353:$R$353,0))</f>
        <v>0</v>
      </c>
      <c r="AG379" s="1004" cm="1">
        <f t="array" ref="AG379">INDEX($H379:$K379,0,MATCH(AG$360,$H$360:$K$360,0))*INDEX($J$354:$R$357,MATCH(AG$360,$I$354:$I$357,0),MATCH(AG$359,$J$353:$R$353,0))</f>
        <v>0</v>
      </c>
      <c r="AH379" s="1004" cm="1">
        <f t="array" ref="AH379">INDEX($H379:$K379,0,MATCH(AH$360,$H$360:$K$360,0))*INDEX($J$354:$R$357,MATCH(AH$360,$I$354:$I$357,0),MATCH(AH$359,$J$353:$R$353,0))</f>
        <v>0</v>
      </c>
      <c r="AI379" s="1004" cm="1">
        <f t="array" ref="AI379">INDEX($H379:$K379,0,MATCH(AI$360,$H$360:$K$360,0))*INDEX($J$354:$R$357,MATCH(AI$360,$I$354:$I$357,0),MATCH(AI$359,$J$353:$R$353,0))</f>
        <v>0</v>
      </c>
      <c r="AJ379" s="1004" cm="1">
        <f t="array" ref="AJ379">INDEX($H379:$K379,0,MATCH(AJ$360,$H$360:$K$360,0))*INDEX($J$354:$R$357,MATCH(AJ$360,$I$354:$I$357,0),MATCH(AJ$359,$J$353:$R$353,0))</f>
        <v>0</v>
      </c>
      <c r="AK379" s="1004" cm="1">
        <f t="array" ref="AK379">INDEX($H379:$K379,0,MATCH(AK$360,$H$360:$K$360,0))*INDEX($J$354:$R$357,MATCH(AK$360,$I$354:$I$357,0),MATCH(AK$359,$J$353:$R$353,0))</f>
        <v>0</v>
      </c>
      <c r="AL379" s="1004" cm="1">
        <f t="array" ref="AL379">INDEX($H379:$K379,0,MATCH(AL$360,$H$360:$K$360,0))*INDEX($J$354:$R$357,MATCH(AL$360,$I$354:$I$357,0),MATCH(AL$359,$J$353:$R$353,0))</f>
        <v>0</v>
      </c>
      <c r="AM379" s="1004" cm="1">
        <f t="array" ref="AM379">INDEX($H379:$K379,0,MATCH(AM$360,$H$360:$K$360,0))*INDEX($J$354:$R$357,MATCH(AM$360,$I$354:$I$357,0),MATCH(AM$359,$J$353:$R$353,0))</f>
        <v>0</v>
      </c>
      <c r="AN379" s="1004" cm="1">
        <f t="array" ref="AN379">INDEX($H379:$K379,0,MATCH(AN$360,$H$360:$K$360,0))*INDEX($J$354:$R$357,MATCH(AN$360,$I$354:$I$357,0),MATCH(AN$359,$J$353:$R$353,0))</f>
        <v>0</v>
      </c>
      <c r="AO379" s="1004" cm="1">
        <f t="array" ref="AO379">INDEX($H379:$K379,0,MATCH(AO$360,$H$360:$K$360,0))*INDEX($J$354:$R$357,MATCH(AO$360,$I$354:$I$357,0),MATCH(AO$359,$J$353:$R$353,0))</f>
        <v>0</v>
      </c>
      <c r="AP379" s="1004" cm="1">
        <f t="array" ref="AP379">INDEX($H379:$K379,0,MATCH(AP$360,$H$360:$K$360,0))*INDEX($J$354:$R$357,MATCH(AP$360,$I$354:$I$357,0),MATCH(AP$359,$J$353:$R$353,0))</f>
        <v>0</v>
      </c>
      <c r="AQ379" s="1004" cm="1">
        <f t="array" ref="AQ379">INDEX($H379:$K379,0,MATCH(AQ$360,$H$360:$K$360,0))*INDEX($J$354:$R$357,MATCH(AQ$360,$I$354:$I$357,0),MATCH(AQ$359,$J$353:$R$353,0))</f>
        <v>0</v>
      </c>
      <c r="AR379" s="1004" cm="1">
        <f t="array" ref="AR379">INDEX($H379:$K379,0,MATCH(AR$360,$H$360:$K$360,0))*INDEX($J$354:$R$357,MATCH(AR$360,$I$354:$I$357,0),MATCH(AR$359,$J$353:$R$353,0))</f>
        <v>0</v>
      </c>
      <c r="AS379" s="1004" cm="1">
        <f t="array" ref="AS379">INDEX($H379:$K379,0,MATCH(AS$360,$H$360:$K$360,0))*INDEX($J$354:$R$357,MATCH(AS$360,$I$354:$I$357,0),MATCH(AS$359,$J$353:$R$353,0))</f>
        <v>0</v>
      </c>
      <c r="AT379" s="1004" cm="1">
        <f t="array" ref="AT379">INDEX($H379:$K379,0,MATCH(AT$360,$H$360:$K$360,0))*INDEX($J$354:$R$357,MATCH(AT$360,$I$354:$I$357,0),MATCH(AT$359,$J$353:$R$353,0))</f>
        <v>0</v>
      </c>
      <c r="AU379" s="1004"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4" cm="1">
        <f t="array" ref="L380">INDEX($H380:$K380,0,MATCH(L$360,$H$360:$K$360,0))*INDEX($J$354:$R$357,MATCH(L$360,$I$354:$I$357,0),MATCH(L$359,$J$353:$R$353,0))</f>
        <v>0</v>
      </c>
      <c r="M380" s="1004" cm="1">
        <f t="array" ref="M380">INDEX($H380:$K380,0,MATCH(M$360,$H$360:$K$360,0))*INDEX($J$354:$R$357,MATCH(M$360,$I$354:$I$357,0),MATCH(M$359,$J$353:$R$353,0))</f>
        <v>0</v>
      </c>
      <c r="N380" s="1004" cm="1">
        <f t="array" ref="N380">INDEX($H380:$K380,0,MATCH(N$360,$H$360:$K$360,0))*INDEX($J$354:$R$357,MATCH(N$360,$I$354:$I$357,0),MATCH(N$359,$J$353:$R$353,0))</f>
        <v>0</v>
      </c>
      <c r="O380" s="1004" cm="1">
        <f t="array" ref="O380">INDEX($H380:$K380,0,MATCH(O$360,$H$360:$K$360,0))*INDEX($J$354:$R$357,MATCH(O$360,$I$354:$I$357,0),MATCH(O$359,$J$353:$R$353,0))</f>
        <v>0</v>
      </c>
      <c r="P380" s="1004" cm="1">
        <f t="array" ref="P380">INDEX($H380:$K380,0,MATCH(P$360,$H$360:$K$360,0))*INDEX($J$354:$R$357,MATCH(P$360,$I$354:$I$357,0),MATCH(P$359,$J$353:$R$353,0))</f>
        <v>0</v>
      </c>
      <c r="Q380" s="1004" cm="1">
        <f t="array" ref="Q380">INDEX($H380:$K380,0,MATCH(Q$360,$H$360:$K$360,0))*INDEX($J$354:$R$357,MATCH(Q$360,$I$354:$I$357,0),MATCH(Q$359,$J$353:$R$353,0))</f>
        <v>0</v>
      </c>
      <c r="R380" s="1004" cm="1">
        <f t="array" ref="R380">INDEX($H380:$K380,0,MATCH(R$360,$H$360:$K$360,0))*INDEX($J$354:$R$357,MATCH(R$360,$I$354:$I$357,0),MATCH(R$359,$J$353:$R$353,0))</f>
        <v>0</v>
      </c>
      <c r="S380" s="1004" cm="1">
        <f t="array" ref="S380">INDEX($H380:$K380,0,MATCH(S$360,$H$360:$K$360,0))*INDEX($J$354:$R$357,MATCH(S$360,$I$354:$I$357,0),MATCH(S$359,$J$353:$R$353,0))</f>
        <v>0</v>
      </c>
      <c r="T380" s="1004" cm="1">
        <f t="array" ref="T380">INDEX($H380:$K380,0,MATCH(T$360,$H$360:$K$360,0))*INDEX($J$354:$R$357,MATCH(T$360,$I$354:$I$357,0),MATCH(T$359,$J$353:$R$353,0))</f>
        <v>0</v>
      </c>
      <c r="U380" s="1004" cm="1">
        <f t="array" ref="U380">INDEX($H380:$K380,0,MATCH(U$360,$H$360:$K$360,0))*INDEX($J$354:$R$357,MATCH(U$360,$I$354:$I$357,0),MATCH(U$359,$J$353:$R$353,0))</f>
        <v>0</v>
      </c>
      <c r="V380" s="1004" cm="1">
        <f t="array" ref="V380">INDEX($H380:$K380,0,MATCH(V$360,$H$360:$K$360,0))*INDEX($J$354:$R$357,MATCH(V$360,$I$354:$I$357,0),MATCH(V$359,$J$353:$R$353,0))</f>
        <v>0</v>
      </c>
      <c r="W380" s="1004" cm="1">
        <f t="array" ref="W380">INDEX($H380:$K380,0,MATCH(W$360,$H$360:$K$360,0))*INDEX($J$354:$R$357,MATCH(W$360,$I$354:$I$357,0),MATCH(W$359,$J$353:$R$353,0))</f>
        <v>0</v>
      </c>
      <c r="X380" s="1004" cm="1">
        <f t="array" ref="X380">INDEX($H380:$K380,0,MATCH(X$360,$H$360:$K$360,0))*INDEX($J$354:$R$357,MATCH(X$360,$I$354:$I$357,0),MATCH(X$359,$J$353:$R$353,0))</f>
        <v>0</v>
      </c>
      <c r="Y380" s="1004" cm="1">
        <f t="array" ref="Y380">INDEX($H380:$K380,0,MATCH(Y$360,$H$360:$K$360,0))*INDEX($J$354:$R$357,MATCH(Y$360,$I$354:$I$357,0),MATCH(Y$359,$J$353:$R$353,0))</f>
        <v>0</v>
      </c>
      <c r="Z380" s="1004" cm="1">
        <f t="array" ref="Z380">INDEX($H380:$K380,0,MATCH(Z$360,$H$360:$K$360,0))*INDEX($J$354:$R$357,MATCH(Z$360,$I$354:$I$357,0),MATCH(Z$359,$J$353:$R$353,0))</f>
        <v>0</v>
      </c>
      <c r="AA380" s="1004" cm="1">
        <f t="array" ref="AA380">INDEX($H380:$K380,0,MATCH(AA$360,$H$360:$K$360,0))*INDEX($J$354:$R$357,MATCH(AA$360,$I$354:$I$357,0),MATCH(AA$359,$J$353:$R$353,0))</f>
        <v>0</v>
      </c>
      <c r="AB380" s="1004" cm="1">
        <f t="array" ref="AB380">INDEX($H380:$K380,0,MATCH(AB$360,$H$360:$K$360,0))*INDEX($J$354:$R$357,MATCH(AB$360,$I$354:$I$357,0),MATCH(AB$359,$J$353:$R$353,0))</f>
        <v>0</v>
      </c>
      <c r="AC380" s="1004" cm="1">
        <f t="array" ref="AC380">INDEX($H380:$K380,0,MATCH(AC$360,$H$360:$K$360,0))*INDEX($J$354:$R$357,MATCH(AC$360,$I$354:$I$357,0),MATCH(AC$359,$J$353:$R$353,0))</f>
        <v>0</v>
      </c>
      <c r="AD380" s="1004" cm="1">
        <f t="array" ref="AD380">INDEX($H380:$K380,0,MATCH(AD$360,$H$360:$K$360,0))*INDEX($J$354:$R$357,MATCH(AD$360,$I$354:$I$357,0),MATCH(AD$359,$J$353:$R$353,0))</f>
        <v>0</v>
      </c>
      <c r="AE380" s="1004" cm="1">
        <f t="array" ref="AE380">INDEX($H380:$K380,0,MATCH(AE$360,$H$360:$K$360,0))*INDEX($J$354:$R$357,MATCH(AE$360,$I$354:$I$357,0),MATCH(AE$359,$J$353:$R$353,0))</f>
        <v>0</v>
      </c>
      <c r="AF380" s="1004" cm="1">
        <f t="array" ref="AF380">INDEX($H380:$K380,0,MATCH(AF$360,$H$360:$K$360,0))*INDEX($J$354:$R$357,MATCH(AF$360,$I$354:$I$357,0),MATCH(AF$359,$J$353:$R$353,0))</f>
        <v>0</v>
      </c>
      <c r="AG380" s="1004" cm="1">
        <f t="array" ref="AG380">INDEX($H380:$K380,0,MATCH(AG$360,$H$360:$K$360,0))*INDEX($J$354:$R$357,MATCH(AG$360,$I$354:$I$357,0),MATCH(AG$359,$J$353:$R$353,0))</f>
        <v>0</v>
      </c>
      <c r="AH380" s="1004" cm="1">
        <f t="array" ref="AH380">INDEX($H380:$K380,0,MATCH(AH$360,$H$360:$K$360,0))*INDEX($J$354:$R$357,MATCH(AH$360,$I$354:$I$357,0),MATCH(AH$359,$J$353:$R$353,0))</f>
        <v>0</v>
      </c>
      <c r="AI380" s="1004" cm="1">
        <f t="array" ref="AI380">INDEX($H380:$K380,0,MATCH(AI$360,$H$360:$K$360,0))*INDEX($J$354:$R$357,MATCH(AI$360,$I$354:$I$357,0),MATCH(AI$359,$J$353:$R$353,0))</f>
        <v>0</v>
      </c>
      <c r="AJ380" s="1004" cm="1">
        <f t="array" ref="AJ380">INDEX($H380:$K380,0,MATCH(AJ$360,$H$360:$K$360,0))*INDEX($J$354:$R$357,MATCH(AJ$360,$I$354:$I$357,0),MATCH(AJ$359,$J$353:$R$353,0))</f>
        <v>0</v>
      </c>
      <c r="AK380" s="1004" cm="1">
        <f t="array" ref="AK380">INDEX($H380:$K380,0,MATCH(AK$360,$H$360:$K$360,0))*INDEX($J$354:$R$357,MATCH(AK$360,$I$354:$I$357,0),MATCH(AK$359,$J$353:$R$353,0))</f>
        <v>0</v>
      </c>
      <c r="AL380" s="1004" cm="1">
        <f t="array" ref="AL380">INDEX($H380:$K380,0,MATCH(AL$360,$H$360:$K$360,0))*INDEX($J$354:$R$357,MATCH(AL$360,$I$354:$I$357,0),MATCH(AL$359,$J$353:$R$353,0))</f>
        <v>0</v>
      </c>
      <c r="AM380" s="1004" cm="1">
        <f t="array" ref="AM380">INDEX($H380:$K380,0,MATCH(AM$360,$H$360:$K$360,0))*INDEX($J$354:$R$357,MATCH(AM$360,$I$354:$I$357,0),MATCH(AM$359,$J$353:$R$353,0))</f>
        <v>0</v>
      </c>
      <c r="AN380" s="1004" cm="1">
        <f t="array" ref="AN380">INDEX($H380:$K380,0,MATCH(AN$360,$H$360:$K$360,0))*INDEX($J$354:$R$357,MATCH(AN$360,$I$354:$I$357,0),MATCH(AN$359,$J$353:$R$353,0))</f>
        <v>0</v>
      </c>
      <c r="AO380" s="1004" cm="1">
        <f t="array" ref="AO380">INDEX($H380:$K380,0,MATCH(AO$360,$H$360:$K$360,0))*INDEX($J$354:$R$357,MATCH(AO$360,$I$354:$I$357,0),MATCH(AO$359,$J$353:$R$353,0))</f>
        <v>0</v>
      </c>
      <c r="AP380" s="1004" cm="1">
        <f t="array" ref="AP380">INDEX($H380:$K380,0,MATCH(AP$360,$H$360:$K$360,0))*INDEX($J$354:$R$357,MATCH(AP$360,$I$354:$I$357,0),MATCH(AP$359,$J$353:$R$353,0))</f>
        <v>0</v>
      </c>
      <c r="AQ380" s="1004" cm="1">
        <f t="array" ref="AQ380">INDEX($H380:$K380,0,MATCH(AQ$360,$H$360:$K$360,0))*INDEX($J$354:$R$357,MATCH(AQ$360,$I$354:$I$357,0),MATCH(AQ$359,$J$353:$R$353,0))</f>
        <v>0</v>
      </c>
      <c r="AR380" s="1004" cm="1">
        <f t="array" ref="AR380">INDEX($H380:$K380,0,MATCH(AR$360,$H$360:$K$360,0))*INDEX($J$354:$R$357,MATCH(AR$360,$I$354:$I$357,0),MATCH(AR$359,$J$353:$R$353,0))</f>
        <v>0</v>
      </c>
      <c r="AS380" s="1004" cm="1">
        <f t="array" ref="AS380">INDEX($H380:$K380,0,MATCH(AS$360,$H$360:$K$360,0))*INDEX($J$354:$R$357,MATCH(AS$360,$I$354:$I$357,0),MATCH(AS$359,$J$353:$R$353,0))</f>
        <v>0</v>
      </c>
      <c r="AT380" s="1004" cm="1">
        <f t="array" ref="AT380">INDEX($H380:$K380,0,MATCH(AT$360,$H$360:$K$360,0))*INDEX($J$354:$R$357,MATCH(AT$360,$I$354:$I$357,0),MATCH(AT$359,$J$353:$R$353,0))</f>
        <v>0</v>
      </c>
      <c r="AU380" s="1004"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4" cm="1">
        <f t="array" ref="L381">INDEX($H381:$K381,0,MATCH(L$360,$H$360:$K$360,0))*INDEX($J$354:$R$357,MATCH(L$360,$I$354:$I$357,0),MATCH(L$359,$J$353:$R$353,0))</f>
        <v>2</v>
      </c>
      <c r="M381" s="1004" cm="1">
        <f t="array" ref="M381">INDEX($H381:$K381,0,MATCH(M$360,$H$360:$K$360,0))*INDEX($J$354:$R$357,MATCH(M$360,$I$354:$I$357,0),MATCH(M$359,$J$353:$R$353,0))</f>
        <v>1</v>
      </c>
      <c r="N381" s="1004" cm="1">
        <f t="array" ref="N381">INDEX($H381:$K381,0,MATCH(N$360,$H$360:$K$360,0))*INDEX($J$354:$R$357,MATCH(N$360,$I$354:$I$357,0),MATCH(N$359,$J$353:$R$353,0))</f>
        <v>2</v>
      </c>
      <c r="O381" s="1004" cm="1">
        <f t="array" ref="O381">INDEX($H381:$K381,0,MATCH(O$360,$H$360:$K$360,0))*INDEX($J$354:$R$357,MATCH(O$360,$I$354:$I$357,0),MATCH(O$359,$J$353:$R$353,0))</f>
        <v>1</v>
      </c>
      <c r="P381" s="1004" cm="1">
        <f t="array" ref="P381">INDEX($H381:$K381,0,MATCH(P$360,$H$360:$K$360,0))*INDEX($J$354:$R$357,MATCH(P$360,$I$354:$I$357,0),MATCH(P$359,$J$353:$R$353,0))</f>
        <v>2</v>
      </c>
      <c r="Q381" s="1004" cm="1">
        <f t="array" ref="Q381">INDEX($H381:$K381,0,MATCH(Q$360,$H$360:$K$360,0))*INDEX($J$354:$R$357,MATCH(Q$360,$I$354:$I$357,0),MATCH(Q$359,$J$353:$R$353,0))</f>
        <v>1</v>
      </c>
      <c r="R381" s="1004" cm="1">
        <f t="array" ref="R381">INDEX($H381:$K381,0,MATCH(R$360,$H$360:$K$360,0))*INDEX($J$354:$R$357,MATCH(R$360,$I$354:$I$357,0),MATCH(R$359,$J$353:$R$353,0))</f>
        <v>2</v>
      </c>
      <c r="S381" s="1004" cm="1">
        <f t="array" ref="S381">INDEX($H381:$K381,0,MATCH(S$360,$H$360:$K$360,0))*INDEX($J$354:$R$357,MATCH(S$360,$I$354:$I$357,0),MATCH(S$359,$J$353:$R$353,0))</f>
        <v>1</v>
      </c>
      <c r="T381" s="1004" cm="1">
        <f t="array" ref="T381">INDEX($H381:$K381,0,MATCH(T$360,$H$360:$K$360,0))*INDEX($J$354:$R$357,MATCH(T$360,$I$354:$I$357,0),MATCH(T$359,$J$353:$R$353,0))</f>
        <v>2</v>
      </c>
      <c r="U381" s="1004" cm="1">
        <f t="array" ref="U381">INDEX($H381:$K381,0,MATCH(U$360,$H$360:$K$360,0))*INDEX($J$354:$R$357,MATCH(U$360,$I$354:$I$357,0),MATCH(U$359,$J$353:$R$353,0))</f>
        <v>1</v>
      </c>
      <c r="V381" s="1004" cm="1">
        <f t="array" ref="V381">INDEX($H381:$K381,0,MATCH(V$360,$H$360:$K$360,0))*INDEX($J$354:$R$357,MATCH(V$360,$I$354:$I$357,0),MATCH(V$359,$J$353:$R$353,0))</f>
        <v>2</v>
      </c>
      <c r="W381" s="1004" cm="1">
        <f t="array" ref="W381">INDEX($H381:$K381,0,MATCH(W$360,$H$360:$K$360,0))*INDEX($J$354:$R$357,MATCH(W$360,$I$354:$I$357,0),MATCH(W$359,$J$353:$R$353,0))</f>
        <v>1</v>
      </c>
      <c r="X381" s="1004" cm="1">
        <f t="array" ref="X381">INDEX($H381:$K381,0,MATCH(X$360,$H$360:$K$360,0))*INDEX($J$354:$R$357,MATCH(X$360,$I$354:$I$357,0),MATCH(X$359,$J$353:$R$353,0))</f>
        <v>2</v>
      </c>
      <c r="Y381" s="1004" cm="1">
        <f t="array" ref="Y381">INDEX($H381:$K381,0,MATCH(Y$360,$H$360:$K$360,0))*INDEX($J$354:$R$357,MATCH(Y$360,$I$354:$I$357,0),MATCH(Y$359,$J$353:$R$353,0))</f>
        <v>1</v>
      </c>
      <c r="Z381" s="1004" cm="1">
        <f t="array" ref="Z381">INDEX($H381:$K381,0,MATCH(Z$360,$H$360:$K$360,0))*INDEX($J$354:$R$357,MATCH(Z$360,$I$354:$I$357,0),MATCH(Z$359,$J$353:$R$353,0))</f>
        <v>2</v>
      </c>
      <c r="AA381" s="1004" cm="1">
        <f t="array" ref="AA381">INDEX($H381:$K381,0,MATCH(AA$360,$H$360:$K$360,0))*INDEX($J$354:$R$357,MATCH(AA$360,$I$354:$I$357,0),MATCH(AA$359,$J$353:$R$353,0))</f>
        <v>1</v>
      </c>
      <c r="AB381" s="1004" cm="1">
        <f t="array" ref="AB381">INDEX($H381:$K381,0,MATCH(AB$360,$H$360:$K$360,0))*INDEX($J$354:$R$357,MATCH(AB$360,$I$354:$I$357,0),MATCH(AB$359,$J$353:$R$353,0))</f>
        <v>1</v>
      </c>
      <c r="AC381" s="1004" cm="1">
        <f t="array" ref="AC381">INDEX($H381:$K381,0,MATCH(AC$360,$H$360:$K$360,0))*INDEX($J$354:$R$357,MATCH(AC$360,$I$354:$I$357,0),MATCH(AC$359,$J$353:$R$353,0))</f>
        <v>1</v>
      </c>
      <c r="AD381" s="1004" cm="1">
        <f t="array" ref="AD381">INDEX($H381:$K381,0,MATCH(AD$360,$H$360:$K$360,0))*INDEX($J$354:$R$357,MATCH(AD$360,$I$354:$I$357,0),MATCH(AD$359,$J$353:$R$353,0))</f>
        <v>2</v>
      </c>
      <c r="AE381" s="1004" cm="1">
        <f t="array" ref="AE381">INDEX($H381:$K381,0,MATCH(AE$360,$H$360:$K$360,0))*INDEX($J$354:$R$357,MATCH(AE$360,$I$354:$I$357,0),MATCH(AE$359,$J$353:$R$353,0))</f>
        <v>1</v>
      </c>
      <c r="AF381" s="1004" cm="1">
        <f t="array" ref="AF381">INDEX($H381:$K381,0,MATCH(AF$360,$H$360:$K$360,0))*INDEX($J$354:$R$357,MATCH(AF$360,$I$354:$I$357,0),MATCH(AF$359,$J$353:$R$353,0))</f>
        <v>1</v>
      </c>
      <c r="AG381" s="1004" cm="1">
        <f t="array" ref="AG381">INDEX($H381:$K381,0,MATCH(AG$360,$H$360:$K$360,0))*INDEX($J$354:$R$357,MATCH(AG$360,$I$354:$I$357,0),MATCH(AG$359,$J$353:$R$353,0))</f>
        <v>1</v>
      </c>
      <c r="AH381" s="1004" cm="1">
        <f t="array" ref="AH381">INDEX($H381:$K381,0,MATCH(AH$360,$H$360:$K$360,0))*INDEX($J$354:$R$357,MATCH(AH$360,$I$354:$I$357,0),MATCH(AH$359,$J$353:$R$353,0))</f>
        <v>2</v>
      </c>
      <c r="AI381" s="1004" cm="1">
        <f t="array" ref="AI381">INDEX($H381:$K381,0,MATCH(AI$360,$H$360:$K$360,0))*INDEX($J$354:$R$357,MATCH(AI$360,$I$354:$I$357,0),MATCH(AI$359,$J$353:$R$353,0))</f>
        <v>1</v>
      </c>
      <c r="AJ381" s="1004" cm="1">
        <f t="array" ref="AJ381">INDEX($H381:$K381,0,MATCH(AJ$360,$H$360:$K$360,0))*INDEX($J$354:$R$357,MATCH(AJ$360,$I$354:$I$357,0),MATCH(AJ$359,$J$353:$R$353,0))</f>
        <v>1</v>
      </c>
      <c r="AK381" s="1004" cm="1">
        <f t="array" ref="AK381">INDEX($H381:$K381,0,MATCH(AK$360,$H$360:$K$360,0))*INDEX($J$354:$R$357,MATCH(AK$360,$I$354:$I$357,0),MATCH(AK$359,$J$353:$R$353,0))</f>
        <v>1</v>
      </c>
      <c r="AL381" s="1004" cm="1">
        <f t="array" ref="AL381">INDEX($H381:$K381,0,MATCH(AL$360,$H$360:$K$360,0))*INDEX($J$354:$R$357,MATCH(AL$360,$I$354:$I$357,0),MATCH(AL$359,$J$353:$R$353,0))</f>
        <v>2</v>
      </c>
      <c r="AM381" s="1004" cm="1">
        <f t="array" ref="AM381">INDEX($H381:$K381,0,MATCH(AM$360,$H$360:$K$360,0))*INDEX($J$354:$R$357,MATCH(AM$360,$I$354:$I$357,0),MATCH(AM$359,$J$353:$R$353,0))</f>
        <v>1</v>
      </c>
      <c r="AN381" s="1004" cm="1">
        <f t="array" ref="AN381">INDEX($H381:$K381,0,MATCH(AN$360,$H$360:$K$360,0))*INDEX($J$354:$R$357,MATCH(AN$360,$I$354:$I$357,0),MATCH(AN$359,$J$353:$R$353,0))</f>
        <v>1</v>
      </c>
      <c r="AO381" s="1004" cm="1">
        <f t="array" ref="AO381">INDEX($H381:$K381,0,MATCH(AO$360,$H$360:$K$360,0))*INDEX($J$354:$R$357,MATCH(AO$360,$I$354:$I$357,0),MATCH(AO$359,$J$353:$R$353,0))</f>
        <v>1</v>
      </c>
      <c r="AP381" s="1004" cm="1">
        <f t="array" ref="AP381">INDEX($H381:$K381,0,MATCH(AP$360,$H$360:$K$360,0))*INDEX($J$354:$R$357,MATCH(AP$360,$I$354:$I$357,0),MATCH(AP$359,$J$353:$R$353,0))</f>
        <v>2</v>
      </c>
      <c r="AQ381" s="1004" cm="1">
        <f t="array" ref="AQ381">INDEX($H381:$K381,0,MATCH(AQ$360,$H$360:$K$360,0))*INDEX($J$354:$R$357,MATCH(AQ$360,$I$354:$I$357,0),MATCH(AQ$359,$J$353:$R$353,0))</f>
        <v>1</v>
      </c>
      <c r="AR381" s="1004" cm="1">
        <f t="array" ref="AR381">INDEX($H381:$K381,0,MATCH(AR$360,$H$360:$K$360,0))*INDEX($J$354:$R$357,MATCH(AR$360,$I$354:$I$357,0),MATCH(AR$359,$J$353:$R$353,0))</f>
        <v>1</v>
      </c>
      <c r="AS381" s="1004" cm="1">
        <f t="array" ref="AS381">INDEX($H381:$K381,0,MATCH(AS$360,$H$360:$K$360,0))*INDEX($J$354:$R$357,MATCH(AS$360,$I$354:$I$357,0),MATCH(AS$359,$J$353:$R$353,0))</f>
        <v>1</v>
      </c>
      <c r="AT381" s="1004" cm="1">
        <f t="array" ref="AT381">INDEX($H381:$K381,0,MATCH(AT$360,$H$360:$K$360,0))*INDEX($J$354:$R$357,MATCH(AT$360,$I$354:$I$357,0),MATCH(AT$359,$J$353:$R$353,0))</f>
        <v>2</v>
      </c>
      <c r="AU381" s="1004"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4" cm="1">
        <f t="array" ref="L382">INDEX($H382:$K382,0,MATCH(L$360,$H$360:$K$360,0))*INDEX($J$354:$R$357,MATCH(L$360,$I$354:$I$357,0),MATCH(L$359,$J$353:$R$353,0))</f>
        <v>2</v>
      </c>
      <c r="M382" s="1004" cm="1">
        <f t="array" ref="M382">INDEX($H382:$K382,0,MATCH(M$360,$H$360:$K$360,0))*INDEX($J$354:$R$357,MATCH(M$360,$I$354:$I$357,0),MATCH(M$359,$J$353:$R$353,0))</f>
        <v>1</v>
      </c>
      <c r="N382" s="1004" cm="1">
        <f t="array" ref="N382">INDEX($H382:$K382,0,MATCH(N$360,$H$360:$K$360,0))*INDEX($J$354:$R$357,MATCH(N$360,$I$354:$I$357,0),MATCH(N$359,$J$353:$R$353,0))</f>
        <v>5</v>
      </c>
      <c r="O382" s="1004" cm="1">
        <f t="array" ref="O382">INDEX($H382:$K382,0,MATCH(O$360,$H$360:$K$360,0))*INDEX($J$354:$R$357,MATCH(O$360,$I$354:$I$357,0),MATCH(O$359,$J$353:$R$353,0))</f>
        <v>3</v>
      </c>
      <c r="P382" s="1004" cm="1">
        <f t="array" ref="P382">INDEX($H382:$K382,0,MATCH(P$360,$H$360:$K$360,0))*INDEX($J$354:$R$357,MATCH(P$360,$I$354:$I$357,0),MATCH(P$359,$J$353:$R$353,0))</f>
        <v>2</v>
      </c>
      <c r="Q382" s="1004" cm="1">
        <f t="array" ref="Q382">INDEX($H382:$K382,0,MATCH(Q$360,$H$360:$K$360,0))*INDEX($J$354:$R$357,MATCH(Q$360,$I$354:$I$357,0),MATCH(Q$359,$J$353:$R$353,0))</f>
        <v>1</v>
      </c>
      <c r="R382" s="1004" cm="1">
        <f t="array" ref="R382">INDEX($H382:$K382,0,MATCH(R$360,$H$360:$K$360,0))*INDEX($J$354:$R$357,MATCH(R$360,$I$354:$I$357,0),MATCH(R$359,$J$353:$R$353,0))</f>
        <v>5</v>
      </c>
      <c r="S382" s="1004" cm="1">
        <f t="array" ref="S382">INDEX($H382:$K382,0,MATCH(S$360,$H$360:$K$360,0))*INDEX($J$354:$R$357,MATCH(S$360,$I$354:$I$357,0),MATCH(S$359,$J$353:$R$353,0))</f>
        <v>3</v>
      </c>
      <c r="T382" s="1004" cm="1">
        <f t="array" ref="T382">INDEX($H382:$K382,0,MATCH(T$360,$H$360:$K$360,0))*INDEX($J$354:$R$357,MATCH(T$360,$I$354:$I$357,0),MATCH(T$359,$J$353:$R$353,0))</f>
        <v>2</v>
      </c>
      <c r="U382" s="1004" cm="1">
        <f t="array" ref="U382">INDEX($H382:$K382,0,MATCH(U$360,$H$360:$K$360,0))*INDEX($J$354:$R$357,MATCH(U$360,$I$354:$I$357,0),MATCH(U$359,$J$353:$R$353,0))</f>
        <v>1</v>
      </c>
      <c r="V382" s="1004" cm="1">
        <f t="array" ref="V382">INDEX($H382:$K382,0,MATCH(V$360,$H$360:$K$360,0))*INDEX($J$354:$R$357,MATCH(V$360,$I$354:$I$357,0),MATCH(V$359,$J$353:$R$353,0))</f>
        <v>5</v>
      </c>
      <c r="W382" s="1004" cm="1">
        <f t="array" ref="W382">INDEX($H382:$K382,0,MATCH(W$360,$H$360:$K$360,0))*INDEX($J$354:$R$357,MATCH(W$360,$I$354:$I$357,0),MATCH(W$359,$J$353:$R$353,0))</f>
        <v>3</v>
      </c>
      <c r="X382" s="1004" cm="1">
        <f t="array" ref="X382">INDEX($H382:$K382,0,MATCH(X$360,$H$360:$K$360,0))*INDEX($J$354:$R$357,MATCH(X$360,$I$354:$I$357,0),MATCH(X$359,$J$353:$R$353,0))</f>
        <v>2</v>
      </c>
      <c r="Y382" s="1004" cm="1">
        <f t="array" ref="Y382">INDEX($H382:$K382,0,MATCH(Y$360,$H$360:$K$360,0))*INDEX($J$354:$R$357,MATCH(Y$360,$I$354:$I$357,0),MATCH(Y$359,$J$353:$R$353,0))</f>
        <v>1</v>
      </c>
      <c r="Z382" s="1004" cm="1">
        <f t="array" ref="Z382">INDEX($H382:$K382,0,MATCH(Z$360,$H$360:$K$360,0))*INDEX($J$354:$R$357,MATCH(Z$360,$I$354:$I$357,0),MATCH(Z$359,$J$353:$R$353,0))</f>
        <v>5</v>
      </c>
      <c r="AA382" s="1004" cm="1">
        <f t="array" ref="AA382">INDEX($H382:$K382,0,MATCH(AA$360,$H$360:$K$360,0))*INDEX($J$354:$R$357,MATCH(AA$360,$I$354:$I$357,0),MATCH(AA$359,$J$353:$R$353,0))</f>
        <v>3</v>
      </c>
      <c r="AB382" s="1004" cm="1">
        <f t="array" ref="AB382">INDEX($H382:$K382,0,MATCH(AB$360,$H$360:$K$360,0))*INDEX($J$354:$R$357,MATCH(AB$360,$I$354:$I$357,0),MATCH(AB$359,$J$353:$R$353,0))</f>
        <v>1</v>
      </c>
      <c r="AC382" s="1004" cm="1">
        <f t="array" ref="AC382">INDEX($H382:$K382,0,MATCH(AC$360,$H$360:$K$360,0))*INDEX($J$354:$R$357,MATCH(AC$360,$I$354:$I$357,0),MATCH(AC$359,$J$353:$R$353,0))</f>
        <v>1</v>
      </c>
      <c r="AD382" s="1004" cm="1">
        <f t="array" ref="AD382">INDEX($H382:$K382,0,MATCH(AD$360,$H$360:$K$360,0))*INDEX($J$354:$R$357,MATCH(AD$360,$I$354:$I$357,0),MATCH(AD$359,$J$353:$R$353,0))</f>
        <v>5</v>
      </c>
      <c r="AE382" s="1004" cm="1">
        <f t="array" ref="AE382">INDEX($H382:$K382,0,MATCH(AE$360,$H$360:$K$360,0))*INDEX($J$354:$R$357,MATCH(AE$360,$I$354:$I$357,0),MATCH(AE$359,$J$353:$R$353,0))</f>
        <v>3</v>
      </c>
      <c r="AF382" s="1004" cm="1">
        <f t="array" ref="AF382">INDEX($H382:$K382,0,MATCH(AF$360,$H$360:$K$360,0))*INDEX($J$354:$R$357,MATCH(AF$360,$I$354:$I$357,0),MATCH(AF$359,$J$353:$R$353,0))</f>
        <v>1</v>
      </c>
      <c r="AG382" s="1004" cm="1">
        <f t="array" ref="AG382">INDEX($H382:$K382,0,MATCH(AG$360,$H$360:$K$360,0))*INDEX($J$354:$R$357,MATCH(AG$360,$I$354:$I$357,0),MATCH(AG$359,$J$353:$R$353,0))</f>
        <v>1</v>
      </c>
      <c r="AH382" s="1004" cm="1">
        <f t="array" ref="AH382">INDEX($H382:$K382,0,MATCH(AH$360,$H$360:$K$360,0))*INDEX($J$354:$R$357,MATCH(AH$360,$I$354:$I$357,0),MATCH(AH$359,$J$353:$R$353,0))</f>
        <v>5</v>
      </c>
      <c r="AI382" s="1004" cm="1">
        <f t="array" ref="AI382">INDEX($H382:$K382,0,MATCH(AI$360,$H$360:$K$360,0))*INDEX($J$354:$R$357,MATCH(AI$360,$I$354:$I$357,0),MATCH(AI$359,$J$353:$R$353,0))</f>
        <v>3</v>
      </c>
      <c r="AJ382" s="1004" cm="1">
        <f t="array" ref="AJ382">INDEX($H382:$K382,0,MATCH(AJ$360,$H$360:$K$360,0))*INDEX($J$354:$R$357,MATCH(AJ$360,$I$354:$I$357,0),MATCH(AJ$359,$J$353:$R$353,0))</f>
        <v>1</v>
      </c>
      <c r="AK382" s="1004" cm="1">
        <f t="array" ref="AK382">INDEX($H382:$K382,0,MATCH(AK$360,$H$360:$K$360,0))*INDEX($J$354:$R$357,MATCH(AK$360,$I$354:$I$357,0),MATCH(AK$359,$J$353:$R$353,0))</f>
        <v>1</v>
      </c>
      <c r="AL382" s="1004" cm="1">
        <f t="array" ref="AL382">INDEX($H382:$K382,0,MATCH(AL$360,$H$360:$K$360,0))*INDEX($J$354:$R$357,MATCH(AL$360,$I$354:$I$357,0),MATCH(AL$359,$J$353:$R$353,0))</f>
        <v>5</v>
      </c>
      <c r="AM382" s="1004" cm="1">
        <f t="array" ref="AM382">INDEX($H382:$K382,0,MATCH(AM$360,$H$360:$K$360,0))*INDEX($J$354:$R$357,MATCH(AM$360,$I$354:$I$357,0),MATCH(AM$359,$J$353:$R$353,0))</f>
        <v>3</v>
      </c>
      <c r="AN382" s="1004" cm="1">
        <f t="array" ref="AN382">INDEX($H382:$K382,0,MATCH(AN$360,$H$360:$K$360,0))*INDEX($J$354:$R$357,MATCH(AN$360,$I$354:$I$357,0),MATCH(AN$359,$J$353:$R$353,0))</f>
        <v>1</v>
      </c>
      <c r="AO382" s="1004" cm="1">
        <f t="array" ref="AO382">INDEX($H382:$K382,0,MATCH(AO$360,$H$360:$K$360,0))*INDEX($J$354:$R$357,MATCH(AO$360,$I$354:$I$357,0),MATCH(AO$359,$J$353:$R$353,0))</f>
        <v>1</v>
      </c>
      <c r="AP382" s="1004" cm="1">
        <f t="array" ref="AP382">INDEX($H382:$K382,0,MATCH(AP$360,$H$360:$K$360,0))*INDEX($J$354:$R$357,MATCH(AP$360,$I$354:$I$357,0),MATCH(AP$359,$J$353:$R$353,0))</f>
        <v>5</v>
      </c>
      <c r="AQ382" s="1004" cm="1">
        <f t="array" ref="AQ382">INDEX($H382:$K382,0,MATCH(AQ$360,$H$360:$K$360,0))*INDEX($J$354:$R$357,MATCH(AQ$360,$I$354:$I$357,0),MATCH(AQ$359,$J$353:$R$353,0))</f>
        <v>3</v>
      </c>
      <c r="AR382" s="1004" cm="1">
        <f t="array" ref="AR382">INDEX($H382:$K382,0,MATCH(AR$360,$H$360:$K$360,0))*INDEX($J$354:$R$357,MATCH(AR$360,$I$354:$I$357,0),MATCH(AR$359,$J$353:$R$353,0))</f>
        <v>1</v>
      </c>
      <c r="AS382" s="1004" cm="1">
        <f t="array" ref="AS382">INDEX($H382:$K382,0,MATCH(AS$360,$H$360:$K$360,0))*INDEX($J$354:$R$357,MATCH(AS$360,$I$354:$I$357,0),MATCH(AS$359,$J$353:$R$353,0))</f>
        <v>1</v>
      </c>
      <c r="AT382" s="1004" cm="1">
        <f t="array" ref="AT382">INDEX($H382:$K382,0,MATCH(AT$360,$H$360:$K$360,0))*INDEX($J$354:$R$357,MATCH(AT$360,$I$354:$I$357,0),MATCH(AT$359,$J$353:$R$353,0))</f>
        <v>5</v>
      </c>
      <c r="AU382" s="1004"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4" cm="1">
        <f t="array" ref="L383">INDEX($H383:$K383,0,MATCH(L$360,$H$360:$K$360,0))*INDEX($J$354:$R$357,MATCH(L$360,$I$354:$I$357,0),MATCH(L$359,$J$353:$R$353,0))</f>
        <v>2</v>
      </c>
      <c r="M383" s="1004" cm="1">
        <f t="array" ref="M383">INDEX($H383:$K383,0,MATCH(M$360,$H$360:$K$360,0))*INDEX($J$354:$R$357,MATCH(M$360,$I$354:$I$357,0),MATCH(M$359,$J$353:$R$353,0))</f>
        <v>1</v>
      </c>
      <c r="N383" s="1004" cm="1">
        <f t="array" ref="N383">INDEX($H383:$K383,0,MATCH(N$360,$H$360:$K$360,0))*INDEX($J$354:$R$357,MATCH(N$360,$I$354:$I$357,0),MATCH(N$359,$J$353:$R$353,0))</f>
        <v>2</v>
      </c>
      <c r="O383" s="1004" cm="1">
        <f t="array" ref="O383">INDEX($H383:$K383,0,MATCH(O$360,$H$360:$K$360,0))*INDEX($J$354:$R$357,MATCH(O$360,$I$354:$I$357,0),MATCH(O$359,$J$353:$R$353,0))</f>
        <v>1</v>
      </c>
      <c r="P383" s="1004" cm="1">
        <f t="array" ref="P383">INDEX($H383:$K383,0,MATCH(P$360,$H$360:$K$360,0))*INDEX($J$354:$R$357,MATCH(P$360,$I$354:$I$357,0),MATCH(P$359,$J$353:$R$353,0))</f>
        <v>2</v>
      </c>
      <c r="Q383" s="1004" cm="1">
        <f t="array" ref="Q383">INDEX($H383:$K383,0,MATCH(Q$360,$H$360:$K$360,0))*INDEX($J$354:$R$357,MATCH(Q$360,$I$354:$I$357,0),MATCH(Q$359,$J$353:$R$353,0))</f>
        <v>1</v>
      </c>
      <c r="R383" s="1004" cm="1">
        <f t="array" ref="R383">INDEX($H383:$K383,0,MATCH(R$360,$H$360:$K$360,0))*INDEX($J$354:$R$357,MATCH(R$360,$I$354:$I$357,0),MATCH(R$359,$J$353:$R$353,0))</f>
        <v>2</v>
      </c>
      <c r="S383" s="1004" cm="1">
        <f t="array" ref="S383">INDEX($H383:$K383,0,MATCH(S$360,$H$360:$K$360,0))*INDEX($J$354:$R$357,MATCH(S$360,$I$354:$I$357,0),MATCH(S$359,$J$353:$R$353,0))</f>
        <v>1</v>
      </c>
      <c r="T383" s="1004" cm="1">
        <f t="array" ref="T383">INDEX($H383:$K383,0,MATCH(T$360,$H$360:$K$360,0))*INDEX($J$354:$R$357,MATCH(T$360,$I$354:$I$357,0),MATCH(T$359,$J$353:$R$353,0))</f>
        <v>2</v>
      </c>
      <c r="U383" s="1004" cm="1">
        <f t="array" ref="U383">INDEX($H383:$K383,0,MATCH(U$360,$H$360:$K$360,0))*INDEX($J$354:$R$357,MATCH(U$360,$I$354:$I$357,0),MATCH(U$359,$J$353:$R$353,0))</f>
        <v>1</v>
      </c>
      <c r="V383" s="1004" cm="1">
        <f t="array" ref="V383">INDEX($H383:$K383,0,MATCH(V$360,$H$360:$K$360,0))*INDEX($J$354:$R$357,MATCH(V$360,$I$354:$I$357,0),MATCH(V$359,$J$353:$R$353,0))</f>
        <v>2</v>
      </c>
      <c r="W383" s="1004" cm="1">
        <f t="array" ref="W383">INDEX($H383:$K383,0,MATCH(W$360,$H$360:$K$360,0))*INDEX($J$354:$R$357,MATCH(W$360,$I$354:$I$357,0),MATCH(W$359,$J$353:$R$353,0))</f>
        <v>1</v>
      </c>
      <c r="X383" s="1004" cm="1">
        <f t="array" ref="X383">INDEX($H383:$K383,0,MATCH(X$360,$H$360:$K$360,0))*INDEX($J$354:$R$357,MATCH(X$360,$I$354:$I$357,0),MATCH(X$359,$J$353:$R$353,0))</f>
        <v>2</v>
      </c>
      <c r="Y383" s="1004" cm="1">
        <f t="array" ref="Y383">INDEX($H383:$K383,0,MATCH(Y$360,$H$360:$K$360,0))*INDEX($J$354:$R$357,MATCH(Y$360,$I$354:$I$357,0),MATCH(Y$359,$J$353:$R$353,0))</f>
        <v>1</v>
      </c>
      <c r="Z383" s="1004" cm="1">
        <f t="array" ref="Z383">INDEX($H383:$K383,0,MATCH(Z$360,$H$360:$K$360,0))*INDEX($J$354:$R$357,MATCH(Z$360,$I$354:$I$357,0),MATCH(Z$359,$J$353:$R$353,0))</f>
        <v>2</v>
      </c>
      <c r="AA383" s="1004" cm="1">
        <f t="array" ref="AA383">INDEX($H383:$K383,0,MATCH(AA$360,$H$360:$K$360,0))*INDEX($J$354:$R$357,MATCH(AA$360,$I$354:$I$357,0),MATCH(AA$359,$J$353:$R$353,0))</f>
        <v>1</v>
      </c>
      <c r="AB383" s="1004" cm="1">
        <f t="array" ref="AB383">INDEX($H383:$K383,0,MATCH(AB$360,$H$360:$K$360,0))*INDEX($J$354:$R$357,MATCH(AB$360,$I$354:$I$357,0),MATCH(AB$359,$J$353:$R$353,0))</f>
        <v>1</v>
      </c>
      <c r="AC383" s="1004" cm="1">
        <f t="array" ref="AC383">INDEX($H383:$K383,0,MATCH(AC$360,$H$360:$K$360,0))*INDEX($J$354:$R$357,MATCH(AC$360,$I$354:$I$357,0),MATCH(AC$359,$J$353:$R$353,0))</f>
        <v>1</v>
      </c>
      <c r="AD383" s="1004" cm="1">
        <f t="array" ref="AD383">INDEX($H383:$K383,0,MATCH(AD$360,$H$360:$K$360,0))*INDEX($J$354:$R$357,MATCH(AD$360,$I$354:$I$357,0),MATCH(AD$359,$J$353:$R$353,0))</f>
        <v>2</v>
      </c>
      <c r="AE383" s="1004" cm="1">
        <f t="array" ref="AE383">INDEX($H383:$K383,0,MATCH(AE$360,$H$360:$K$360,0))*INDEX($J$354:$R$357,MATCH(AE$360,$I$354:$I$357,0),MATCH(AE$359,$J$353:$R$353,0))</f>
        <v>1</v>
      </c>
      <c r="AF383" s="1004" cm="1">
        <f t="array" ref="AF383">INDEX($H383:$K383,0,MATCH(AF$360,$H$360:$K$360,0))*INDEX($J$354:$R$357,MATCH(AF$360,$I$354:$I$357,0),MATCH(AF$359,$J$353:$R$353,0))</f>
        <v>1</v>
      </c>
      <c r="AG383" s="1004" cm="1">
        <f t="array" ref="AG383">INDEX($H383:$K383,0,MATCH(AG$360,$H$360:$K$360,0))*INDEX($J$354:$R$357,MATCH(AG$360,$I$354:$I$357,0),MATCH(AG$359,$J$353:$R$353,0))</f>
        <v>1</v>
      </c>
      <c r="AH383" s="1004" cm="1">
        <f t="array" ref="AH383">INDEX($H383:$K383,0,MATCH(AH$360,$H$360:$K$360,0))*INDEX($J$354:$R$357,MATCH(AH$360,$I$354:$I$357,0),MATCH(AH$359,$J$353:$R$353,0))</f>
        <v>2</v>
      </c>
      <c r="AI383" s="1004" cm="1">
        <f t="array" ref="AI383">INDEX($H383:$K383,0,MATCH(AI$360,$H$360:$K$360,0))*INDEX($J$354:$R$357,MATCH(AI$360,$I$354:$I$357,0),MATCH(AI$359,$J$353:$R$353,0))</f>
        <v>1</v>
      </c>
      <c r="AJ383" s="1004" cm="1">
        <f t="array" ref="AJ383">INDEX($H383:$K383,0,MATCH(AJ$360,$H$360:$K$360,0))*INDEX($J$354:$R$357,MATCH(AJ$360,$I$354:$I$357,0),MATCH(AJ$359,$J$353:$R$353,0))</f>
        <v>1</v>
      </c>
      <c r="AK383" s="1004" cm="1">
        <f t="array" ref="AK383">INDEX($H383:$K383,0,MATCH(AK$360,$H$360:$K$360,0))*INDEX($J$354:$R$357,MATCH(AK$360,$I$354:$I$357,0),MATCH(AK$359,$J$353:$R$353,0))</f>
        <v>1</v>
      </c>
      <c r="AL383" s="1004" cm="1">
        <f t="array" ref="AL383">INDEX($H383:$K383,0,MATCH(AL$360,$H$360:$K$360,0))*INDEX($J$354:$R$357,MATCH(AL$360,$I$354:$I$357,0),MATCH(AL$359,$J$353:$R$353,0))</f>
        <v>2</v>
      </c>
      <c r="AM383" s="1004" cm="1">
        <f t="array" ref="AM383">INDEX($H383:$K383,0,MATCH(AM$360,$H$360:$K$360,0))*INDEX($J$354:$R$357,MATCH(AM$360,$I$354:$I$357,0),MATCH(AM$359,$J$353:$R$353,0))</f>
        <v>1</v>
      </c>
      <c r="AN383" s="1004" cm="1">
        <f t="array" ref="AN383">INDEX($H383:$K383,0,MATCH(AN$360,$H$360:$K$360,0))*INDEX($J$354:$R$357,MATCH(AN$360,$I$354:$I$357,0),MATCH(AN$359,$J$353:$R$353,0))</f>
        <v>1</v>
      </c>
      <c r="AO383" s="1004" cm="1">
        <f t="array" ref="AO383">INDEX($H383:$K383,0,MATCH(AO$360,$H$360:$K$360,0))*INDEX($J$354:$R$357,MATCH(AO$360,$I$354:$I$357,0),MATCH(AO$359,$J$353:$R$353,0))</f>
        <v>1</v>
      </c>
      <c r="AP383" s="1004" cm="1">
        <f t="array" ref="AP383">INDEX($H383:$K383,0,MATCH(AP$360,$H$360:$K$360,0))*INDEX($J$354:$R$357,MATCH(AP$360,$I$354:$I$357,0),MATCH(AP$359,$J$353:$R$353,0))</f>
        <v>2</v>
      </c>
      <c r="AQ383" s="1004" cm="1">
        <f t="array" ref="AQ383">INDEX($H383:$K383,0,MATCH(AQ$360,$H$360:$K$360,0))*INDEX($J$354:$R$357,MATCH(AQ$360,$I$354:$I$357,0),MATCH(AQ$359,$J$353:$R$353,0))</f>
        <v>1</v>
      </c>
      <c r="AR383" s="1004" cm="1">
        <f t="array" ref="AR383">INDEX($H383:$K383,0,MATCH(AR$360,$H$360:$K$360,0))*INDEX($J$354:$R$357,MATCH(AR$360,$I$354:$I$357,0),MATCH(AR$359,$J$353:$R$353,0))</f>
        <v>1</v>
      </c>
      <c r="AS383" s="1004" cm="1">
        <f t="array" ref="AS383">INDEX($H383:$K383,0,MATCH(AS$360,$H$360:$K$360,0))*INDEX($J$354:$R$357,MATCH(AS$360,$I$354:$I$357,0),MATCH(AS$359,$J$353:$R$353,0))</f>
        <v>1</v>
      </c>
      <c r="AT383" s="1004" cm="1">
        <f t="array" ref="AT383">INDEX($H383:$K383,0,MATCH(AT$360,$H$360:$K$360,0))*INDEX($J$354:$R$357,MATCH(AT$360,$I$354:$I$357,0),MATCH(AT$359,$J$353:$R$353,0))</f>
        <v>2</v>
      </c>
      <c r="AU383" s="1004"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4" cm="1">
        <f t="array" ref="L384">INDEX($H384:$K384,0,MATCH(L$360,$H$360:$K$360,0))*INDEX($J$354:$R$357,MATCH(L$360,$I$354:$I$357,0),MATCH(L$359,$J$353:$R$353,0))</f>
        <v>2</v>
      </c>
      <c r="M384" s="1004" cm="1">
        <f t="array" ref="M384">INDEX($H384:$K384,0,MATCH(M$360,$H$360:$K$360,0))*INDEX($J$354:$R$357,MATCH(M$360,$I$354:$I$357,0),MATCH(M$359,$J$353:$R$353,0))</f>
        <v>1</v>
      </c>
      <c r="N384" s="1004" cm="1">
        <f t="array" ref="N384">INDEX($H384:$K384,0,MATCH(N$360,$H$360:$K$360,0))*INDEX($J$354:$R$357,MATCH(N$360,$I$354:$I$357,0),MATCH(N$359,$J$353:$R$353,0))</f>
        <v>2</v>
      </c>
      <c r="O384" s="1004" cm="1">
        <f t="array" ref="O384">INDEX($H384:$K384,0,MATCH(O$360,$H$360:$K$360,0))*INDEX($J$354:$R$357,MATCH(O$360,$I$354:$I$357,0),MATCH(O$359,$J$353:$R$353,0))</f>
        <v>2</v>
      </c>
      <c r="P384" s="1004" cm="1">
        <f t="array" ref="P384">INDEX($H384:$K384,0,MATCH(P$360,$H$360:$K$360,0))*INDEX($J$354:$R$357,MATCH(P$360,$I$354:$I$357,0),MATCH(P$359,$J$353:$R$353,0))</f>
        <v>2</v>
      </c>
      <c r="Q384" s="1004" cm="1">
        <f t="array" ref="Q384">INDEX($H384:$K384,0,MATCH(Q$360,$H$360:$K$360,0))*INDEX($J$354:$R$357,MATCH(Q$360,$I$354:$I$357,0),MATCH(Q$359,$J$353:$R$353,0))</f>
        <v>1</v>
      </c>
      <c r="R384" s="1004" cm="1">
        <f t="array" ref="R384">INDEX($H384:$K384,0,MATCH(R$360,$H$360:$K$360,0))*INDEX($J$354:$R$357,MATCH(R$360,$I$354:$I$357,0),MATCH(R$359,$J$353:$R$353,0))</f>
        <v>2</v>
      </c>
      <c r="S384" s="1004" cm="1">
        <f t="array" ref="S384">INDEX($H384:$K384,0,MATCH(S$360,$H$360:$K$360,0))*INDEX($J$354:$R$357,MATCH(S$360,$I$354:$I$357,0),MATCH(S$359,$J$353:$R$353,0))</f>
        <v>2</v>
      </c>
      <c r="T384" s="1004" cm="1">
        <f t="array" ref="T384">INDEX($H384:$K384,0,MATCH(T$360,$H$360:$K$360,0))*INDEX($J$354:$R$357,MATCH(T$360,$I$354:$I$357,0),MATCH(T$359,$J$353:$R$353,0))</f>
        <v>2</v>
      </c>
      <c r="U384" s="1004" cm="1">
        <f t="array" ref="U384">INDEX($H384:$K384,0,MATCH(U$360,$H$360:$K$360,0))*INDEX($J$354:$R$357,MATCH(U$360,$I$354:$I$357,0),MATCH(U$359,$J$353:$R$353,0))</f>
        <v>1</v>
      </c>
      <c r="V384" s="1004" cm="1">
        <f t="array" ref="V384">INDEX($H384:$K384,0,MATCH(V$360,$H$360:$K$360,0))*INDEX($J$354:$R$357,MATCH(V$360,$I$354:$I$357,0),MATCH(V$359,$J$353:$R$353,0))</f>
        <v>2</v>
      </c>
      <c r="W384" s="1004" cm="1">
        <f t="array" ref="W384">INDEX($H384:$K384,0,MATCH(W$360,$H$360:$K$360,0))*INDEX($J$354:$R$357,MATCH(W$360,$I$354:$I$357,0),MATCH(W$359,$J$353:$R$353,0))</f>
        <v>2</v>
      </c>
      <c r="X384" s="1004" cm="1">
        <f t="array" ref="X384">INDEX($H384:$K384,0,MATCH(X$360,$H$360:$K$360,0))*INDEX($J$354:$R$357,MATCH(X$360,$I$354:$I$357,0),MATCH(X$359,$J$353:$R$353,0))</f>
        <v>2</v>
      </c>
      <c r="Y384" s="1004" cm="1">
        <f t="array" ref="Y384">INDEX($H384:$K384,0,MATCH(Y$360,$H$360:$K$360,0))*INDEX($J$354:$R$357,MATCH(Y$360,$I$354:$I$357,0),MATCH(Y$359,$J$353:$R$353,0))</f>
        <v>1</v>
      </c>
      <c r="Z384" s="1004" cm="1">
        <f t="array" ref="Z384">INDEX($H384:$K384,0,MATCH(Z$360,$H$360:$K$360,0))*INDEX($J$354:$R$357,MATCH(Z$360,$I$354:$I$357,0),MATCH(Z$359,$J$353:$R$353,0))</f>
        <v>2</v>
      </c>
      <c r="AA384" s="1004" cm="1">
        <f t="array" ref="AA384">INDEX($H384:$K384,0,MATCH(AA$360,$H$360:$K$360,0))*INDEX($J$354:$R$357,MATCH(AA$360,$I$354:$I$357,0),MATCH(AA$359,$J$353:$R$353,0))</f>
        <v>2</v>
      </c>
      <c r="AB384" s="1004" cm="1">
        <f t="array" ref="AB384">INDEX($H384:$K384,0,MATCH(AB$360,$H$360:$K$360,0))*INDEX($J$354:$R$357,MATCH(AB$360,$I$354:$I$357,0),MATCH(AB$359,$J$353:$R$353,0))</f>
        <v>1</v>
      </c>
      <c r="AC384" s="1004" cm="1">
        <f t="array" ref="AC384">INDEX($H384:$K384,0,MATCH(AC$360,$H$360:$K$360,0))*INDEX($J$354:$R$357,MATCH(AC$360,$I$354:$I$357,0),MATCH(AC$359,$J$353:$R$353,0))</f>
        <v>1</v>
      </c>
      <c r="AD384" s="1004" cm="1">
        <f t="array" ref="AD384">INDEX($H384:$K384,0,MATCH(AD$360,$H$360:$K$360,0))*INDEX($J$354:$R$357,MATCH(AD$360,$I$354:$I$357,0),MATCH(AD$359,$J$353:$R$353,0))</f>
        <v>2</v>
      </c>
      <c r="AE384" s="1004" cm="1">
        <f t="array" ref="AE384">INDEX($H384:$K384,0,MATCH(AE$360,$H$360:$K$360,0))*INDEX($J$354:$R$357,MATCH(AE$360,$I$354:$I$357,0),MATCH(AE$359,$J$353:$R$353,0))</f>
        <v>2</v>
      </c>
      <c r="AF384" s="1004" cm="1">
        <f t="array" ref="AF384">INDEX($H384:$K384,0,MATCH(AF$360,$H$360:$K$360,0))*INDEX($J$354:$R$357,MATCH(AF$360,$I$354:$I$357,0),MATCH(AF$359,$J$353:$R$353,0))</f>
        <v>1</v>
      </c>
      <c r="AG384" s="1004" cm="1">
        <f t="array" ref="AG384">INDEX($H384:$K384,0,MATCH(AG$360,$H$360:$K$360,0))*INDEX($J$354:$R$357,MATCH(AG$360,$I$354:$I$357,0),MATCH(AG$359,$J$353:$R$353,0))</f>
        <v>1</v>
      </c>
      <c r="AH384" s="1004" cm="1">
        <f t="array" ref="AH384">INDEX($H384:$K384,0,MATCH(AH$360,$H$360:$K$360,0))*INDEX($J$354:$R$357,MATCH(AH$360,$I$354:$I$357,0),MATCH(AH$359,$J$353:$R$353,0))</f>
        <v>2</v>
      </c>
      <c r="AI384" s="1004" cm="1">
        <f t="array" ref="AI384">INDEX($H384:$K384,0,MATCH(AI$360,$H$360:$K$360,0))*INDEX($J$354:$R$357,MATCH(AI$360,$I$354:$I$357,0),MATCH(AI$359,$J$353:$R$353,0))</f>
        <v>2</v>
      </c>
      <c r="AJ384" s="1004" cm="1">
        <f t="array" ref="AJ384">INDEX($H384:$K384,0,MATCH(AJ$360,$H$360:$K$360,0))*INDEX($J$354:$R$357,MATCH(AJ$360,$I$354:$I$357,0),MATCH(AJ$359,$J$353:$R$353,0))</f>
        <v>1</v>
      </c>
      <c r="AK384" s="1004" cm="1">
        <f t="array" ref="AK384">INDEX($H384:$K384,0,MATCH(AK$360,$H$360:$K$360,0))*INDEX($J$354:$R$357,MATCH(AK$360,$I$354:$I$357,0),MATCH(AK$359,$J$353:$R$353,0))</f>
        <v>1</v>
      </c>
      <c r="AL384" s="1004" cm="1">
        <f t="array" ref="AL384">INDEX($H384:$K384,0,MATCH(AL$360,$H$360:$K$360,0))*INDEX($J$354:$R$357,MATCH(AL$360,$I$354:$I$357,0),MATCH(AL$359,$J$353:$R$353,0))</f>
        <v>2</v>
      </c>
      <c r="AM384" s="1004" cm="1">
        <f t="array" ref="AM384">INDEX($H384:$K384,0,MATCH(AM$360,$H$360:$K$360,0))*INDEX($J$354:$R$357,MATCH(AM$360,$I$354:$I$357,0),MATCH(AM$359,$J$353:$R$353,0))</f>
        <v>2</v>
      </c>
      <c r="AN384" s="1004" cm="1">
        <f t="array" ref="AN384">INDEX($H384:$K384,0,MATCH(AN$360,$H$360:$K$360,0))*INDEX($J$354:$R$357,MATCH(AN$360,$I$354:$I$357,0),MATCH(AN$359,$J$353:$R$353,0))</f>
        <v>1</v>
      </c>
      <c r="AO384" s="1004" cm="1">
        <f t="array" ref="AO384">INDEX($H384:$K384,0,MATCH(AO$360,$H$360:$K$360,0))*INDEX($J$354:$R$357,MATCH(AO$360,$I$354:$I$357,0),MATCH(AO$359,$J$353:$R$353,0))</f>
        <v>1</v>
      </c>
      <c r="AP384" s="1004" cm="1">
        <f t="array" ref="AP384">INDEX($H384:$K384,0,MATCH(AP$360,$H$360:$K$360,0))*INDEX($J$354:$R$357,MATCH(AP$360,$I$354:$I$357,0),MATCH(AP$359,$J$353:$R$353,0))</f>
        <v>2</v>
      </c>
      <c r="AQ384" s="1004" cm="1">
        <f t="array" ref="AQ384">INDEX($H384:$K384,0,MATCH(AQ$360,$H$360:$K$360,0))*INDEX($J$354:$R$357,MATCH(AQ$360,$I$354:$I$357,0),MATCH(AQ$359,$J$353:$R$353,0))</f>
        <v>2</v>
      </c>
      <c r="AR384" s="1004" cm="1">
        <f t="array" ref="AR384">INDEX($H384:$K384,0,MATCH(AR$360,$H$360:$K$360,0))*INDEX($J$354:$R$357,MATCH(AR$360,$I$354:$I$357,0),MATCH(AR$359,$J$353:$R$353,0))</f>
        <v>1</v>
      </c>
      <c r="AS384" s="1004" cm="1">
        <f t="array" ref="AS384">INDEX($H384:$K384,0,MATCH(AS$360,$H$360:$K$360,0))*INDEX($J$354:$R$357,MATCH(AS$360,$I$354:$I$357,0),MATCH(AS$359,$J$353:$R$353,0))</f>
        <v>1</v>
      </c>
      <c r="AT384" s="1004" cm="1">
        <f t="array" ref="AT384">INDEX($H384:$K384,0,MATCH(AT$360,$H$360:$K$360,0))*INDEX($J$354:$R$357,MATCH(AT$360,$I$354:$I$357,0),MATCH(AT$359,$J$353:$R$353,0))</f>
        <v>2</v>
      </c>
      <c r="AU384" s="1004"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4" cm="1">
        <f t="array" ref="L385">INDEX($H385:$K385,0,MATCH(L$360,$H$360:$K$360,0))*INDEX($J$354:$R$357,MATCH(L$360,$I$354:$I$357,0),MATCH(L$359,$J$353:$R$353,0))</f>
        <v>0</v>
      </c>
      <c r="M385" s="1004" cm="1">
        <f t="array" ref="M385">INDEX($H385:$K385,0,MATCH(M$360,$H$360:$K$360,0))*INDEX($J$354:$R$357,MATCH(M$360,$I$354:$I$357,0),MATCH(M$359,$J$353:$R$353,0))</f>
        <v>0</v>
      </c>
      <c r="N385" s="1004" cm="1">
        <f t="array" ref="N385">INDEX($H385:$K385,0,MATCH(N$360,$H$360:$K$360,0))*INDEX($J$354:$R$357,MATCH(N$360,$I$354:$I$357,0),MATCH(N$359,$J$353:$R$353,0))</f>
        <v>0</v>
      </c>
      <c r="O385" s="1004" cm="1">
        <f t="array" ref="O385">INDEX($H385:$K385,0,MATCH(O$360,$H$360:$K$360,0))*INDEX($J$354:$R$357,MATCH(O$360,$I$354:$I$357,0),MATCH(O$359,$J$353:$R$353,0))</f>
        <v>0</v>
      </c>
      <c r="P385" s="1004" cm="1">
        <f t="array" ref="P385">INDEX($H385:$K385,0,MATCH(P$360,$H$360:$K$360,0))*INDEX($J$354:$R$357,MATCH(P$360,$I$354:$I$357,0),MATCH(P$359,$J$353:$R$353,0))</f>
        <v>0</v>
      </c>
      <c r="Q385" s="1004" cm="1">
        <f t="array" ref="Q385">INDEX($H385:$K385,0,MATCH(Q$360,$H$360:$K$360,0))*INDEX($J$354:$R$357,MATCH(Q$360,$I$354:$I$357,0),MATCH(Q$359,$J$353:$R$353,0))</f>
        <v>0</v>
      </c>
      <c r="R385" s="1004" cm="1">
        <f t="array" ref="R385">INDEX($H385:$K385,0,MATCH(R$360,$H$360:$K$360,0))*INDEX($J$354:$R$357,MATCH(R$360,$I$354:$I$357,0),MATCH(R$359,$J$353:$R$353,0))</f>
        <v>0</v>
      </c>
      <c r="S385" s="1004" cm="1">
        <f t="array" ref="S385">INDEX($H385:$K385,0,MATCH(S$360,$H$360:$K$360,0))*INDEX($J$354:$R$357,MATCH(S$360,$I$354:$I$357,0),MATCH(S$359,$J$353:$R$353,0))</f>
        <v>0</v>
      </c>
      <c r="T385" s="1004" cm="1">
        <f t="array" ref="T385">INDEX($H385:$K385,0,MATCH(T$360,$H$360:$K$360,0))*INDEX($J$354:$R$357,MATCH(T$360,$I$354:$I$357,0),MATCH(T$359,$J$353:$R$353,0))</f>
        <v>0</v>
      </c>
      <c r="U385" s="1004" cm="1">
        <f t="array" ref="U385">INDEX($H385:$K385,0,MATCH(U$360,$H$360:$K$360,0))*INDEX($J$354:$R$357,MATCH(U$360,$I$354:$I$357,0),MATCH(U$359,$J$353:$R$353,0))</f>
        <v>0</v>
      </c>
      <c r="V385" s="1004" cm="1">
        <f t="array" ref="V385">INDEX($H385:$K385,0,MATCH(V$360,$H$360:$K$360,0))*INDEX($J$354:$R$357,MATCH(V$360,$I$354:$I$357,0),MATCH(V$359,$J$353:$R$353,0))</f>
        <v>0</v>
      </c>
      <c r="W385" s="1004" cm="1">
        <f t="array" ref="W385">INDEX($H385:$K385,0,MATCH(W$360,$H$360:$K$360,0))*INDEX($J$354:$R$357,MATCH(W$360,$I$354:$I$357,0),MATCH(W$359,$J$353:$R$353,0))</f>
        <v>0</v>
      </c>
      <c r="X385" s="1004" cm="1">
        <f t="array" ref="X385">INDEX($H385:$K385,0,MATCH(X$360,$H$360:$K$360,0))*INDEX($J$354:$R$357,MATCH(X$360,$I$354:$I$357,0),MATCH(X$359,$J$353:$R$353,0))</f>
        <v>0</v>
      </c>
      <c r="Y385" s="1004" cm="1">
        <f t="array" ref="Y385">INDEX($H385:$K385,0,MATCH(Y$360,$H$360:$K$360,0))*INDEX($J$354:$R$357,MATCH(Y$360,$I$354:$I$357,0),MATCH(Y$359,$J$353:$R$353,0))</f>
        <v>0</v>
      </c>
      <c r="Z385" s="1004" cm="1">
        <f t="array" ref="Z385">INDEX($H385:$K385,0,MATCH(Z$360,$H$360:$K$360,0))*INDEX($J$354:$R$357,MATCH(Z$360,$I$354:$I$357,0),MATCH(Z$359,$J$353:$R$353,0))</f>
        <v>0</v>
      </c>
      <c r="AA385" s="1004" cm="1">
        <f t="array" ref="AA385">INDEX($H385:$K385,0,MATCH(AA$360,$H$360:$K$360,0))*INDEX($J$354:$R$357,MATCH(AA$360,$I$354:$I$357,0),MATCH(AA$359,$J$353:$R$353,0))</f>
        <v>0</v>
      </c>
      <c r="AB385" s="1004" cm="1">
        <f t="array" ref="AB385">INDEX($H385:$K385,0,MATCH(AB$360,$H$360:$K$360,0))*INDEX($J$354:$R$357,MATCH(AB$360,$I$354:$I$357,0),MATCH(AB$359,$J$353:$R$353,0))</f>
        <v>0</v>
      </c>
      <c r="AC385" s="1004" cm="1">
        <f t="array" ref="AC385">INDEX($H385:$K385,0,MATCH(AC$360,$H$360:$K$360,0))*INDEX($J$354:$R$357,MATCH(AC$360,$I$354:$I$357,0),MATCH(AC$359,$J$353:$R$353,0))</f>
        <v>0</v>
      </c>
      <c r="AD385" s="1004" cm="1">
        <f t="array" ref="AD385">INDEX($H385:$K385,0,MATCH(AD$360,$H$360:$K$360,0))*INDEX($J$354:$R$357,MATCH(AD$360,$I$354:$I$357,0),MATCH(AD$359,$J$353:$R$353,0))</f>
        <v>0</v>
      </c>
      <c r="AE385" s="1004" cm="1">
        <f t="array" ref="AE385">INDEX($H385:$K385,0,MATCH(AE$360,$H$360:$K$360,0))*INDEX($J$354:$R$357,MATCH(AE$360,$I$354:$I$357,0),MATCH(AE$359,$J$353:$R$353,0))</f>
        <v>0</v>
      </c>
      <c r="AF385" s="1004" cm="1">
        <f t="array" ref="AF385">INDEX($H385:$K385,0,MATCH(AF$360,$H$360:$K$360,0))*INDEX($J$354:$R$357,MATCH(AF$360,$I$354:$I$357,0),MATCH(AF$359,$J$353:$R$353,0))</f>
        <v>0</v>
      </c>
      <c r="AG385" s="1004" cm="1">
        <f t="array" ref="AG385">INDEX($H385:$K385,0,MATCH(AG$360,$H$360:$K$360,0))*INDEX($J$354:$R$357,MATCH(AG$360,$I$354:$I$357,0),MATCH(AG$359,$J$353:$R$353,0))</f>
        <v>0</v>
      </c>
      <c r="AH385" s="1004" cm="1">
        <f t="array" ref="AH385">INDEX($H385:$K385,0,MATCH(AH$360,$H$360:$K$360,0))*INDEX($J$354:$R$357,MATCH(AH$360,$I$354:$I$357,0),MATCH(AH$359,$J$353:$R$353,0))</f>
        <v>0</v>
      </c>
      <c r="AI385" s="1004" cm="1">
        <f t="array" ref="AI385">INDEX($H385:$K385,0,MATCH(AI$360,$H$360:$K$360,0))*INDEX($J$354:$R$357,MATCH(AI$360,$I$354:$I$357,0),MATCH(AI$359,$J$353:$R$353,0))</f>
        <v>0</v>
      </c>
      <c r="AJ385" s="1004" cm="1">
        <f t="array" ref="AJ385">INDEX($H385:$K385,0,MATCH(AJ$360,$H$360:$K$360,0))*INDEX($J$354:$R$357,MATCH(AJ$360,$I$354:$I$357,0),MATCH(AJ$359,$J$353:$R$353,0))</f>
        <v>0</v>
      </c>
      <c r="AK385" s="1004" cm="1">
        <f t="array" ref="AK385">INDEX($H385:$K385,0,MATCH(AK$360,$H$360:$K$360,0))*INDEX($J$354:$R$357,MATCH(AK$360,$I$354:$I$357,0),MATCH(AK$359,$J$353:$R$353,0))</f>
        <v>0</v>
      </c>
      <c r="AL385" s="1004" cm="1">
        <f t="array" ref="AL385">INDEX($H385:$K385,0,MATCH(AL$360,$H$360:$K$360,0))*INDEX($J$354:$R$357,MATCH(AL$360,$I$354:$I$357,0),MATCH(AL$359,$J$353:$R$353,0))</f>
        <v>0</v>
      </c>
      <c r="AM385" s="1004" cm="1">
        <f t="array" ref="AM385">INDEX($H385:$K385,0,MATCH(AM$360,$H$360:$K$360,0))*INDEX($J$354:$R$357,MATCH(AM$360,$I$354:$I$357,0),MATCH(AM$359,$J$353:$R$353,0))</f>
        <v>0</v>
      </c>
      <c r="AN385" s="1004" cm="1">
        <f t="array" ref="AN385">INDEX($H385:$K385,0,MATCH(AN$360,$H$360:$K$360,0))*INDEX($J$354:$R$357,MATCH(AN$360,$I$354:$I$357,0),MATCH(AN$359,$J$353:$R$353,0))</f>
        <v>0</v>
      </c>
      <c r="AO385" s="1004" cm="1">
        <f t="array" ref="AO385">INDEX($H385:$K385,0,MATCH(AO$360,$H$360:$K$360,0))*INDEX($J$354:$R$357,MATCH(AO$360,$I$354:$I$357,0),MATCH(AO$359,$J$353:$R$353,0))</f>
        <v>0</v>
      </c>
      <c r="AP385" s="1004" cm="1">
        <f t="array" ref="AP385">INDEX($H385:$K385,0,MATCH(AP$360,$H$360:$K$360,0))*INDEX($J$354:$R$357,MATCH(AP$360,$I$354:$I$357,0),MATCH(AP$359,$J$353:$R$353,0))</f>
        <v>0</v>
      </c>
      <c r="AQ385" s="1004" cm="1">
        <f t="array" ref="AQ385">INDEX($H385:$K385,0,MATCH(AQ$360,$H$360:$K$360,0))*INDEX($J$354:$R$357,MATCH(AQ$360,$I$354:$I$357,0),MATCH(AQ$359,$J$353:$R$353,0))</f>
        <v>0</v>
      </c>
      <c r="AR385" s="1004" cm="1">
        <f t="array" ref="AR385">INDEX($H385:$K385,0,MATCH(AR$360,$H$360:$K$360,0))*INDEX($J$354:$R$357,MATCH(AR$360,$I$354:$I$357,0),MATCH(AR$359,$J$353:$R$353,0))</f>
        <v>0</v>
      </c>
      <c r="AS385" s="1004" cm="1">
        <f t="array" ref="AS385">INDEX($H385:$K385,0,MATCH(AS$360,$H$360:$K$360,0))*INDEX($J$354:$R$357,MATCH(AS$360,$I$354:$I$357,0),MATCH(AS$359,$J$353:$R$353,0))</f>
        <v>0</v>
      </c>
      <c r="AT385" s="1004" cm="1">
        <f t="array" ref="AT385">INDEX($H385:$K385,0,MATCH(AT$360,$H$360:$K$360,0))*INDEX($J$354:$R$357,MATCH(AT$360,$I$354:$I$357,0),MATCH(AT$359,$J$353:$R$353,0))</f>
        <v>0</v>
      </c>
      <c r="AU385" s="1004"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4" cm="1">
        <f t="array" ref="L386">INDEX($H386:$K386,0,MATCH(L$360,$H$360:$K$360,0))*INDEX($J$354:$R$357,MATCH(L$360,$I$354:$I$357,0),MATCH(L$359,$J$353:$R$353,0))</f>
        <v>0</v>
      </c>
      <c r="M386" s="1004" cm="1">
        <f t="array" ref="M386">INDEX($H386:$K386,0,MATCH(M$360,$H$360:$K$360,0))*INDEX($J$354:$R$357,MATCH(M$360,$I$354:$I$357,0),MATCH(M$359,$J$353:$R$353,0))</f>
        <v>0</v>
      </c>
      <c r="N386" s="1004" cm="1">
        <f t="array" ref="N386">INDEX($H386:$K386,0,MATCH(N$360,$H$360:$K$360,0))*INDEX($J$354:$R$357,MATCH(N$360,$I$354:$I$357,0),MATCH(N$359,$J$353:$R$353,0))</f>
        <v>0</v>
      </c>
      <c r="O386" s="1004" cm="1">
        <f t="array" ref="O386">INDEX($H386:$K386,0,MATCH(O$360,$H$360:$K$360,0))*INDEX($J$354:$R$357,MATCH(O$360,$I$354:$I$357,0),MATCH(O$359,$J$353:$R$353,0))</f>
        <v>0</v>
      </c>
      <c r="P386" s="1004" cm="1">
        <f t="array" ref="P386">INDEX($H386:$K386,0,MATCH(P$360,$H$360:$K$360,0))*INDEX($J$354:$R$357,MATCH(P$360,$I$354:$I$357,0),MATCH(P$359,$J$353:$R$353,0))</f>
        <v>0</v>
      </c>
      <c r="Q386" s="1004" cm="1">
        <f t="array" ref="Q386">INDEX($H386:$K386,0,MATCH(Q$360,$H$360:$K$360,0))*INDEX($J$354:$R$357,MATCH(Q$360,$I$354:$I$357,0),MATCH(Q$359,$J$353:$R$353,0))</f>
        <v>0</v>
      </c>
      <c r="R386" s="1004" cm="1">
        <f t="array" ref="R386">INDEX($H386:$K386,0,MATCH(R$360,$H$360:$K$360,0))*INDEX($J$354:$R$357,MATCH(R$360,$I$354:$I$357,0),MATCH(R$359,$J$353:$R$353,0))</f>
        <v>0</v>
      </c>
      <c r="S386" s="1004" cm="1">
        <f t="array" ref="S386">INDEX($H386:$K386,0,MATCH(S$360,$H$360:$K$360,0))*INDEX($J$354:$R$357,MATCH(S$360,$I$354:$I$357,0),MATCH(S$359,$J$353:$R$353,0))</f>
        <v>0</v>
      </c>
      <c r="T386" s="1004" cm="1">
        <f t="array" ref="T386">INDEX($H386:$K386,0,MATCH(T$360,$H$360:$K$360,0))*INDEX($J$354:$R$357,MATCH(T$360,$I$354:$I$357,0),MATCH(T$359,$J$353:$R$353,0))</f>
        <v>0</v>
      </c>
      <c r="U386" s="1004" cm="1">
        <f t="array" ref="U386">INDEX($H386:$K386,0,MATCH(U$360,$H$360:$K$360,0))*INDEX($J$354:$R$357,MATCH(U$360,$I$354:$I$357,0),MATCH(U$359,$J$353:$R$353,0))</f>
        <v>0</v>
      </c>
      <c r="V386" s="1004" cm="1">
        <f t="array" ref="V386">INDEX($H386:$K386,0,MATCH(V$360,$H$360:$K$360,0))*INDEX($J$354:$R$357,MATCH(V$360,$I$354:$I$357,0),MATCH(V$359,$J$353:$R$353,0))</f>
        <v>0</v>
      </c>
      <c r="W386" s="1004" cm="1">
        <f t="array" ref="W386">INDEX($H386:$K386,0,MATCH(W$360,$H$360:$K$360,0))*INDEX($J$354:$R$357,MATCH(W$360,$I$354:$I$357,0),MATCH(W$359,$J$353:$R$353,0))</f>
        <v>0</v>
      </c>
      <c r="X386" s="1004" cm="1">
        <f t="array" ref="X386">INDEX($H386:$K386,0,MATCH(X$360,$H$360:$K$360,0))*INDEX($J$354:$R$357,MATCH(X$360,$I$354:$I$357,0),MATCH(X$359,$J$353:$R$353,0))</f>
        <v>0</v>
      </c>
      <c r="Y386" s="1004" cm="1">
        <f t="array" ref="Y386">INDEX($H386:$K386,0,MATCH(Y$360,$H$360:$K$360,0))*INDEX($J$354:$R$357,MATCH(Y$360,$I$354:$I$357,0),MATCH(Y$359,$J$353:$R$353,0))</f>
        <v>0</v>
      </c>
      <c r="Z386" s="1004" cm="1">
        <f t="array" ref="Z386">INDEX($H386:$K386,0,MATCH(Z$360,$H$360:$K$360,0))*INDEX($J$354:$R$357,MATCH(Z$360,$I$354:$I$357,0),MATCH(Z$359,$J$353:$R$353,0))</f>
        <v>0</v>
      </c>
      <c r="AA386" s="1004" cm="1">
        <f t="array" ref="AA386">INDEX($H386:$K386,0,MATCH(AA$360,$H$360:$K$360,0))*INDEX($J$354:$R$357,MATCH(AA$360,$I$354:$I$357,0),MATCH(AA$359,$J$353:$R$353,0))</f>
        <v>0</v>
      </c>
      <c r="AB386" s="1004" cm="1">
        <f t="array" ref="AB386">INDEX($H386:$K386,0,MATCH(AB$360,$H$360:$K$360,0))*INDEX($J$354:$R$357,MATCH(AB$360,$I$354:$I$357,0),MATCH(AB$359,$J$353:$R$353,0))</f>
        <v>0</v>
      </c>
      <c r="AC386" s="1004" cm="1">
        <f t="array" ref="AC386">INDEX($H386:$K386,0,MATCH(AC$360,$H$360:$K$360,0))*INDEX($J$354:$R$357,MATCH(AC$360,$I$354:$I$357,0),MATCH(AC$359,$J$353:$R$353,0))</f>
        <v>0</v>
      </c>
      <c r="AD386" s="1004" cm="1">
        <f t="array" ref="AD386">INDEX($H386:$K386,0,MATCH(AD$360,$H$360:$K$360,0))*INDEX($J$354:$R$357,MATCH(AD$360,$I$354:$I$357,0),MATCH(AD$359,$J$353:$R$353,0))</f>
        <v>0</v>
      </c>
      <c r="AE386" s="1004" cm="1">
        <f t="array" ref="AE386">INDEX($H386:$K386,0,MATCH(AE$360,$H$360:$K$360,0))*INDEX($J$354:$R$357,MATCH(AE$360,$I$354:$I$357,0),MATCH(AE$359,$J$353:$R$353,0))</f>
        <v>0</v>
      </c>
      <c r="AF386" s="1004" cm="1">
        <f t="array" ref="AF386">INDEX($H386:$K386,0,MATCH(AF$360,$H$360:$K$360,0))*INDEX($J$354:$R$357,MATCH(AF$360,$I$354:$I$357,0),MATCH(AF$359,$J$353:$R$353,0))</f>
        <v>0</v>
      </c>
      <c r="AG386" s="1004" cm="1">
        <f t="array" ref="AG386">INDEX($H386:$K386,0,MATCH(AG$360,$H$360:$K$360,0))*INDEX($J$354:$R$357,MATCH(AG$360,$I$354:$I$357,0),MATCH(AG$359,$J$353:$R$353,0))</f>
        <v>0</v>
      </c>
      <c r="AH386" s="1004" cm="1">
        <f t="array" ref="AH386">INDEX($H386:$K386,0,MATCH(AH$360,$H$360:$K$360,0))*INDEX($J$354:$R$357,MATCH(AH$360,$I$354:$I$357,0),MATCH(AH$359,$J$353:$R$353,0))</f>
        <v>0</v>
      </c>
      <c r="AI386" s="1004" cm="1">
        <f t="array" ref="AI386">INDEX($H386:$K386,0,MATCH(AI$360,$H$360:$K$360,0))*INDEX($J$354:$R$357,MATCH(AI$360,$I$354:$I$357,0),MATCH(AI$359,$J$353:$R$353,0))</f>
        <v>0</v>
      </c>
      <c r="AJ386" s="1004" cm="1">
        <f t="array" ref="AJ386">INDEX($H386:$K386,0,MATCH(AJ$360,$H$360:$K$360,0))*INDEX($J$354:$R$357,MATCH(AJ$360,$I$354:$I$357,0),MATCH(AJ$359,$J$353:$R$353,0))</f>
        <v>0</v>
      </c>
      <c r="AK386" s="1004" cm="1">
        <f t="array" ref="AK386">INDEX($H386:$K386,0,MATCH(AK$360,$H$360:$K$360,0))*INDEX($J$354:$R$357,MATCH(AK$360,$I$354:$I$357,0),MATCH(AK$359,$J$353:$R$353,0))</f>
        <v>0</v>
      </c>
      <c r="AL386" s="1004" cm="1">
        <f t="array" ref="AL386">INDEX($H386:$K386,0,MATCH(AL$360,$H$360:$K$360,0))*INDEX($J$354:$R$357,MATCH(AL$360,$I$354:$I$357,0),MATCH(AL$359,$J$353:$R$353,0))</f>
        <v>0</v>
      </c>
      <c r="AM386" s="1004" cm="1">
        <f t="array" ref="AM386">INDEX($H386:$K386,0,MATCH(AM$360,$H$360:$K$360,0))*INDEX($J$354:$R$357,MATCH(AM$360,$I$354:$I$357,0),MATCH(AM$359,$J$353:$R$353,0))</f>
        <v>0</v>
      </c>
      <c r="AN386" s="1004" cm="1">
        <f t="array" ref="AN386">INDEX($H386:$K386,0,MATCH(AN$360,$H$360:$K$360,0))*INDEX($J$354:$R$357,MATCH(AN$360,$I$354:$I$357,0),MATCH(AN$359,$J$353:$R$353,0))</f>
        <v>0</v>
      </c>
      <c r="AO386" s="1004" cm="1">
        <f t="array" ref="AO386">INDEX($H386:$K386,0,MATCH(AO$360,$H$360:$K$360,0))*INDEX($J$354:$R$357,MATCH(AO$360,$I$354:$I$357,0),MATCH(AO$359,$J$353:$R$353,0))</f>
        <v>0</v>
      </c>
      <c r="AP386" s="1004" cm="1">
        <f t="array" ref="AP386">INDEX($H386:$K386,0,MATCH(AP$360,$H$360:$K$360,0))*INDEX($J$354:$R$357,MATCH(AP$360,$I$354:$I$357,0),MATCH(AP$359,$J$353:$R$353,0))</f>
        <v>0</v>
      </c>
      <c r="AQ386" s="1004" cm="1">
        <f t="array" ref="AQ386">INDEX($H386:$K386,0,MATCH(AQ$360,$H$360:$K$360,0))*INDEX($J$354:$R$357,MATCH(AQ$360,$I$354:$I$357,0),MATCH(AQ$359,$J$353:$R$353,0))</f>
        <v>0</v>
      </c>
      <c r="AR386" s="1004" cm="1">
        <f t="array" ref="AR386">INDEX($H386:$K386,0,MATCH(AR$360,$H$360:$K$360,0))*INDEX($J$354:$R$357,MATCH(AR$360,$I$354:$I$357,0),MATCH(AR$359,$J$353:$R$353,0))</f>
        <v>0</v>
      </c>
      <c r="AS386" s="1004" cm="1">
        <f t="array" ref="AS386">INDEX($H386:$K386,0,MATCH(AS$360,$H$360:$K$360,0))*INDEX($J$354:$R$357,MATCH(AS$360,$I$354:$I$357,0),MATCH(AS$359,$J$353:$R$353,0))</f>
        <v>0</v>
      </c>
      <c r="AT386" s="1004" cm="1">
        <f t="array" ref="AT386">INDEX($H386:$K386,0,MATCH(AT$360,$H$360:$K$360,0))*INDEX($J$354:$R$357,MATCH(AT$360,$I$354:$I$357,0),MATCH(AT$359,$J$353:$R$353,0))</f>
        <v>0</v>
      </c>
      <c r="AU386" s="1004"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4" cm="1">
        <f t="array" ref="L387">INDEX($H387:$K387,0,MATCH(L$360,$H$360:$K$360,0))*INDEX($J$354:$R$357,MATCH(L$360,$I$354:$I$357,0),MATCH(L$359,$J$353:$R$353,0))</f>
        <v>0</v>
      </c>
      <c r="M387" s="1004" cm="1">
        <f t="array" ref="M387">INDEX($H387:$K387,0,MATCH(M$360,$H$360:$K$360,0))*INDEX($J$354:$R$357,MATCH(M$360,$I$354:$I$357,0),MATCH(M$359,$J$353:$R$353,0))</f>
        <v>0</v>
      </c>
      <c r="N387" s="1004" cm="1">
        <f t="array" ref="N387">INDEX($H387:$K387,0,MATCH(N$360,$H$360:$K$360,0))*INDEX($J$354:$R$357,MATCH(N$360,$I$354:$I$357,0),MATCH(N$359,$J$353:$R$353,0))</f>
        <v>0</v>
      </c>
      <c r="O387" s="1004" cm="1">
        <f t="array" ref="O387">INDEX($H387:$K387,0,MATCH(O$360,$H$360:$K$360,0))*INDEX($J$354:$R$357,MATCH(O$360,$I$354:$I$357,0),MATCH(O$359,$J$353:$R$353,0))</f>
        <v>0</v>
      </c>
      <c r="P387" s="1004" cm="1">
        <f t="array" ref="P387">INDEX($H387:$K387,0,MATCH(P$360,$H$360:$K$360,0))*INDEX($J$354:$R$357,MATCH(P$360,$I$354:$I$357,0),MATCH(P$359,$J$353:$R$353,0))</f>
        <v>0</v>
      </c>
      <c r="Q387" s="1004" cm="1">
        <f t="array" ref="Q387">INDEX($H387:$K387,0,MATCH(Q$360,$H$360:$K$360,0))*INDEX($J$354:$R$357,MATCH(Q$360,$I$354:$I$357,0),MATCH(Q$359,$J$353:$R$353,0))</f>
        <v>0</v>
      </c>
      <c r="R387" s="1004" cm="1">
        <f t="array" ref="R387">INDEX($H387:$K387,0,MATCH(R$360,$H$360:$K$360,0))*INDEX($J$354:$R$357,MATCH(R$360,$I$354:$I$357,0),MATCH(R$359,$J$353:$R$353,0))</f>
        <v>0</v>
      </c>
      <c r="S387" s="1004" cm="1">
        <f t="array" ref="S387">INDEX($H387:$K387,0,MATCH(S$360,$H$360:$K$360,0))*INDEX($J$354:$R$357,MATCH(S$360,$I$354:$I$357,0),MATCH(S$359,$J$353:$R$353,0))</f>
        <v>0</v>
      </c>
      <c r="T387" s="1004" cm="1">
        <f t="array" ref="T387">INDEX($H387:$K387,0,MATCH(T$360,$H$360:$K$360,0))*INDEX($J$354:$R$357,MATCH(T$360,$I$354:$I$357,0),MATCH(T$359,$J$353:$R$353,0))</f>
        <v>0</v>
      </c>
      <c r="U387" s="1004" cm="1">
        <f t="array" ref="U387">INDEX($H387:$K387,0,MATCH(U$360,$H$360:$K$360,0))*INDEX($J$354:$R$357,MATCH(U$360,$I$354:$I$357,0),MATCH(U$359,$J$353:$R$353,0))</f>
        <v>0</v>
      </c>
      <c r="V387" s="1004" cm="1">
        <f t="array" ref="V387">INDEX($H387:$K387,0,MATCH(V$360,$H$360:$K$360,0))*INDEX($J$354:$R$357,MATCH(V$360,$I$354:$I$357,0),MATCH(V$359,$J$353:$R$353,0))</f>
        <v>0</v>
      </c>
      <c r="W387" s="1004" cm="1">
        <f t="array" ref="W387">INDEX($H387:$K387,0,MATCH(W$360,$H$360:$K$360,0))*INDEX($J$354:$R$357,MATCH(W$360,$I$354:$I$357,0),MATCH(W$359,$J$353:$R$353,0))</f>
        <v>0</v>
      </c>
      <c r="X387" s="1004" cm="1">
        <f t="array" ref="X387">INDEX($H387:$K387,0,MATCH(X$360,$H$360:$K$360,0))*INDEX($J$354:$R$357,MATCH(X$360,$I$354:$I$357,0),MATCH(X$359,$J$353:$R$353,0))</f>
        <v>0</v>
      </c>
      <c r="Y387" s="1004" cm="1">
        <f t="array" ref="Y387">INDEX($H387:$K387,0,MATCH(Y$360,$H$360:$K$360,0))*INDEX($J$354:$R$357,MATCH(Y$360,$I$354:$I$357,0),MATCH(Y$359,$J$353:$R$353,0))</f>
        <v>0</v>
      </c>
      <c r="Z387" s="1004" cm="1">
        <f t="array" ref="Z387">INDEX($H387:$K387,0,MATCH(Z$360,$H$360:$K$360,0))*INDEX($J$354:$R$357,MATCH(Z$360,$I$354:$I$357,0),MATCH(Z$359,$J$353:$R$353,0))</f>
        <v>0</v>
      </c>
      <c r="AA387" s="1004" cm="1">
        <f t="array" ref="AA387">INDEX($H387:$K387,0,MATCH(AA$360,$H$360:$K$360,0))*INDEX($J$354:$R$357,MATCH(AA$360,$I$354:$I$357,0),MATCH(AA$359,$J$353:$R$353,0))</f>
        <v>0</v>
      </c>
      <c r="AB387" s="1004" cm="1">
        <f t="array" ref="AB387">INDEX($H387:$K387,0,MATCH(AB$360,$H$360:$K$360,0))*INDEX($J$354:$R$357,MATCH(AB$360,$I$354:$I$357,0),MATCH(AB$359,$J$353:$R$353,0))</f>
        <v>0</v>
      </c>
      <c r="AC387" s="1004" cm="1">
        <f t="array" ref="AC387">INDEX($H387:$K387,0,MATCH(AC$360,$H$360:$K$360,0))*INDEX($J$354:$R$357,MATCH(AC$360,$I$354:$I$357,0),MATCH(AC$359,$J$353:$R$353,0))</f>
        <v>0</v>
      </c>
      <c r="AD387" s="1004" cm="1">
        <f t="array" ref="AD387">INDEX($H387:$K387,0,MATCH(AD$360,$H$360:$K$360,0))*INDEX($J$354:$R$357,MATCH(AD$360,$I$354:$I$357,0),MATCH(AD$359,$J$353:$R$353,0))</f>
        <v>0</v>
      </c>
      <c r="AE387" s="1004" cm="1">
        <f t="array" ref="AE387">INDEX($H387:$K387,0,MATCH(AE$360,$H$360:$K$360,0))*INDEX($J$354:$R$357,MATCH(AE$360,$I$354:$I$357,0),MATCH(AE$359,$J$353:$R$353,0))</f>
        <v>0</v>
      </c>
      <c r="AF387" s="1004" cm="1">
        <f t="array" ref="AF387">INDEX($H387:$K387,0,MATCH(AF$360,$H$360:$K$360,0))*INDEX($J$354:$R$357,MATCH(AF$360,$I$354:$I$357,0),MATCH(AF$359,$J$353:$R$353,0))</f>
        <v>0</v>
      </c>
      <c r="AG387" s="1004" cm="1">
        <f t="array" ref="AG387">INDEX($H387:$K387,0,MATCH(AG$360,$H$360:$K$360,0))*INDEX($J$354:$R$357,MATCH(AG$360,$I$354:$I$357,0),MATCH(AG$359,$J$353:$R$353,0))</f>
        <v>0</v>
      </c>
      <c r="AH387" s="1004" cm="1">
        <f t="array" ref="AH387">INDEX($H387:$K387,0,MATCH(AH$360,$H$360:$K$360,0))*INDEX($J$354:$R$357,MATCH(AH$360,$I$354:$I$357,0),MATCH(AH$359,$J$353:$R$353,0))</f>
        <v>0</v>
      </c>
      <c r="AI387" s="1004" cm="1">
        <f t="array" ref="AI387">INDEX($H387:$K387,0,MATCH(AI$360,$H$360:$K$360,0))*INDEX($J$354:$R$357,MATCH(AI$360,$I$354:$I$357,0),MATCH(AI$359,$J$353:$R$353,0))</f>
        <v>0</v>
      </c>
      <c r="AJ387" s="1004" cm="1">
        <f t="array" ref="AJ387">INDEX($H387:$K387,0,MATCH(AJ$360,$H$360:$K$360,0))*INDEX($J$354:$R$357,MATCH(AJ$360,$I$354:$I$357,0),MATCH(AJ$359,$J$353:$R$353,0))</f>
        <v>0</v>
      </c>
      <c r="AK387" s="1004" cm="1">
        <f t="array" ref="AK387">INDEX($H387:$K387,0,MATCH(AK$360,$H$360:$K$360,0))*INDEX($J$354:$R$357,MATCH(AK$360,$I$354:$I$357,0),MATCH(AK$359,$J$353:$R$353,0))</f>
        <v>0</v>
      </c>
      <c r="AL387" s="1004" cm="1">
        <f t="array" ref="AL387">INDEX($H387:$K387,0,MATCH(AL$360,$H$360:$K$360,0))*INDEX($J$354:$R$357,MATCH(AL$360,$I$354:$I$357,0),MATCH(AL$359,$J$353:$R$353,0))</f>
        <v>0</v>
      </c>
      <c r="AM387" s="1004" cm="1">
        <f t="array" ref="AM387">INDEX($H387:$K387,0,MATCH(AM$360,$H$360:$K$360,0))*INDEX($J$354:$R$357,MATCH(AM$360,$I$354:$I$357,0),MATCH(AM$359,$J$353:$R$353,0))</f>
        <v>0</v>
      </c>
      <c r="AN387" s="1004" cm="1">
        <f t="array" ref="AN387">INDEX($H387:$K387,0,MATCH(AN$360,$H$360:$K$360,0))*INDEX($J$354:$R$357,MATCH(AN$360,$I$354:$I$357,0),MATCH(AN$359,$J$353:$R$353,0))</f>
        <v>0</v>
      </c>
      <c r="AO387" s="1004" cm="1">
        <f t="array" ref="AO387">INDEX($H387:$K387,0,MATCH(AO$360,$H$360:$K$360,0))*INDEX($J$354:$R$357,MATCH(AO$360,$I$354:$I$357,0),MATCH(AO$359,$J$353:$R$353,0))</f>
        <v>0</v>
      </c>
      <c r="AP387" s="1004" cm="1">
        <f t="array" ref="AP387">INDEX($H387:$K387,0,MATCH(AP$360,$H$360:$K$360,0))*INDEX($J$354:$R$357,MATCH(AP$360,$I$354:$I$357,0),MATCH(AP$359,$J$353:$R$353,0))</f>
        <v>0</v>
      </c>
      <c r="AQ387" s="1004" cm="1">
        <f t="array" ref="AQ387">INDEX($H387:$K387,0,MATCH(AQ$360,$H$360:$K$360,0))*INDEX($J$354:$R$357,MATCH(AQ$360,$I$354:$I$357,0),MATCH(AQ$359,$J$353:$R$353,0))</f>
        <v>0</v>
      </c>
      <c r="AR387" s="1004" cm="1">
        <f t="array" ref="AR387">INDEX($H387:$K387,0,MATCH(AR$360,$H$360:$K$360,0))*INDEX($J$354:$R$357,MATCH(AR$360,$I$354:$I$357,0),MATCH(AR$359,$J$353:$R$353,0))</f>
        <v>0</v>
      </c>
      <c r="AS387" s="1004" cm="1">
        <f t="array" ref="AS387">INDEX($H387:$K387,0,MATCH(AS$360,$H$360:$K$360,0))*INDEX($J$354:$R$357,MATCH(AS$360,$I$354:$I$357,0),MATCH(AS$359,$J$353:$R$353,0))</f>
        <v>0</v>
      </c>
      <c r="AT387" s="1004" cm="1">
        <f t="array" ref="AT387">INDEX($H387:$K387,0,MATCH(AT$360,$H$360:$K$360,0))*INDEX($J$354:$R$357,MATCH(AT$360,$I$354:$I$357,0),MATCH(AT$359,$J$353:$R$353,0))</f>
        <v>0</v>
      </c>
      <c r="AU387" s="1004"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4" cm="1">
        <f t="array" ref="L388">INDEX($H388:$K388,0,MATCH(L$360,$H$360:$K$360,0))*INDEX($J$354:$R$357,MATCH(L$360,$I$354:$I$357,0),MATCH(L$359,$J$353:$R$353,0))</f>
        <v>0</v>
      </c>
      <c r="M388" s="1004" cm="1">
        <f t="array" ref="M388">INDEX($H388:$K388,0,MATCH(M$360,$H$360:$K$360,0))*INDEX($J$354:$R$357,MATCH(M$360,$I$354:$I$357,0),MATCH(M$359,$J$353:$R$353,0))</f>
        <v>0</v>
      </c>
      <c r="N388" s="1004" cm="1">
        <f t="array" ref="N388">INDEX($H388:$K388,0,MATCH(N$360,$H$360:$K$360,0))*INDEX($J$354:$R$357,MATCH(N$360,$I$354:$I$357,0),MATCH(N$359,$J$353:$R$353,0))</f>
        <v>0</v>
      </c>
      <c r="O388" s="1004" cm="1">
        <f t="array" ref="O388">INDEX($H388:$K388,0,MATCH(O$360,$H$360:$K$360,0))*INDEX($J$354:$R$357,MATCH(O$360,$I$354:$I$357,0),MATCH(O$359,$J$353:$R$353,0))</f>
        <v>0</v>
      </c>
      <c r="P388" s="1004" cm="1">
        <f t="array" ref="P388">INDEX($H388:$K388,0,MATCH(P$360,$H$360:$K$360,0))*INDEX($J$354:$R$357,MATCH(P$360,$I$354:$I$357,0),MATCH(P$359,$J$353:$R$353,0))</f>
        <v>0</v>
      </c>
      <c r="Q388" s="1004" cm="1">
        <f t="array" ref="Q388">INDEX($H388:$K388,0,MATCH(Q$360,$H$360:$K$360,0))*INDEX($J$354:$R$357,MATCH(Q$360,$I$354:$I$357,0),MATCH(Q$359,$J$353:$R$353,0))</f>
        <v>0</v>
      </c>
      <c r="R388" s="1004" cm="1">
        <f t="array" ref="R388">INDEX($H388:$K388,0,MATCH(R$360,$H$360:$K$360,0))*INDEX($J$354:$R$357,MATCH(R$360,$I$354:$I$357,0),MATCH(R$359,$J$353:$R$353,0))</f>
        <v>0</v>
      </c>
      <c r="S388" s="1004" cm="1">
        <f t="array" ref="S388">INDEX($H388:$K388,0,MATCH(S$360,$H$360:$K$360,0))*INDEX($J$354:$R$357,MATCH(S$360,$I$354:$I$357,0),MATCH(S$359,$J$353:$R$353,0))</f>
        <v>0</v>
      </c>
      <c r="T388" s="1004" cm="1">
        <f t="array" ref="T388">INDEX($H388:$K388,0,MATCH(T$360,$H$360:$K$360,0))*INDEX($J$354:$R$357,MATCH(T$360,$I$354:$I$357,0),MATCH(T$359,$J$353:$R$353,0))</f>
        <v>0</v>
      </c>
      <c r="U388" s="1004" cm="1">
        <f t="array" ref="U388">INDEX($H388:$K388,0,MATCH(U$360,$H$360:$K$360,0))*INDEX($J$354:$R$357,MATCH(U$360,$I$354:$I$357,0),MATCH(U$359,$J$353:$R$353,0))</f>
        <v>0</v>
      </c>
      <c r="V388" s="1004" cm="1">
        <f t="array" ref="V388">INDEX($H388:$K388,0,MATCH(V$360,$H$360:$K$360,0))*INDEX($J$354:$R$357,MATCH(V$360,$I$354:$I$357,0),MATCH(V$359,$J$353:$R$353,0))</f>
        <v>0</v>
      </c>
      <c r="W388" s="1004" cm="1">
        <f t="array" ref="W388">INDEX($H388:$K388,0,MATCH(W$360,$H$360:$K$360,0))*INDEX($J$354:$R$357,MATCH(W$360,$I$354:$I$357,0),MATCH(W$359,$J$353:$R$353,0))</f>
        <v>0</v>
      </c>
      <c r="X388" s="1004" cm="1">
        <f t="array" ref="X388">INDEX($H388:$K388,0,MATCH(X$360,$H$360:$K$360,0))*INDEX($J$354:$R$357,MATCH(X$360,$I$354:$I$357,0),MATCH(X$359,$J$353:$R$353,0))</f>
        <v>0</v>
      </c>
      <c r="Y388" s="1004" cm="1">
        <f t="array" ref="Y388">INDEX($H388:$K388,0,MATCH(Y$360,$H$360:$K$360,0))*INDEX($J$354:$R$357,MATCH(Y$360,$I$354:$I$357,0),MATCH(Y$359,$J$353:$R$353,0))</f>
        <v>0</v>
      </c>
      <c r="Z388" s="1004" cm="1">
        <f t="array" ref="Z388">INDEX($H388:$K388,0,MATCH(Z$360,$H$360:$K$360,0))*INDEX($J$354:$R$357,MATCH(Z$360,$I$354:$I$357,0),MATCH(Z$359,$J$353:$R$353,0))</f>
        <v>0</v>
      </c>
      <c r="AA388" s="1004" cm="1">
        <f t="array" ref="AA388">INDEX($H388:$K388,0,MATCH(AA$360,$H$360:$K$360,0))*INDEX($J$354:$R$357,MATCH(AA$360,$I$354:$I$357,0),MATCH(AA$359,$J$353:$R$353,0))</f>
        <v>0</v>
      </c>
      <c r="AB388" s="1004" cm="1">
        <f t="array" ref="AB388">INDEX($H388:$K388,0,MATCH(AB$360,$H$360:$K$360,0))*INDEX($J$354:$R$357,MATCH(AB$360,$I$354:$I$357,0),MATCH(AB$359,$J$353:$R$353,0))</f>
        <v>0</v>
      </c>
      <c r="AC388" s="1004" cm="1">
        <f t="array" ref="AC388">INDEX($H388:$K388,0,MATCH(AC$360,$H$360:$K$360,0))*INDEX($J$354:$R$357,MATCH(AC$360,$I$354:$I$357,0),MATCH(AC$359,$J$353:$R$353,0))</f>
        <v>0</v>
      </c>
      <c r="AD388" s="1004" cm="1">
        <f t="array" ref="AD388">INDEX($H388:$K388,0,MATCH(AD$360,$H$360:$K$360,0))*INDEX($J$354:$R$357,MATCH(AD$360,$I$354:$I$357,0),MATCH(AD$359,$J$353:$R$353,0))</f>
        <v>0</v>
      </c>
      <c r="AE388" s="1004" cm="1">
        <f t="array" ref="AE388">INDEX($H388:$K388,0,MATCH(AE$360,$H$360:$K$360,0))*INDEX($J$354:$R$357,MATCH(AE$360,$I$354:$I$357,0),MATCH(AE$359,$J$353:$R$353,0))</f>
        <v>0</v>
      </c>
      <c r="AF388" s="1004" cm="1">
        <f t="array" ref="AF388">INDEX($H388:$K388,0,MATCH(AF$360,$H$360:$K$360,0))*INDEX($J$354:$R$357,MATCH(AF$360,$I$354:$I$357,0),MATCH(AF$359,$J$353:$R$353,0))</f>
        <v>0</v>
      </c>
      <c r="AG388" s="1004" cm="1">
        <f t="array" ref="AG388">INDEX($H388:$K388,0,MATCH(AG$360,$H$360:$K$360,0))*INDEX($J$354:$R$357,MATCH(AG$360,$I$354:$I$357,0),MATCH(AG$359,$J$353:$R$353,0))</f>
        <v>0</v>
      </c>
      <c r="AH388" s="1004" cm="1">
        <f t="array" ref="AH388">INDEX($H388:$K388,0,MATCH(AH$360,$H$360:$K$360,0))*INDEX($J$354:$R$357,MATCH(AH$360,$I$354:$I$357,0),MATCH(AH$359,$J$353:$R$353,0))</f>
        <v>0</v>
      </c>
      <c r="AI388" s="1004" cm="1">
        <f t="array" ref="AI388">INDEX($H388:$K388,0,MATCH(AI$360,$H$360:$K$360,0))*INDEX($J$354:$R$357,MATCH(AI$360,$I$354:$I$357,0),MATCH(AI$359,$J$353:$R$353,0))</f>
        <v>0</v>
      </c>
      <c r="AJ388" s="1004" cm="1">
        <f t="array" ref="AJ388">INDEX($H388:$K388,0,MATCH(AJ$360,$H$360:$K$360,0))*INDEX($J$354:$R$357,MATCH(AJ$360,$I$354:$I$357,0),MATCH(AJ$359,$J$353:$R$353,0))</f>
        <v>0</v>
      </c>
      <c r="AK388" s="1004" cm="1">
        <f t="array" ref="AK388">INDEX($H388:$K388,0,MATCH(AK$360,$H$360:$K$360,0))*INDEX($J$354:$R$357,MATCH(AK$360,$I$354:$I$357,0),MATCH(AK$359,$J$353:$R$353,0))</f>
        <v>0</v>
      </c>
      <c r="AL388" s="1004" cm="1">
        <f t="array" ref="AL388">INDEX($H388:$K388,0,MATCH(AL$360,$H$360:$K$360,0))*INDEX($J$354:$R$357,MATCH(AL$360,$I$354:$I$357,0),MATCH(AL$359,$J$353:$R$353,0))</f>
        <v>0</v>
      </c>
      <c r="AM388" s="1004" cm="1">
        <f t="array" ref="AM388">INDEX($H388:$K388,0,MATCH(AM$360,$H$360:$K$360,0))*INDEX($J$354:$R$357,MATCH(AM$360,$I$354:$I$357,0),MATCH(AM$359,$J$353:$R$353,0))</f>
        <v>0</v>
      </c>
      <c r="AN388" s="1004" cm="1">
        <f t="array" ref="AN388">INDEX($H388:$K388,0,MATCH(AN$360,$H$360:$K$360,0))*INDEX($J$354:$R$357,MATCH(AN$360,$I$354:$I$357,0),MATCH(AN$359,$J$353:$R$353,0))</f>
        <v>0</v>
      </c>
      <c r="AO388" s="1004" cm="1">
        <f t="array" ref="AO388">INDEX($H388:$K388,0,MATCH(AO$360,$H$360:$K$360,0))*INDEX($J$354:$R$357,MATCH(AO$360,$I$354:$I$357,0),MATCH(AO$359,$J$353:$R$353,0))</f>
        <v>0</v>
      </c>
      <c r="AP388" s="1004" cm="1">
        <f t="array" ref="AP388">INDEX($H388:$K388,0,MATCH(AP$360,$H$360:$K$360,0))*INDEX($J$354:$R$357,MATCH(AP$360,$I$354:$I$357,0),MATCH(AP$359,$J$353:$R$353,0))</f>
        <v>0</v>
      </c>
      <c r="AQ388" s="1004" cm="1">
        <f t="array" ref="AQ388">INDEX($H388:$K388,0,MATCH(AQ$360,$H$360:$K$360,0))*INDEX($J$354:$R$357,MATCH(AQ$360,$I$354:$I$357,0),MATCH(AQ$359,$J$353:$R$353,0))</f>
        <v>0</v>
      </c>
      <c r="AR388" s="1004" cm="1">
        <f t="array" ref="AR388">INDEX($H388:$K388,0,MATCH(AR$360,$H$360:$K$360,0))*INDEX($J$354:$R$357,MATCH(AR$360,$I$354:$I$357,0),MATCH(AR$359,$J$353:$R$353,0))</f>
        <v>0</v>
      </c>
      <c r="AS388" s="1004" cm="1">
        <f t="array" ref="AS388">INDEX($H388:$K388,0,MATCH(AS$360,$H$360:$K$360,0))*INDEX($J$354:$R$357,MATCH(AS$360,$I$354:$I$357,0),MATCH(AS$359,$J$353:$R$353,0))</f>
        <v>0</v>
      </c>
      <c r="AT388" s="1004" cm="1">
        <f t="array" ref="AT388">INDEX($H388:$K388,0,MATCH(AT$360,$H$360:$K$360,0))*INDEX($J$354:$R$357,MATCH(AT$360,$I$354:$I$357,0),MATCH(AT$359,$J$353:$R$353,0))</f>
        <v>0</v>
      </c>
      <c r="AU388" s="1004"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4" cm="1">
        <f t="array" ref="L389">INDEX($H389:$K389,0,MATCH(L$360,$H$360:$K$360,0))*INDEX($J$354:$R$357,MATCH(L$360,$I$354:$I$357,0),MATCH(L$359,$J$353:$R$353,0))</f>
        <v>0</v>
      </c>
      <c r="M389" s="1004" cm="1">
        <f t="array" ref="M389">INDEX($H389:$K389,0,MATCH(M$360,$H$360:$K$360,0))*INDEX($J$354:$R$357,MATCH(M$360,$I$354:$I$357,0),MATCH(M$359,$J$353:$R$353,0))</f>
        <v>0</v>
      </c>
      <c r="N389" s="1004" cm="1">
        <f t="array" ref="N389">INDEX($H389:$K389,0,MATCH(N$360,$H$360:$K$360,0))*INDEX($J$354:$R$357,MATCH(N$360,$I$354:$I$357,0),MATCH(N$359,$J$353:$R$353,0))</f>
        <v>0</v>
      </c>
      <c r="O389" s="1004" cm="1">
        <f t="array" ref="O389">INDEX($H389:$K389,0,MATCH(O$360,$H$360:$K$360,0))*INDEX($J$354:$R$357,MATCH(O$360,$I$354:$I$357,0),MATCH(O$359,$J$353:$R$353,0))</f>
        <v>0</v>
      </c>
      <c r="P389" s="1004" cm="1">
        <f t="array" ref="P389">INDEX($H389:$K389,0,MATCH(P$360,$H$360:$K$360,0))*INDEX($J$354:$R$357,MATCH(P$360,$I$354:$I$357,0),MATCH(P$359,$J$353:$R$353,0))</f>
        <v>0</v>
      </c>
      <c r="Q389" s="1004" cm="1">
        <f t="array" ref="Q389">INDEX($H389:$K389,0,MATCH(Q$360,$H$360:$K$360,0))*INDEX($J$354:$R$357,MATCH(Q$360,$I$354:$I$357,0),MATCH(Q$359,$J$353:$R$353,0))</f>
        <v>0</v>
      </c>
      <c r="R389" s="1004" cm="1">
        <f t="array" ref="R389">INDEX($H389:$K389,0,MATCH(R$360,$H$360:$K$360,0))*INDEX($J$354:$R$357,MATCH(R$360,$I$354:$I$357,0),MATCH(R$359,$J$353:$R$353,0))</f>
        <v>0</v>
      </c>
      <c r="S389" s="1004" cm="1">
        <f t="array" ref="S389">INDEX($H389:$K389,0,MATCH(S$360,$H$360:$K$360,0))*INDEX($J$354:$R$357,MATCH(S$360,$I$354:$I$357,0),MATCH(S$359,$J$353:$R$353,0))</f>
        <v>0</v>
      </c>
      <c r="T389" s="1004" cm="1">
        <f t="array" ref="T389">INDEX($H389:$K389,0,MATCH(T$360,$H$360:$K$360,0))*INDEX($J$354:$R$357,MATCH(T$360,$I$354:$I$357,0),MATCH(T$359,$J$353:$R$353,0))</f>
        <v>0</v>
      </c>
      <c r="U389" s="1004" cm="1">
        <f t="array" ref="U389">INDEX($H389:$K389,0,MATCH(U$360,$H$360:$K$360,0))*INDEX($J$354:$R$357,MATCH(U$360,$I$354:$I$357,0),MATCH(U$359,$J$353:$R$353,0))</f>
        <v>0</v>
      </c>
      <c r="V389" s="1004" cm="1">
        <f t="array" ref="V389">INDEX($H389:$K389,0,MATCH(V$360,$H$360:$K$360,0))*INDEX($J$354:$R$357,MATCH(V$360,$I$354:$I$357,0),MATCH(V$359,$J$353:$R$353,0))</f>
        <v>0</v>
      </c>
      <c r="W389" s="1004" cm="1">
        <f t="array" ref="W389">INDEX($H389:$K389,0,MATCH(W$360,$H$360:$K$360,0))*INDEX($J$354:$R$357,MATCH(W$360,$I$354:$I$357,0),MATCH(W$359,$J$353:$R$353,0))</f>
        <v>0</v>
      </c>
      <c r="X389" s="1004" cm="1">
        <f t="array" ref="X389">INDEX($H389:$K389,0,MATCH(X$360,$H$360:$K$360,0))*INDEX($J$354:$R$357,MATCH(X$360,$I$354:$I$357,0),MATCH(X$359,$J$353:$R$353,0))</f>
        <v>0</v>
      </c>
      <c r="Y389" s="1004" cm="1">
        <f t="array" ref="Y389">INDEX($H389:$K389,0,MATCH(Y$360,$H$360:$K$360,0))*INDEX($J$354:$R$357,MATCH(Y$360,$I$354:$I$357,0),MATCH(Y$359,$J$353:$R$353,0))</f>
        <v>0</v>
      </c>
      <c r="Z389" s="1004" cm="1">
        <f t="array" ref="Z389">INDEX($H389:$K389,0,MATCH(Z$360,$H$360:$K$360,0))*INDEX($J$354:$R$357,MATCH(Z$360,$I$354:$I$357,0),MATCH(Z$359,$J$353:$R$353,0))</f>
        <v>0</v>
      </c>
      <c r="AA389" s="1004" cm="1">
        <f t="array" ref="AA389">INDEX($H389:$K389,0,MATCH(AA$360,$H$360:$K$360,0))*INDEX($J$354:$R$357,MATCH(AA$360,$I$354:$I$357,0),MATCH(AA$359,$J$353:$R$353,0))</f>
        <v>0</v>
      </c>
      <c r="AB389" s="1004" cm="1">
        <f t="array" ref="AB389">INDEX($H389:$K389,0,MATCH(AB$360,$H$360:$K$360,0))*INDEX($J$354:$R$357,MATCH(AB$360,$I$354:$I$357,0),MATCH(AB$359,$J$353:$R$353,0))</f>
        <v>0</v>
      </c>
      <c r="AC389" s="1004" cm="1">
        <f t="array" ref="AC389">INDEX($H389:$K389,0,MATCH(AC$360,$H$360:$K$360,0))*INDEX($J$354:$R$357,MATCH(AC$360,$I$354:$I$357,0),MATCH(AC$359,$J$353:$R$353,0))</f>
        <v>0</v>
      </c>
      <c r="AD389" s="1004" cm="1">
        <f t="array" ref="AD389">INDEX($H389:$K389,0,MATCH(AD$360,$H$360:$K$360,0))*INDEX($J$354:$R$357,MATCH(AD$360,$I$354:$I$357,0),MATCH(AD$359,$J$353:$R$353,0))</f>
        <v>0</v>
      </c>
      <c r="AE389" s="1004" cm="1">
        <f t="array" ref="AE389">INDEX($H389:$K389,0,MATCH(AE$360,$H$360:$K$360,0))*INDEX($J$354:$R$357,MATCH(AE$360,$I$354:$I$357,0),MATCH(AE$359,$J$353:$R$353,0))</f>
        <v>0</v>
      </c>
      <c r="AF389" s="1004" cm="1">
        <f t="array" ref="AF389">INDEX($H389:$K389,0,MATCH(AF$360,$H$360:$K$360,0))*INDEX($J$354:$R$357,MATCH(AF$360,$I$354:$I$357,0),MATCH(AF$359,$J$353:$R$353,0))</f>
        <v>0</v>
      </c>
      <c r="AG389" s="1004" cm="1">
        <f t="array" ref="AG389">INDEX($H389:$K389,0,MATCH(AG$360,$H$360:$K$360,0))*INDEX($J$354:$R$357,MATCH(AG$360,$I$354:$I$357,0),MATCH(AG$359,$J$353:$R$353,0))</f>
        <v>0</v>
      </c>
      <c r="AH389" s="1004" cm="1">
        <f t="array" ref="AH389">INDEX($H389:$K389,0,MATCH(AH$360,$H$360:$K$360,0))*INDEX($J$354:$R$357,MATCH(AH$360,$I$354:$I$357,0),MATCH(AH$359,$J$353:$R$353,0))</f>
        <v>0</v>
      </c>
      <c r="AI389" s="1004" cm="1">
        <f t="array" ref="AI389">INDEX($H389:$K389,0,MATCH(AI$360,$H$360:$K$360,0))*INDEX($J$354:$R$357,MATCH(AI$360,$I$354:$I$357,0),MATCH(AI$359,$J$353:$R$353,0))</f>
        <v>0</v>
      </c>
      <c r="AJ389" s="1004" cm="1">
        <f t="array" ref="AJ389">INDEX($H389:$K389,0,MATCH(AJ$360,$H$360:$K$360,0))*INDEX($J$354:$R$357,MATCH(AJ$360,$I$354:$I$357,0),MATCH(AJ$359,$J$353:$R$353,0))</f>
        <v>0</v>
      </c>
      <c r="AK389" s="1004" cm="1">
        <f t="array" ref="AK389">INDEX($H389:$K389,0,MATCH(AK$360,$H$360:$K$360,0))*INDEX($J$354:$R$357,MATCH(AK$360,$I$354:$I$357,0),MATCH(AK$359,$J$353:$R$353,0))</f>
        <v>0</v>
      </c>
      <c r="AL389" s="1004" cm="1">
        <f t="array" ref="AL389">INDEX($H389:$K389,0,MATCH(AL$360,$H$360:$K$360,0))*INDEX($J$354:$R$357,MATCH(AL$360,$I$354:$I$357,0),MATCH(AL$359,$J$353:$R$353,0))</f>
        <v>0</v>
      </c>
      <c r="AM389" s="1004" cm="1">
        <f t="array" ref="AM389">INDEX($H389:$K389,0,MATCH(AM$360,$H$360:$K$360,0))*INDEX($J$354:$R$357,MATCH(AM$360,$I$354:$I$357,0),MATCH(AM$359,$J$353:$R$353,0))</f>
        <v>0</v>
      </c>
      <c r="AN389" s="1004" cm="1">
        <f t="array" ref="AN389">INDEX($H389:$K389,0,MATCH(AN$360,$H$360:$K$360,0))*INDEX($J$354:$R$357,MATCH(AN$360,$I$354:$I$357,0),MATCH(AN$359,$J$353:$R$353,0))</f>
        <v>0</v>
      </c>
      <c r="AO389" s="1004" cm="1">
        <f t="array" ref="AO389">INDEX($H389:$K389,0,MATCH(AO$360,$H$360:$K$360,0))*INDEX($J$354:$R$357,MATCH(AO$360,$I$354:$I$357,0),MATCH(AO$359,$J$353:$R$353,0))</f>
        <v>0</v>
      </c>
      <c r="AP389" s="1004" cm="1">
        <f t="array" ref="AP389">INDEX($H389:$K389,0,MATCH(AP$360,$H$360:$K$360,0))*INDEX($J$354:$R$357,MATCH(AP$360,$I$354:$I$357,0),MATCH(AP$359,$J$353:$R$353,0))</f>
        <v>0</v>
      </c>
      <c r="AQ389" s="1004" cm="1">
        <f t="array" ref="AQ389">INDEX($H389:$K389,0,MATCH(AQ$360,$H$360:$K$360,0))*INDEX($J$354:$R$357,MATCH(AQ$360,$I$354:$I$357,0),MATCH(AQ$359,$J$353:$R$353,0))</f>
        <v>0</v>
      </c>
      <c r="AR389" s="1004" cm="1">
        <f t="array" ref="AR389">INDEX($H389:$K389,0,MATCH(AR$360,$H$360:$K$360,0))*INDEX($J$354:$R$357,MATCH(AR$360,$I$354:$I$357,0),MATCH(AR$359,$J$353:$R$353,0))</f>
        <v>0</v>
      </c>
      <c r="AS389" s="1004" cm="1">
        <f t="array" ref="AS389">INDEX($H389:$K389,0,MATCH(AS$360,$H$360:$K$360,0))*INDEX($J$354:$R$357,MATCH(AS$360,$I$354:$I$357,0),MATCH(AS$359,$J$353:$R$353,0))</f>
        <v>0</v>
      </c>
      <c r="AT389" s="1004" cm="1">
        <f t="array" ref="AT389">INDEX($H389:$K389,0,MATCH(AT$360,$H$360:$K$360,0))*INDEX($J$354:$R$357,MATCH(AT$360,$I$354:$I$357,0),MATCH(AT$359,$J$353:$R$353,0))</f>
        <v>0</v>
      </c>
      <c r="AU389" s="1004"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4" cm="1">
        <f t="array" ref="L390">INDEX($H390:$K390,0,MATCH(L$360,$H$360:$K$360,0))*INDEX($J$354:$R$357,MATCH(L$360,$I$354:$I$357,0),MATCH(L$359,$J$353:$R$353,0))</f>
        <v>0</v>
      </c>
      <c r="M390" s="1004" cm="1">
        <f t="array" ref="M390">INDEX($H390:$K390,0,MATCH(M$360,$H$360:$K$360,0))*INDEX($J$354:$R$357,MATCH(M$360,$I$354:$I$357,0),MATCH(M$359,$J$353:$R$353,0))</f>
        <v>0</v>
      </c>
      <c r="N390" s="1004" cm="1">
        <f t="array" ref="N390">INDEX($H390:$K390,0,MATCH(N$360,$H$360:$K$360,0))*INDEX($J$354:$R$357,MATCH(N$360,$I$354:$I$357,0),MATCH(N$359,$J$353:$R$353,0))</f>
        <v>0</v>
      </c>
      <c r="O390" s="1004" cm="1">
        <f t="array" ref="O390">INDEX($H390:$K390,0,MATCH(O$360,$H$360:$K$360,0))*INDEX($J$354:$R$357,MATCH(O$360,$I$354:$I$357,0),MATCH(O$359,$J$353:$R$353,0))</f>
        <v>0</v>
      </c>
      <c r="P390" s="1004" cm="1">
        <f t="array" ref="P390">INDEX($H390:$K390,0,MATCH(P$360,$H$360:$K$360,0))*INDEX($J$354:$R$357,MATCH(P$360,$I$354:$I$357,0),MATCH(P$359,$J$353:$R$353,0))</f>
        <v>0</v>
      </c>
      <c r="Q390" s="1004" cm="1">
        <f t="array" ref="Q390">INDEX($H390:$K390,0,MATCH(Q$360,$H$360:$K$360,0))*INDEX($J$354:$R$357,MATCH(Q$360,$I$354:$I$357,0),MATCH(Q$359,$J$353:$R$353,0))</f>
        <v>0</v>
      </c>
      <c r="R390" s="1004" cm="1">
        <f t="array" ref="R390">INDEX($H390:$K390,0,MATCH(R$360,$H$360:$K$360,0))*INDEX($J$354:$R$357,MATCH(R$360,$I$354:$I$357,0),MATCH(R$359,$J$353:$R$353,0))</f>
        <v>0</v>
      </c>
      <c r="S390" s="1004" cm="1">
        <f t="array" ref="S390">INDEX($H390:$K390,0,MATCH(S$360,$H$360:$K$360,0))*INDEX($J$354:$R$357,MATCH(S$360,$I$354:$I$357,0),MATCH(S$359,$J$353:$R$353,0))</f>
        <v>0</v>
      </c>
      <c r="T390" s="1004" cm="1">
        <f t="array" ref="T390">INDEX($H390:$K390,0,MATCH(T$360,$H$360:$K$360,0))*INDEX($J$354:$R$357,MATCH(T$360,$I$354:$I$357,0),MATCH(T$359,$J$353:$R$353,0))</f>
        <v>0</v>
      </c>
      <c r="U390" s="1004" cm="1">
        <f t="array" ref="U390">INDEX($H390:$K390,0,MATCH(U$360,$H$360:$K$360,0))*INDEX($J$354:$R$357,MATCH(U$360,$I$354:$I$357,0),MATCH(U$359,$J$353:$R$353,0))</f>
        <v>0</v>
      </c>
      <c r="V390" s="1004" cm="1">
        <f t="array" ref="V390">INDEX($H390:$K390,0,MATCH(V$360,$H$360:$K$360,0))*INDEX($J$354:$R$357,MATCH(V$360,$I$354:$I$357,0),MATCH(V$359,$J$353:$R$353,0))</f>
        <v>0</v>
      </c>
      <c r="W390" s="1004" cm="1">
        <f t="array" ref="W390">INDEX($H390:$K390,0,MATCH(W$360,$H$360:$K$360,0))*INDEX($J$354:$R$357,MATCH(W$360,$I$354:$I$357,0),MATCH(W$359,$J$353:$R$353,0))</f>
        <v>0</v>
      </c>
      <c r="X390" s="1004" cm="1">
        <f t="array" ref="X390">INDEX($H390:$K390,0,MATCH(X$360,$H$360:$K$360,0))*INDEX($J$354:$R$357,MATCH(X$360,$I$354:$I$357,0),MATCH(X$359,$J$353:$R$353,0))</f>
        <v>0</v>
      </c>
      <c r="Y390" s="1004" cm="1">
        <f t="array" ref="Y390">INDEX($H390:$K390,0,MATCH(Y$360,$H$360:$K$360,0))*INDEX($J$354:$R$357,MATCH(Y$360,$I$354:$I$357,0),MATCH(Y$359,$J$353:$R$353,0))</f>
        <v>0</v>
      </c>
      <c r="Z390" s="1004" cm="1">
        <f t="array" ref="Z390">INDEX($H390:$K390,0,MATCH(Z$360,$H$360:$K$360,0))*INDEX($J$354:$R$357,MATCH(Z$360,$I$354:$I$357,0),MATCH(Z$359,$J$353:$R$353,0))</f>
        <v>0</v>
      </c>
      <c r="AA390" s="1004" cm="1">
        <f t="array" ref="AA390">INDEX($H390:$K390,0,MATCH(AA$360,$H$360:$K$360,0))*INDEX($J$354:$R$357,MATCH(AA$360,$I$354:$I$357,0),MATCH(AA$359,$J$353:$R$353,0))</f>
        <v>0</v>
      </c>
      <c r="AB390" s="1004" cm="1">
        <f t="array" ref="AB390">INDEX($H390:$K390,0,MATCH(AB$360,$H$360:$K$360,0))*INDEX($J$354:$R$357,MATCH(AB$360,$I$354:$I$357,0),MATCH(AB$359,$J$353:$R$353,0))</f>
        <v>0</v>
      </c>
      <c r="AC390" s="1004" cm="1">
        <f t="array" ref="AC390">INDEX($H390:$K390,0,MATCH(AC$360,$H$360:$K$360,0))*INDEX($J$354:$R$357,MATCH(AC$360,$I$354:$I$357,0),MATCH(AC$359,$J$353:$R$353,0))</f>
        <v>0</v>
      </c>
      <c r="AD390" s="1004" cm="1">
        <f t="array" ref="AD390">INDEX($H390:$K390,0,MATCH(AD$360,$H$360:$K$360,0))*INDEX($J$354:$R$357,MATCH(AD$360,$I$354:$I$357,0),MATCH(AD$359,$J$353:$R$353,0))</f>
        <v>0</v>
      </c>
      <c r="AE390" s="1004" cm="1">
        <f t="array" ref="AE390">INDEX($H390:$K390,0,MATCH(AE$360,$H$360:$K$360,0))*INDEX($J$354:$R$357,MATCH(AE$360,$I$354:$I$357,0),MATCH(AE$359,$J$353:$R$353,0))</f>
        <v>0</v>
      </c>
      <c r="AF390" s="1004" cm="1">
        <f t="array" ref="AF390">INDEX($H390:$K390,0,MATCH(AF$360,$H$360:$K$360,0))*INDEX($J$354:$R$357,MATCH(AF$360,$I$354:$I$357,0),MATCH(AF$359,$J$353:$R$353,0))</f>
        <v>0</v>
      </c>
      <c r="AG390" s="1004" cm="1">
        <f t="array" ref="AG390">INDEX($H390:$K390,0,MATCH(AG$360,$H$360:$K$360,0))*INDEX($J$354:$R$357,MATCH(AG$360,$I$354:$I$357,0),MATCH(AG$359,$J$353:$R$353,0))</f>
        <v>0</v>
      </c>
      <c r="AH390" s="1004" cm="1">
        <f t="array" ref="AH390">INDEX($H390:$K390,0,MATCH(AH$360,$H$360:$K$360,0))*INDEX($J$354:$R$357,MATCH(AH$360,$I$354:$I$357,0),MATCH(AH$359,$J$353:$R$353,0))</f>
        <v>0</v>
      </c>
      <c r="AI390" s="1004" cm="1">
        <f t="array" ref="AI390">INDEX($H390:$K390,0,MATCH(AI$360,$H$360:$K$360,0))*INDEX($J$354:$R$357,MATCH(AI$360,$I$354:$I$357,0),MATCH(AI$359,$J$353:$R$353,0))</f>
        <v>0</v>
      </c>
      <c r="AJ390" s="1004" cm="1">
        <f t="array" ref="AJ390">INDEX($H390:$K390,0,MATCH(AJ$360,$H$360:$K$360,0))*INDEX($J$354:$R$357,MATCH(AJ$360,$I$354:$I$357,0),MATCH(AJ$359,$J$353:$R$353,0))</f>
        <v>0</v>
      </c>
      <c r="AK390" s="1004" cm="1">
        <f t="array" ref="AK390">INDEX($H390:$K390,0,MATCH(AK$360,$H$360:$K$360,0))*INDEX($J$354:$R$357,MATCH(AK$360,$I$354:$I$357,0),MATCH(AK$359,$J$353:$R$353,0))</f>
        <v>0</v>
      </c>
      <c r="AL390" s="1004" cm="1">
        <f t="array" ref="AL390">INDEX($H390:$K390,0,MATCH(AL$360,$H$360:$K$360,0))*INDEX($J$354:$R$357,MATCH(AL$360,$I$354:$I$357,0),MATCH(AL$359,$J$353:$R$353,0))</f>
        <v>0</v>
      </c>
      <c r="AM390" s="1004" cm="1">
        <f t="array" ref="AM390">INDEX($H390:$K390,0,MATCH(AM$360,$H$360:$K$360,0))*INDEX($J$354:$R$357,MATCH(AM$360,$I$354:$I$357,0),MATCH(AM$359,$J$353:$R$353,0))</f>
        <v>0</v>
      </c>
      <c r="AN390" s="1004" cm="1">
        <f t="array" ref="AN390">INDEX($H390:$K390,0,MATCH(AN$360,$H$360:$K$360,0))*INDEX($J$354:$R$357,MATCH(AN$360,$I$354:$I$357,0),MATCH(AN$359,$J$353:$R$353,0))</f>
        <v>0</v>
      </c>
      <c r="AO390" s="1004" cm="1">
        <f t="array" ref="AO390">INDEX($H390:$K390,0,MATCH(AO$360,$H$360:$K$360,0))*INDEX($J$354:$R$357,MATCH(AO$360,$I$354:$I$357,0),MATCH(AO$359,$J$353:$R$353,0))</f>
        <v>0</v>
      </c>
      <c r="AP390" s="1004" cm="1">
        <f t="array" ref="AP390">INDEX($H390:$K390,0,MATCH(AP$360,$H$360:$K$360,0))*INDEX($J$354:$R$357,MATCH(AP$360,$I$354:$I$357,0),MATCH(AP$359,$J$353:$R$353,0))</f>
        <v>0</v>
      </c>
      <c r="AQ390" s="1004" cm="1">
        <f t="array" ref="AQ390">INDEX($H390:$K390,0,MATCH(AQ$360,$H$360:$K$360,0))*INDEX($J$354:$R$357,MATCH(AQ$360,$I$354:$I$357,0),MATCH(AQ$359,$J$353:$R$353,0))</f>
        <v>0</v>
      </c>
      <c r="AR390" s="1004" cm="1">
        <f t="array" ref="AR390">INDEX($H390:$K390,0,MATCH(AR$360,$H$360:$K$360,0))*INDEX($J$354:$R$357,MATCH(AR$360,$I$354:$I$357,0),MATCH(AR$359,$J$353:$R$353,0))</f>
        <v>0</v>
      </c>
      <c r="AS390" s="1004" cm="1">
        <f t="array" ref="AS390">INDEX($H390:$K390,0,MATCH(AS$360,$H$360:$K$360,0))*INDEX($J$354:$R$357,MATCH(AS$360,$I$354:$I$357,0),MATCH(AS$359,$J$353:$R$353,0))</f>
        <v>0</v>
      </c>
      <c r="AT390" s="1004" cm="1">
        <f t="array" ref="AT390">INDEX($H390:$K390,0,MATCH(AT$360,$H$360:$K$360,0))*INDEX($J$354:$R$357,MATCH(AT$360,$I$354:$I$357,0),MATCH(AT$359,$J$353:$R$353,0))</f>
        <v>0</v>
      </c>
      <c r="AU390" s="1004"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4" cm="1">
        <f t="array" ref="L391">INDEX($H391:$K391,0,MATCH(L$360,$H$360:$K$360,0))*INDEX($J$354:$R$357,MATCH(L$360,$I$354:$I$357,0),MATCH(L$359,$J$353:$R$353,0))</f>
        <v>0</v>
      </c>
      <c r="M391" s="1004" cm="1">
        <f t="array" ref="M391">INDEX($H391:$K391,0,MATCH(M$360,$H$360:$K$360,0))*INDEX($J$354:$R$357,MATCH(M$360,$I$354:$I$357,0),MATCH(M$359,$J$353:$R$353,0))</f>
        <v>0</v>
      </c>
      <c r="N391" s="1004" cm="1">
        <f t="array" ref="N391">INDEX($H391:$K391,0,MATCH(N$360,$H$360:$K$360,0))*INDEX($J$354:$R$357,MATCH(N$360,$I$354:$I$357,0),MATCH(N$359,$J$353:$R$353,0))</f>
        <v>0</v>
      </c>
      <c r="O391" s="1004" cm="1">
        <f t="array" ref="O391">INDEX($H391:$K391,0,MATCH(O$360,$H$360:$K$360,0))*INDEX($J$354:$R$357,MATCH(O$360,$I$354:$I$357,0),MATCH(O$359,$J$353:$R$353,0))</f>
        <v>0</v>
      </c>
      <c r="P391" s="1004" cm="1">
        <f t="array" ref="P391">INDEX($H391:$K391,0,MATCH(P$360,$H$360:$K$360,0))*INDEX($J$354:$R$357,MATCH(P$360,$I$354:$I$357,0),MATCH(P$359,$J$353:$R$353,0))</f>
        <v>0</v>
      </c>
      <c r="Q391" s="1004" cm="1">
        <f t="array" ref="Q391">INDEX($H391:$K391,0,MATCH(Q$360,$H$360:$K$360,0))*INDEX($J$354:$R$357,MATCH(Q$360,$I$354:$I$357,0),MATCH(Q$359,$J$353:$R$353,0))</f>
        <v>0</v>
      </c>
      <c r="R391" s="1004" cm="1">
        <f t="array" ref="R391">INDEX($H391:$K391,0,MATCH(R$360,$H$360:$K$360,0))*INDEX($J$354:$R$357,MATCH(R$360,$I$354:$I$357,0),MATCH(R$359,$J$353:$R$353,0))</f>
        <v>0</v>
      </c>
      <c r="S391" s="1004" cm="1">
        <f t="array" ref="S391">INDEX($H391:$K391,0,MATCH(S$360,$H$360:$K$360,0))*INDEX($J$354:$R$357,MATCH(S$360,$I$354:$I$357,0),MATCH(S$359,$J$353:$R$353,0))</f>
        <v>0</v>
      </c>
      <c r="T391" s="1004" cm="1">
        <f t="array" ref="T391">INDEX($H391:$K391,0,MATCH(T$360,$H$360:$K$360,0))*INDEX($J$354:$R$357,MATCH(T$360,$I$354:$I$357,0),MATCH(T$359,$J$353:$R$353,0))</f>
        <v>0</v>
      </c>
      <c r="U391" s="1004" cm="1">
        <f t="array" ref="U391">INDEX($H391:$K391,0,MATCH(U$360,$H$360:$K$360,0))*INDEX($J$354:$R$357,MATCH(U$360,$I$354:$I$357,0),MATCH(U$359,$J$353:$R$353,0))</f>
        <v>0</v>
      </c>
      <c r="V391" s="1004" cm="1">
        <f t="array" ref="V391">INDEX($H391:$K391,0,MATCH(V$360,$H$360:$K$360,0))*INDEX($J$354:$R$357,MATCH(V$360,$I$354:$I$357,0),MATCH(V$359,$J$353:$R$353,0))</f>
        <v>0</v>
      </c>
      <c r="W391" s="1004" cm="1">
        <f t="array" ref="W391">INDEX($H391:$K391,0,MATCH(W$360,$H$360:$K$360,0))*INDEX($J$354:$R$357,MATCH(W$360,$I$354:$I$357,0),MATCH(W$359,$J$353:$R$353,0))</f>
        <v>0</v>
      </c>
      <c r="X391" s="1004" cm="1">
        <f t="array" ref="X391">INDEX($H391:$K391,0,MATCH(X$360,$H$360:$K$360,0))*INDEX($J$354:$R$357,MATCH(X$360,$I$354:$I$357,0),MATCH(X$359,$J$353:$R$353,0))</f>
        <v>0</v>
      </c>
      <c r="Y391" s="1004" cm="1">
        <f t="array" ref="Y391">INDEX($H391:$K391,0,MATCH(Y$360,$H$360:$K$360,0))*INDEX($J$354:$R$357,MATCH(Y$360,$I$354:$I$357,0),MATCH(Y$359,$J$353:$R$353,0))</f>
        <v>0</v>
      </c>
      <c r="Z391" s="1004" cm="1">
        <f t="array" ref="Z391">INDEX($H391:$K391,0,MATCH(Z$360,$H$360:$K$360,0))*INDEX($J$354:$R$357,MATCH(Z$360,$I$354:$I$357,0),MATCH(Z$359,$J$353:$R$353,0))</f>
        <v>0</v>
      </c>
      <c r="AA391" s="1004" cm="1">
        <f t="array" ref="AA391">INDEX($H391:$K391,0,MATCH(AA$360,$H$360:$K$360,0))*INDEX($J$354:$R$357,MATCH(AA$360,$I$354:$I$357,0),MATCH(AA$359,$J$353:$R$353,0))</f>
        <v>0</v>
      </c>
      <c r="AB391" s="1004" cm="1">
        <f t="array" ref="AB391">INDEX($H391:$K391,0,MATCH(AB$360,$H$360:$K$360,0))*INDEX($J$354:$R$357,MATCH(AB$360,$I$354:$I$357,0),MATCH(AB$359,$J$353:$R$353,0))</f>
        <v>0</v>
      </c>
      <c r="AC391" s="1004" cm="1">
        <f t="array" ref="AC391">INDEX($H391:$K391,0,MATCH(AC$360,$H$360:$K$360,0))*INDEX($J$354:$R$357,MATCH(AC$360,$I$354:$I$357,0),MATCH(AC$359,$J$353:$R$353,0))</f>
        <v>0</v>
      </c>
      <c r="AD391" s="1004" cm="1">
        <f t="array" ref="AD391">INDEX($H391:$K391,0,MATCH(AD$360,$H$360:$K$360,0))*INDEX($J$354:$R$357,MATCH(AD$360,$I$354:$I$357,0),MATCH(AD$359,$J$353:$R$353,0))</f>
        <v>0</v>
      </c>
      <c r="AE391" s="1004" cm="1">
        <f t="array" ref="AE391">INDEX($H391:$K391,0,MATCH(AE$360,$H$360:$K$360,0))*INDEX($J$354:$R$357,MATCH(AE$360,$I$354:$I$357,0),MATCH(AE$359,$J$353:$R$353,0))</f>
        <v>0</v>
      </c>
      <c r="AF391" s="1004" cm="1">
        <f t="array" ref="AF391">INDEX($H391:$K391,0,MATCH(AF$360,$H$360:$K$360,0))*INDEX($J$354:$R$357,MATCH(AF$360,$I$354:$I$357,0),MATCH(AF$359,$J$353:$R$353,0))</f>
        <v>0</v>
      </c>
      <c r="AG391" s="1004" cm="1">
        <f t="array" ref="AG391">INDEX($H391:$K391,0,MATCH(AG$360,$H$360:$K$360,0))*INDEX($J$354:$R$357,MATCH(AG$360,$I$354:$I$357,0),MATCH(AG$359,$J$353:$R$353,0))</f>
        <v>0</v>
      </c>
      <c r="AH391" s="1004" cm="1">
        <f t="array" ref="AH391">INDEX($H391:$K391,0,MATCH(AH$360,$H$360:$K$360,0))*INDEX($J$354:$R$357,MATCH(AH$360,$I$354:$I$357,0),MATCH(AH$359,$J$353:$R$353,0))</f>
        <v>0</v>
      </c>
      <c r="AI391" s="1004" cm="1">
        <f t="array" ref="AI391">INDEX($H391:$K391,0,MATCH(AI$360,$H$360:$K$360,0))*INDEX($J$354:$R$357,MATCH(AI$360,$I$354:$I$357,0),MATCH(AI$359,$J$353:$R$353,0))</f>
        <v>0</v>
      </c>
      <c r="AJ391" s="1004" cm="1">
        <f t="array" ref="AJ391">INDEX($H391:$K391,0,MATCH(AJ$360,$H$360:$K$360,0))*INDEX($J$354:$R$357,MATCH(AJ$360,$I$354:$I$357,0),MATCH(AJ$359,$J$353:$R$353,0))</f>
        <v>0</v>
      </c>
      <c r="AK391" s="1004" cm="1">
        <f t="array" ref="AK391">INDEX($H391:$K391,0,MATCH(AK$360,$H$360:$K$360,0))*INDEX($J$354:$R$357,MATCH(AK$360,$I$354:$I$357,0),MATCH(AK$359,$J$353:$R$353,0))</f>
        <v>0</v>
      </c>
      <c r="AL391" s="1004" cm="1">
        <f t="array" ref="AL391">INDEX($H391:$K391,0,MATCH(AL$360,$H$360:$K$360,0))*INDEX($J$354:$R$357,MATCH(AL$360,$I$354:$I$357,0),MATCH(AL$359,$J$353:$R$353,0))</f>
        <v>0</v>
      </c>
      <c r="AM391" s="1004" cm="1">
        <f t="array" ref="AM391">INDEX($H391:$K391,0,MATCH(AM$360,$H$360:$K$360,0))*INDEX($J$354:$R$357,MATCH(AM$360,$I$354:$I$357,0),MATCH(AM$359,$J$353:$R$353,0))</f>
        <v>0</v>
      </c>
      <c r="AN391" s="1004" cm="1">
        <f t="array" ref="AN391">INDEX($H391:$K391,0,MATCH(AN$360,$H$360:$K$360,0))*INDEX($J$354:$R$357,MATCH(AN$360,$I$354:$I$357,0),MATCH(AN$359,$J$353:$R$353,0))</f>
        <v>0</v>
      </c>
      <c r="AO391" s="1004" cm="1">
        <f t="array" ref="AO391">INDEX($H391:$K391,0,MATCH(AO$360,$H$360:$K$360,0))*INDEX($J$354:$R$357,MATCH(AO$360,$I$354:$I$357,0),MATCH(AO$359,$J$353:$R$353,0))</f>
        <v>0</v>
      </c>
      <c r="AP391" s="1004" cm="1">
        <f t="array" ref="AP391">INDEX($H391:$K391,0,MATCH(AP$360,$H$360:$K$360,0))*INDEX($J$354:$R$357,MATCH(AP$360,$I$354:$I$357,0),MATCH(AP$359,$J$353:$R$353,0))</f>
        <v>0</v>
      </c>
      <c r="AQ391" s="1004" cm="1">
        <f t="array" ref="AQ391">INDEX($H391:$K391,0,MATCH(AQ$360,$H$360:$K$360,0))*INDEX($J$354:$R$357,MATCH(AQ$360,$I$354:$I$357,0),MATCH(AQ$359,$J$353:$R$353,0))</f>
        <v>0</v>
      </c>
      <c r="AR391" s="1004" cm="1">
        <f t="array" ref="AR391">INDEX($H391:$K391,0,MATCH(AR$360,$H$360:$K$360,0))*INDEX($J$354:$R$357,MATCH(AR$360,$I$354:$I$357,0),MATCH(AR$359,$J$353:$R$353,0))</f>
        <v>0</v>
      </c>
      <c r="AS391" s="1004" cm="1">
        <f t="array" ref="AS391">INDEX($H391:$K391,0,MATCH(AS$360,$H$360:$K$360,0))*INDEX($J$354:$R$357,MATCH(AS$360,$I$354:$I$357,0),MATCH(AS$359,$J$353:$R$353,0))</f>
        <v>0</v>
      </c>
      <c r="AT391" s="1004" cm="1">
        <f t="array" ref="AT391">INDEX($H391:$K391,0,MATCH(AT$360,$H$360:$K$360,0))*INDEX($J$354:$R$357,MATCH(AT$360,$I$354:$I$357,0),MATCH(AT$359,$J$353:$R$353,0))</f>
        <v>0</v>
      </c>
      <c r="AU391" s="1004"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4" cm="1">
        <f t="array" ref="L392">INDEX($H392:$K392,0,MATCH(L$360,$H$360:$K$360,0))*INDEX($J$354:$R$357,MATCH(L$360,$I$354:$I$357,0),MATCH(L$359,$J$353:$R$353,0))</f>
        <v>0</v>
      </c>
      <c r="M392" s="1004" cm="1">
        <f t="array" ref="M392">INDEX($H392:$K392,0,MATCH(M$360,$H$360:$K$360,0))*INDEX($J$354:$R$357,MATCH(M$360,$I$354:$I$357,0),MATCH(M$359,$J$353:$R$353,0))</f>
        <v>0</v>
      </c>
      <c r="N392" s="1004" cm="1">
        <f t="array" ref="N392">INDEX($H392:$K392,0,MATCH(N$360,$H$360:$K$360,0))*INDEX($J$354:$R$357,MATCH(N$360,$I$354:$I$357,0),MATCH(N$359,$J$353:$R$353,0))</f>
        <v>0</v>
      </c>
      <c r="O392" s="1004" cm="1">
        <f t="array" ref="O392">INDEX($H392:$K392,0,MATCH(O$360,$H$360:$K$360,0))*INDEX($J$354:$R$357,MATCH(O$360,$I$354:$I$357,0),MATCH(O$359,$J$353:$R$353,0))</f>
        <v>0</v>
      </c>
      <c r="P392" s="1004" cm="1">
        <f t="array" ref="P392">INDEX($H392:$K392,0,MATCH(P$360,$H$360:$K$360,0))*INDEX($J$354:$R$357,MATCH(P$360,$I$354:$I$357,0),MATCH(P$359,$J$353:$R$353,0))</f>
        <v>0</v>
      </c>
      <c r="Q392" s="1004" cm="1">
        <f t="array" ref="Q392">INDEX($H392:$K392,0,MATCH(Q$360,$H$360:$K$360,0))*INDEX($J$354:$R$357,MATCH(Q$360,$I$354:$I$357,0),MATCH(Q$359,$J$353:$R$353,0))</f>
        <v>0</v>
      </c>
      <c r="R392" s="1004" cm="1">
        <f t="array" ref="R392">INDEX($H392:$K392,0,MATCH(R$360,$H$360:$K$360,0))*INDEX($J$354:$R$357,MATCH(R$360,$I$354:$I$357,0),MATCH(R$359,$J$353:$R$353,0))</f>
        <v>0</v>
      </c>
      <c r="S392" s="1004" cm="1">
        <f t="array" ref="S392">INDEX($H392:$K392,0,MATCH(S$360,$H$360:$K$360,0))*INDEX($J$354:$R$357,MATCH(S$360,$I$354:$I$357,0),MATCH(S$359,$J$353:$R$353,0))</f>
        <v>0</v>
      </c>
      <c r="T392" s="1004" cm="1">
        <f t="array" ref="T392">INDEX($H392:$K392,0,MATCH(T$360,$H$360:$K$360,0))*INDEX($J$354:$R$357,MATCH(T$360,$I$354:$I$357,0),MATCH(T$359,$J$353:$R$353,0))</f>
        <v>0</v>
      </c>
      <c r="U392" s="1004" cm="1">
        <f t="array" ref="U392">INDEX($H392:$K392,0,MATCH(U$360,$H$360:$K$360,0))*INDEX($J$354:$R$357,MATCH(U$360,$I$354:$I$357,0),MATCH(U$359,$J$353:$R$353,0))</f>
        <v>0</v>
      </c>
      <c r="V392" s="1004" cm="1">
        <f t="array" ref="V392">INDEX($H392:$K392,0,MATCH(V$360,$H$360:$K$360,0))*INDEX($J$354:$R$357,MATCH(V$360,$I$354:$I$357,0),MATCH(V$359,$J$353:$R$353,0))</f>
        <v>0</v>
      </c>
      <c r="W392" s="1004" cm="1">
        <f t="array" ref="W392">INDEX($H392:$K392,0,MATCH(W$360,$H$360:$K$360,0))*INDEX($J$354:$R$357,MATCH(W$360,$I$354:$I$357,0),MATCH(W$359,$J$353:$R$353,0))</f>
        <v>0</v>
      </c>
      <c r="X392" s="1004" cm="1">
        <f t="array" ref="X392">INDEX($H392:$K392,0,MATCH(X$360,$H$360:$K$360,0))*INDEX($J$354:$R$357,MATCH(X$360,$I$354:$I$357,0),MATCH(X$359,$J$353:$R$353,0))</f>
        <v>0</v>
      </c>
      <c r="Y392" s="1004" cm="1">
        <f t="array" ref="Y392">INDEX($H392:$K392,0,MATCH(Y$360,$H$360:$K$360,0))*INDEX($J$354:$R$357,MATCH(Y$360,$I$354:$I$357,0),MATCH(Y$359,$J$353:$R$353,0))</f>
        <v>0</v>
      </c>
      <c r="Z392" s="1004" cm="1">
        <f t="array" ref="Z392">INDEX($H392:$K392,0,MATCH(Z$360,$H$360:$K$360,0))*INDEX($J$354:$R$357,MATCH(Z$360,$I$354:$I$357,0),MATCH(Z$359,$J$353:$R$353,0))</f>
        <v>0</v>
      </c>
      <c r="AA392" s="1004" cm="1">
        <f t="array" ref="AA392">INDEX($H392:$K392,0,MATCH(AA$360,$H$360:$K$360,0))*INDEX($J$354:$R$357,MATCH(AA$360,$I$354:$I$357,0),MATCH(AA$359,$J$353:$R$353,0))</f>
        <v>0</v>
      </c>
      <c r="AB392" s="1004" cm="1">
        <f t="array" ref="AB392">INDEX($H392:$K392,0,MATCH(AB$360,$H$360:$K$360,0))*INDEX($J$354:$R$357,MATCH(AB$360,$I$354:$I$357,0),MATCH(AB$359,$J$353:$R$353,0))</f>
        <v>0</v>
      </c>
      <c r="AC392" s="1004" cm="1">
        <f t="array" ref="AC392">INDEX($H392:$K392,0,MATCH(AC$360,$H$360:$K$360,0))*INDEX($J$354:$R$357,MATCH(AC$360,$I$354:$I$357,0),MATCH(AC$359,$J$353:$R$353,0))</f>
        <v>0</v>
      </c>
      <c r="AD392" s="1004" cm="1">
        <f t="array" ref="AD392">INDEX($H392:$K392,0,MATCH(AD$360,$H$360:$K$360,0))*INDEX($J$354:$R$357,MATCH(AD$360,$I$354:$I$357,0),MATCH(AD$359,$J$353:$R$353,0))</f>
        <v>0</v>
      </c>
      <c r="AE392" s="1004" cm="1">
        <f t="array" ref="AE392">INDEX($H392:$K392,0,MATCH(AE$360,$H$360:$K$360,0))*INDEX($J$354:$R$357,MATCH(AE$360,$I$354:$I$357,0),MATCH(AE$359,$J$353:$R$353,0))</f>
        <v>0</v>
      </c>
      <c r="AF392" s="1004" cm="1">
        <f t="array" ref="AF392">INDEX($H392:$K392,0,MATCH(AF$360,$H$360:$K$360,0))*INDEX($J$354:$R$357,MATCH(AF$360,$I$354:$I$357,0),MATCH(AF$359,$J$353:$R$353,0))</f>
        <v>0</v>
      </c>
      <c r="AG392" s="1004" cm="1">
        <f t="array" ref="AG392">INDEX($H392:$K392,0,MATCH(AG$360,$H$360:$K$360,0))*INDEX($J$354:$R$357,MATCH(AG$360,$I$354:$I$357,0),MATCH(AG$359,$J$353:$R$353,0))</f>
        <v>0</v>
      </c>
      <c r="AH392" s="1004" cm="1">
        <f t="array" ref="AH392">INDEX($H392:$K392,0,MATCH(AH$360,$H$360:$K$360,0))*INDEX($J$354:$R$357,MATCH(AH$360,$I$354:$I$357,0),MATCH(AH$359,$J$353:$R$353,0))</f>
        <v>0</v>
      </c>
      <c r="AI392" s="1004" cm="1">
        <f t="array" ref="AI392">INDEX($H392:$K392,0,MATCH(AI$360,$H$360:$K$360,0))*INDEX($J$354:$R$357,MATCH(AI$360,$I$354:$I$357,0),MATCH(AI$359,$J$353:$R$353,0))</f>
        <v>0</v>
      </c>
      <c r="AJ392" s="1004" cm="1">
        <f t="array" ref="AJ392">INDEX($H392:$K392,0,MATCH(AJ$360,$H$360:$K$360,0))*INDEX($J$354:$R$357,MATCH(AJ$360,$I$354:$I$357,0),MATCH(AJ$359,$J$353:$R$353,0))</f>
        <v>0</v>
      </c>
      <c r="AK392" s="1004" cm="1">
        <f t="array" ref="AK392">INDEX($H392:$K392,0,MATCH(AK$360,$H$360:$K$360,0))*INDEX($J$354:$R$357,MATCH(AK$360,$I$354:$I$357,0),MATCH(AK$359,$J$353:$R$353,0))</f>
        <v>0</v>
      </c>
      <c r="AL392" s="1004" cm="1">
        <f t="array" ref="AL392">INDEX($H392:$K392,0,MATCH(AL$360,$H$360:$K$360,0))*INDEX($J$354:$R$357,MATCH(AL$360,$I$354:$I$357,0),MATCH(AL$359,$J$353:$R$353,0))</f>
        <v>0</v>
      </c>
      <c r="AM392" s="1004" cm="1">
        <f t="array" ref="AM392">INDEX($H392:$K392,0,MATCH(AM$360,$H$360:$K$360,0))*INDEX($J$354:$R$357,MATCH(AM$360,$I$354:$I$357,0),MATCH(AM$359,$J$353:$R$353,0))</f>
        <v>0</v>
      </c>
      <c r="AN392" s="1004" cm="1">
        <f t="array" ref="AN392">INDEX($H392:$K392,0,MATCH(AN$360,$H$360:$K$360,0))*INDEX($J$354:$R$357,MATCH(AN$360,$I$354:$I$357,0),MATCH(AN$359,$J$353:$R$353,0))</f>
        <v>0</v>
      </c>
      <c r="AO392" s="1004" cm="1">
        <f t="array" ref="AO392">INDEX($H392:$K392,0,MATCH(AO$360,$H$360:$K$360,0))*INDEX($J$354:$R$357,MATCH(AO$360,$I$354:$I$357,0),MATCH(AO$359,$J$353:$R$353,0))</f>
        <v>0</v>
      </c>
      <c r="AP392" s="1004" cm="1">
        <f t="array" ref="AP392">INDEX($H392:$K392,0,MATCH(AP$360,$H$360:$K$360,0))*INDEX($J$354:$R$357,MATCH(AP$360,$I$354:$I$357,0),MATCH(AP$359,$J$353:$R$353,0))</f>
        <v>0</v>
      </c>
      <c r="AQ392" s="1004" cm="1">
        <f t="array" ref="AQ392">INDEX($H392:$K392,0,MATCH(AQ$360,$H$360:$K$360,0))*INDEX($J$354:$R$357,MATCH(AQ$360,$I$354:$I$357,0),MATCH(AQ$359,$J$353:$R$353,0))</f>
        <v>0</v>
      </c>
      <c r="AR392" s="1004" cm="1">
        <f t="array" ref="AR392">INDEX($H392:$K392,0,MATCH(AR$360,$H$360:$K$360,0))*INDEX($J$354:$R$357,MATCH(AR$360,$I$354:$I$357,0),MATCH(AR$359,$J$353:$R$353,0))</f>
        <v>0</v>
      </c>
      <c r="AS392" s="1004" cm="1">
        <f t="array" ref="AS392">INDEX($H392:$K392,0,MATCH(AS$360,$H$360:$K$360,0))*INDEX($J$354:$R$357,MATCH(AS$360,$I$354:$I$357,0),MATCH(AS$359,$J$353:$R$353,0))</f>
        <v>0</v>
      </c>
      <c r="AT392" s="1004" cm="1">
        <f t="array" ref="AT392">INDEX($H392:$K392,0,MATCH(AT$360,$H$360:$K$360,0))*INDEX($J$354:$R$357,MATCH(AT$360,$I$354:$I$357,0),MATCH(AT$359,$J$353:$R$353,0))</f>
        <v>0</v>
      </c>
      <c r="AU392" s="1004"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4" cm="1">
        <f t="array" ref="L393">INDEX($H393:$K393,0,MATCH(L$360,$H$360:$K$360,0))*INDEX($J$354:$R$357,MATCH(L$360,$I$354:$I$357,0),MATCH(L$359,$J$353:$R$353,0))</f>
        <v>0</v>
      </c>
      <c r="M393" s="1004" cm="1">
        <f t="array" ref="M393">INDEX($H393:$K393,0,MATCH(M$360,$H$360:$K$360,0))*INDEX($J$354:$R$357,MATCH(M$360,$I$354:$I$357,0),MATCH(M$359,$J$353:$R$353,0))</f>
        <v>0</v>
      </c>
      <c r="N393" s="1004" cm="1">
        <f t="array" ref="N393">INDEX($H393:$K393,0,MATCH(N$360,$H$360:$K$360,0))*INDEX($J$354:$R$357,MATCH(N$360,$I$354:$I$357,0),MATCH(N$359,$J$353:$R$353,0))</f>
        <v>0</v>
      </c>
      <c r="O393" s="1004" cm="1">
        <f t="array" ref="O393">INDEX($H393:$K393,0,MATCH(O$360,$H$360:$K$360,0))*INDEX($J$354:$R$357,MATCH(O$360,$I$354:$I$357,0),MATCH(O$359,$J$353:$R$353,0))</f>
        <v>0</v>
      </c>
      <c r="P393" s="1004" cm="1">
        <f t="array" ref="P393">INDEX($H393:$K393,0,MATCH(P$360,$H$360:$K$360,0))*INDEX($J$354:$R$357,MATCH(P$360,$I$354:$I$357,0),MATCH(P$359,$J$353:$R$353,0))</f>
        <v>0</v>
      </c>
      <c r="Q393" s="1004" cm="1">
        <f t="array" ref="Q393">INDEX($H393:$K393,0,MATCH(Q$360,$H$360:$K$360,0))*INDEX($J$354:$R$357,MATCH(Q$360,$I$354:$I$357,0),MATCH(Q$359,$J$353:$R$353,0))</f>
        <v>0</v>
      </c>
      <c r="R393" s="1004" cm="1">
        <f t="array" ref="R393">INDEX($H393:$K393,0,MATCH(R$360,$H$360:$K$360,0))*INDEX($J$354:$R$357,MATCH(R$360,$I$354:$I$357,0),MATCH(R$359,$J$353:$R$353,0))</f>
        <v>0</v>
      </c>
      <c r="S393" s="1004" cm="1">
        <f t="array" ref="S393">INDEX($H393:$K393,0,MATCH(S$360,$H$360:$K$360,0))*INDEX($J$354:$R$357,MATCH(S$360,$I$354:$I$357,0),MATCH(S$359,$J$353:$R$353,0))</f>
        <v>0</v>
      </c>
      <c r="T393" s="1004" cm="1">
        <f t="array" ref="T393">INDEX($H393:$K393,0,MATCH(T$360,$H$360:$K$360,0))*INDEX($J$354:$R$357,MATCH(T$360,$I$354:$I$357,0),MATCH(T$359,$J$353:$R$353,0))</f>
        <v>0</v>
      </c>
      <c r="U393" s="1004" cm="1">
        <f t="array" ref="U393">INDEX($H393:$K393,0,MATCH(U$360,$H$360:$K$360,0))*INDEX($J$354:$R$357,MATCH(U$360,$I$354:$I$357,0),MATCH(U$359,$J$353:$R$353,0))</f>
        <v>0</v>
      </c>
      <c r="V393" s="1004" cm="1">
        <f t="array" ref="V393">INDEX($H393:$K393,0,MATCH(V$360,$H$360:$K$360,0))*INDEX($J$354:$R$357,MATCH(V$360,$I$354:$I$357,0),MATCH(V$359,$J$353:$R$353,0))</f>
        <v>0</v>
      </c>
      <c r="W393" s="1004" cm="1">
        <f t="array" ref="W393">INDEX($H393:$K393,0,MATCH(W$360,$H$360:$K$360,0))*INDEX($J$354:$R$357,MATCH(W$360,$I$354:$I$357,0),MATCH(W$359,$J$353:$R$353,0))</f>
        <v>0</v>
      </c>
      <c r="X393" s="1004" cm="1">
        <f t="array" ref="X393">INDEX($H393:$K393,0,MATCH(X$360,$H$360:$K$360,0))*INDEX($J$354:$R$357,MATCH(X$360,$I$354:$I$357,0),MATCH(X$359,$J$353:$R$353,0))</f>
        <v>0</v>
      </c>
      <c r="Y393" s="1004" cm="1">
        <f t="array" ref="Y393">INDEX($H393:$K393,0,MATCH(Y$360,$H$360:$K$360,0))*INDEX($J$354:$R$357,MATCH(Y$360,$I$354:$I$357,0),MATCH(Y$359,$J$353:$R$353,0))</f>
        <v>0</v>
      </c>
      <c r="Z393" s="1004" cm="1">
        <f t="array" ref="Z393">INDEX($H393:$K393,0,MATCH(Z$360,$H$360:$K$360,0))*INDEX($J$354:$R$357,MATCH(Z$360,$I$354:$I$357,0),MATCH(Z$359,$J$353:$R$353,0))</f>
        <v>0</v>
      </c>
      <c r="AA393" s="1004" cm="1">
        <f t="array" ref="AA393">INDEX($H393:$K393,0,MATCH(AA$360,$H$360:$K$360,0))*INDEX($J$354:$R$357,MATCH(AA$360,$I$354:$I$357,0),MATCH(AA$359,$J$353:$R$353,0))</f>
        <v>0</v>
      </c>
      <c r="AB393" s="1004" cm="1">
        <f t="array" ref="AB393">INDEX($H393:$K393,0,MATCH(AB$360,$H$360:$K$360,0))*INDEX($J$354:$R$357,MATCH(AB$360,$I$354:$I$357,0),MATCH(AB$359,$J$353:$R$353,0))</f>
        <v>0</v>
      </c>
      <c r="AC393" s="1004" cm="1">
        <f t="array" ref="AC393">INDEX($H393:$K393,0,MATCH(AC$360,$H$360:$K$360,0))*INDEX($J$354:$R$357,MATCH(AC$360,$I$354:$I$357,0),MATCH(AC$359,$J$353:$R$353,0))</f>
        <v>0</v>
      </c>
      <c r="AD393" s="1004" cm="1">
        <f t="array" ref="AD393">INDEX($H393:$K393,0,MATCH(AD$360,$H$360:$K$360,0))*INDEX($J$354:$R$357,MATCH(AD$360,$I$354:$I$357,0),MATCH(AD$359,$J$353:$R$353,0))</f>
        <v>0</v>
      </c>
      <c r="AE393" s="1004" cm="1">
        <f t="array" ref="AE393">INDEX($H393:$K393,0,MATCH(AE$360,$H$360:$K$360,0))*INDEX($J$354:$R$357,MATCH(AE$360,$I$354:$I$357,0),MATCH(AE$359,$J$353:$R$353,0))</f>
        <v>0</v>
      </c>
      <c r="AF393" s="1004" cm="1">
        <f t="array" ref="AF393">INDEX($H393:$K393,0,MATCH(AF$360,$H$360:$K$360,0))*INDEX($J$354:$R$357,MATCH(AF$360,$I$354:$I$357,0),MATCH(AF$359,$J$353:$R$353,0))</f>
        <v>0</v>
      </c>
      <c r="AG393" s="1004" cm="1">
        <f t="array" ref="AG393">INDEX($H393:$K393,0,MATCH(AG$360,$H$360:$K$360,0))*INDEX($J$354:$R$357,MATCH(AG$360,$I$354:$I$357,0),MATCH(AG$359,$J$353:$R$353,0))</f>
        <v>0</v>
      </c>
      <c r="AH393" s="1004" cm="1">
        <f t="array" ref="AH393">INDEX($H393:$K393,0,MATCH(AH$360,$H$360:$K$360,0))*INDEX($J$354:$R$357,MATCH(AH$360,$I$354:$I$357,0),MATCH(AH$359,$J$353:$R$353,0))</f>
        <v>0</v>
      </c>
      <c r="AI393" s="1004" cm="1">
        <f t="array" ref="AI393">INDEX($H393:$K393,0,MATCH(AI$360,$H$360:$K$360,0))*INDEX($J$354:$R$357,MATCH(AI$360,$I$354:$I$357,0),MATCH(AI$359,$J$353:$R$353,0))</f>
        <v>0</v>
      </c>
      <c r="AJ393" s="1004" cm="1">
        <f t="array" ref="AJ393">INDEX($H393:$K393,0,MATCH(AJ$360,$H$360:$K$360,0))*INDEX($J$354:$R$357,MATCH(AJ$360,$I$354:$I$357,0),MATCH(AJ$359,$J$353:$R$353,0))</f>
        <v>0</v>
      </c>
      <c r="AK393" s="1004" cm="1">
        <f t="array" ref="AK393">INDEX($H393:$K393,0,MATCH(AK$360,$H$360:$K$360,0))*INDEX($J$354:$R$357,MATCH(AK$360,$I$354:$I$357,0),MATCH(AK$359,$J$353:$R$353,0))</f>
        <v>0</v>
      </c>
      <c r="AL393" s="1004" cm="1">
        <f t="array" ref="AL393">INDEX($H393:$K393,0,MATCH(AL$360,$H$360:$K$360,0))*INDEX($J$354:$R$357,MATCH(AL$360,$I$354:$I$357,0),MATCH(AL$359,$J$353:$R$353,0))</f>
        <v>0</v>
      </c>
      <c r="AM393" s="1004" cm="1">
        <f t="array" ref="AM393">INDEX($H393:$K393,0,MATCH(AM$360,$H$360:$K$360,0))*INDEX($J$354:$R$357,MATCH(AM$360,$I$354:$I$357,0),MATCH(AM$359,$J$353:$R$353,0))</f>
        <v>0</v>
      </c>
      <c r="AN393" s="1004" cm="1">
        <f t="array" ref="AN393">INDEX($H393:$K393,0,MATCH(AN$360,$H$360:$K$360,0))*INDEX($J$354:$R$357,MATCH(AN$360,$I$354:$I$357,0),MATCH(AN$359,$J$353:$R$353,0))</f>
        <v>0</v>
      </c>
      <c r="AO393" s="1004" cm="1">
        <f t="array" ref="AO393">INDEX($H393:$K393,0,MATCH(AO$360,$H$360:$K$360,0))*INDEX($J$354:$R$357,MATCH(AO$360,$I$354:$I$357,0),MATCH(AO$359,$J$353:$R$353,0))</f>
        <v>0</v>
      </c>
      <c r="AP393" s="1004" cm="1">
        <f t="array" ref="AP393">INDEX($H393:$K393,0,MATCH(AP$360,$H$360:$K$360,0))*INDEX($J$354:$R$357,MATCH(AP$360,$I$354:$I$357,0),MATCH(AP$359,$J$353:$R$353,0))</f>
        <v>0</v>
      </c>
      <c r="AQ393" s="1004" cm="1">
        <f t="array" ref="AQ393">INDEX($H393:$K393,0,MATCH(AQ$360,$H$360:$K$360,0))*INDEX($J$354:$R$357,MATCH(AQ$360,$I$354:$I$357,0),MATCH(AQ$359,$J$353:$R$353,0))</f>
        <v>0</v>
      </c>
      <c r="AR393" s="1004" cm="1">
        <f t="array" ref="AR393">INDEX($H393:$K393,0,MATCH(AR$360,$H$360:$K$360,0))*INDEX($J$354:$R$357,MATCH(AR$360,$I$354:$I$357,0),MATCH(AR$359,$J$353:$R$353,0))</f>
        <v>0</v>
      </c>
      <c r="AS393" s="1004" cm="1">
        <f t="array" ref="AS393">INDEX($H393:$K393,0,MATCH(AS$360,$H$360:$K$360,0))*INDEX($J$354:$R$357,MATCH(AS$360,$I$354:$I$357,0),MATCH(AS$359,$J$353:$R$353,0))</f>
        <v>0</v>
      </c>
      <c r="AT393" s="1004" cm="1">
        <f t="array" ref="AT393">INDEX($H393:$K393,0,MATCH(AT$360,$H$360:$K$360,0))*INDEX($J$354:$R$357,MATCH(AT$360,$I$354:$I$357,0),MATCH(AT$359,$J$353:$R$353,0))</f>
        <v>0</v>
      </c>
      <c r="AU393" s="1004"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4" cm="1">
        <f t="array" ref="L394">INDEX($H394:$K394,0,MATCH(L$360,$H$360:$K$360,0))*INDEX($J$354:$R$357,MATCH(L$360,$I$354:$I$357,0),MATCH(L$359,$J$353:$R$353,0))</f>
        <v>0</v>
      </c>
      <c r="M394" s="1004" cm="1">
        <f t="array" ref="M394">INDEX($H394:$K394,0,MATCH(M$360,$H$360:$K$360,0))*INDEX($J$354:$R$357,MATCH(M$360,$I$354:$I$357,0),MATCH(M$359,$J$353:$R$353,0))</f>
        <v>0</v>
      </c>
      <c r="N394" s="1004" cm="1">
        <f t="array" ref="N394">INDEX($H394:$K394,0,MATCH(N$360,$H$360:$K$360,0))*INDEX($J$354:$R$357,MATCH(N$360,$I$354:$I$357,0),MATCH(N$359,$J$353:$R$353,0))</f>
        <v>0</v>
      </c>
      <c r="O394" s="1004" cm="1">
        <f t="array" ref="O394">INDEX($H394:$K394,0,MATCH(O$360,$H$360:$K$360,0))*INDEX($J$354:$R$357,MATCH(O$360,$I$354:$I$357,0),MATCH(O$359,$J$353:$R$353,0))</f>
        <v>0</v>
      </c>
      <c r="P394" s="1004" cm="1">
        <f t="array" ref="P394">INDEX($H394:$K394,0,MATCH(P$360,$H$360:$K$360,0))*INDEX($J$354:$R$357,MATCH(P$360,$I$354:$I$357,0),MATCH(P$359,$J$353:$R$353,0))</f>
        <v>0</v>
      </c>
      <c r="Q394" s="1004" cm="1">
        <f t="array" ref="Q394">INDEX($H394:$K394,0,MATCH(Q$360,$H$360:$K$360,0))*INDEX($J$354:$R$357,MATCH(Q$360,$I$354:$I$357,0),MATCH(Q$359,$J$353:$R$353,0))</f>
        <v>0</v>
      </c>
      <c r="R394" s="1004" cm="1">
        <f t="array" ref="R394">INDEX($H394:$K394,0,MATCH(R$360,$H$360:$K$360,0))*INDEX($J$354:$R$357,MATCH(R$360,$I$354:$I$357,0),MATCH(R$359,$J$353:$R$353,0))</f>
        <v>0</v>
      </c>
      <c r="S394" s="1004" cm="1">
        <f t="array" ref="S394">INDEX($H394:$K394,0,MATCH(S$360,$H$360:$K$360,0))*INDEX($J$354:$R$357,MATCH(S$360,$I$354:$I$357,0),MATCH(S$359,$J$353:$R$353,0))</f>
        <v>0</v>
      </c>
      <c r="T394" s="1004" cm="1">
        <f t="array" ref="T394">INDEX($H394:$K394,0,MATCH(T$360,$H$360:$K$360,0))*INDEX($J$354:$R$357,MATCH(T$360,$I$354:$I$357,0),MATCH(T$359,$J$353:$R$353,0))</f>
        <v>0</v>
      </c>
      <c r="U394" s="1004" cm="1">
        <f t="array" ref="U394">INDEX($H394:$K394,0,MATCH(U$360,$H$360:$K$360,0))*INDEX($J$354:$R$357,MATCH(U$360,$I$354:$I$357,0),MATCH(U$359,$J$353:$R$353,0))</f>
        <v>0</v>
      </c>
      <c r="V394" s="1004" cm="1">
        <f t="array" ref="V394">INDEX($H394:$K394,0,MATCH(V$360,$H$360:$K$360,0))*INDEX($J$354:$R$357,MATCH(V$360,$I$354:$I$357,0),MATCH(V$359,$J$353:$R$353,0))</f>
        <v>0</v>
      </c>
      <c r="W394" s="1004" cm="1">
        <f t="array" ref="W394">INDEX($H394:$K394,0,MATCH(W$360,$H$360:$K$360,0))*INDEX($J$354:$R$357,MATCH(W$360,$I$354:$I$357,0),MATCH(W$359,$J$353:$R$353,0))</f>
        <v>0</v>
      </c>
      <c r="X394" s="1004" cm="1">
        <f t="array" ref="X394">INDEX($H394:$K394,0,MATCH(X$360,$H$360:$K$360,0))*INDEX($J$354:$R$357,MATCH(X$360,$I$354:$I$357,0),MATCH(X$359,$J$353:$R$353,0))</f>
        <v>0</v>
      </c>
      <c r="Y394" s="1004" cm="1">
        <f t="array" ref="Y394">INDEX($H394:$K394,0,MATCH(Y$360,$H$360:$K$360,0))*INDEX($J$354:$R$357,MATCH(Y$360,$I$354:$I$357,0),MATCH(Y$359,$J$353:$R$353,0))</f>
        <v>0</v>
      </c>
      <c r="Z394" s="1004" cm="1">
        <f t="array" ref="Z394">INDEX($H394:$K394,0,MATCH(Z$360,$H$360:$K$360,0))*INDEX($J$354:$R$357,MATCH(Z$360,$I$354:$I$357,0),MATCH(Z$359,$J$353:$R$353,0))</f>
        <v>0</v>
      </c>
      <c r="AA394" s="1004" cm="1">
        <f t="array" ref="AA394">INDEX($H394:$K394,0,MATCH(AA$360,$H$360:$K$360,0))*INDEX($J$354:$R$357,MATCH(AA$360,$I$354:$I$357,0),MATCH(AA$359,$J$353:$R$353,0))</f>
        <v>0</v>
      </c>
      <c r="AB394" s="1004" cm="1">
        <f t="array" ref="AB394">INDEX($H394:$K394,0,MATCH(AB$360,$H$360:$K$360,0))*INDEX($J$354:$R$357,MATCH(AB$360,$I$354:$I$357,0),MATCH(AB$359,$J$353:$R$353,0))</f>
        <v>0</v>
      </c>
      <c r="AC394" s="1004" cm="1">
        <f t="array" ref="AC394">INDEX($H394:$K394,0,MATCH(AC$360,$H$360:$K$360,0))*INDEX($J$354:$R$357,MATCH(AC$360,$I$354:$I$357,0),MATCH(AC$359,$J$353:$R$353,0))</f>
        <v>0</v>
      </c>
      <c r="AD394" s="1004" cm="1">
        <f t="array" ref="AD394">INDEX($H394:$K394,0,MATCH(AD$360,$H$360:$K$360,0))*INDEX($J$354:$R$357,MATCH(AD$360,$I$354:$I$357,0),MATCH(AD$359,$J$353:$R$353,0))</f>
        <v>0</v>
      </c>
      <c r="AE394" s="1004" cm="1">
        <f t="array" ref="AE394">INDEX($H394:$K394,0,MATCH(AE$360,$H$360:$K$360,0))*INDEX($J$354:$R$357,MATCH(AE$360,$I$354:$I$357,0),MATCH(AE$359,$J$353:$R$353,0))</f>
        <v>0</v>
      </c>
      <c r="AF394" s="1004" cm="1">
        <f t="array" ref="AF394">INDEX($H394:$K394,0,MATCH(AF$360,$H$360:$K$360,0))*INDEX($J$354:$R$357,MATCH(AF$360,$I$354:$I$357,0),MATCH(AF$359,$J$353:$R$353,0))</f>
        <v>0</v>
      </c>
      <c r="AG394" s="1004" cm="1">
        <f t="array" ref="AG394">INDEX($H394:$K394,0,MATCH(AG$360,$H$360:$K$360,0))*INDEX($J$354:$R$357,MATCH(AG$360,$I$354:$I$357,0),MATCH(AG$359,$J$353:$R$353,0))</f>
        <v>0</v>
      </c>
      <c r="AH394" s="1004" cm="1">
        <f t="array" ref="AH394">INDEX($H394:$K394,0,MATCH(AH$360,$H$360:$K$360,0))*INDEX($J$354:$R$357,MATCH(AH$360,$I$354:$I$357,0),MATCH(AH$359,$J$353:$R$353,0))</f>
        <v>0</v>
      </c>
      <c r="AI394" s="1004" cm="1">
        <f t="array" ref="AI394">INDEX($H394:$K394,0,MATCH(AI$360,$H$360:$K$360,0))*INDEX($J$354:$R$357,MATCH(AI$360,$I$354:$I$357,0),MATCH(AI$359,$J$353:$R$353,0))</f>
        <v>0</v>
      </c>
      <c r="AJ394" s="1004" cm="1">
        <f t="array" ref="AJ394">INDEX($H394:$K394,0,MATCH(AJ$360,$H$360:$K$360,0))*INDEX($J$354:$R$357,MATCH(AJ$360,$I$354:$I$357,0),MATCH(AJ$359,$J$353:$R$353,0))</f>
        <v>0</v>
      </c>
      <c r="AK394" s="1004" cm="1">
        <f t="array" ref="AK394">INDEX($H394:$K394,0,MATCH(AK$360,$H$360:$K$360,0))*INDEX($J$354:$R$357,MATCH(AK$360,$I$354:$I$357,0),MATCH(AK$359,$J$353:$R$353,0))</f>
        <v>0</v>
      </c>
      <c r="AL394" s="1004" cm="1">
        <f t="array" ref="AL394">INDEX($H394:$K394,0,MATCH(AL$360,$H$360:$K$360,0))*INDEX($J$354:$R$357,MATCH(AL$360,$I$354:$I$357,0),MATCH(AL$359,$J$353:$R$353,0))</f>
        <v>0</v>
      </c>
      <c r="AM394" s="1004" cm="1">
        <f t="array" ref="AM394">INDEX($H394:$K394,0,MATCH(AM$360,$H$360:$K$360,0))*INDEX($J$354:$R$357,MATCH(AM$360,$I$354:$I$357,0),MATCH(AM$359,$J$353:$R$353,0))</f>
        <v>0</v>
      </c>
      <c r="AN394" s="1004" cm="1">
        <f t="array" ref="AN394">INDEX($H394:$K394,0,MATCH(AN$360,$H$360:$K$360,0))*INDEX($J$354:$R$357,MATCH(AN$360,$I$354:$I$357,0),MATCH(AN$359,$J$353:$R$353,0))</f>
        <v>0</v>
      </c>
      <c r="AO394" s="1004" cm="1">
        <f t="array" ref="AO394">INDEX($H394:$K394,0,MATCH(AO$360,$H$360:$K$360,0))*INDEX($J$354:$R$357,MATCH(AO$360,$I$354:$I$357,0),MATCH(AO$359,$J$353:$R$353,0))</f>
        <v>0</v>
      </c>
      <c r="AP394" s="1004" cm="1">
        <f t="array" ref="AP394">INDEX($H394:$K394,0,MATCH(AP$360,$H$360:$K$360,0))*INDEX($J$354:$R$357,MATCH(AP$360,$I$354:$I$357,0),MATCH(AP$359,$J$353:$R$353,0))</f>
        <v>0</v>
      </c>
      <c r="AQ394" s="1004" cm="1">
        <f t="array" ref="AQ394">INDEX($H394:$K394,0,MATCH(AQ$360,$H$360:$K$360,0))*INDEX($J$354:$R$357,MATCH(AQ$360,$I$354:$I$357,0),MATCH(AQ$359,$J$353:$R$353,0))</f>
        <v>0</v>
      </c>
      <c r="AR394" s="1004" cm="1">
        <f t="array" ref="AR394">INDEX($H394:$K394,0,MATCH(AR$360,$H$360:$K$360,0))*INDEX($J$354:$R$357,MATCH(AR$360,$I$354:$I$357,0),MATCH(AR$359,$J$353:$R$353,0))</f>
        <v>0</v>
      </c>
      <c r="AS394" s="1004" cm="1">
        <f t="array" ref="AS394">INDEX($H394:$K394,0,MATCH(AS$360,$H$360:$K$360,0))*INDEX($J$354:$R$357,MATCH(AS$360,$I$354:$I$357,0),MATCH(AS$359,$J$353:$R$353,0))</f>
        <v>0</v>
      </c>
      <c r="AT394" s="1004" cm="1">
        <f t="array" ref="AT394">INDEX($H394:$K394,0,MATCH(AT$360,$H$360:$K$360,0))*INDEX($J$354:$R$357,MATCH(AT$360,$I$354:$I$357,0),MATCH(AT$359,$J$353:$R$353,0))</f>
        <v>0</v>
      </c>
      <c r="AU394" s="1004"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4" cm="1">
        <f t="array" ref="L395">INDEX($H395:$K395,0,MATCH(L$360,$H$360:$K$360,0))*INDEX($J$354:$R$357,MATCH(L$360,$I$354:$I$357,0),MATCH(L$359,$J$353:$R$353,0))</f>
        <v>0</v>
      </c>
      <c r="M395" s="1004" cm="1">
        <f t="array" ref="M395">INDEX($H395:$K395,0,MATCH(M$360,$H$360:$K$360,0))*INDEX($J$354:$R$357,MATCH(M$360,$I$354:$I$357,0),MATCH(M$359,$J$353:$R$353,0))</f>
        <v>0</v>
      </c>
      <c r="N395" s="1004" cm="1">
        <f t="array" ref="N395">INDEX($H395:$K395,0,MATCH(N$360,$H$360:$K$360,0))*INDEX($J$354:$R$357,MATCH(N$360,$I$354:$I$357,0),MATCH(N$359,$J$353:$R$353,0))</f>
        <v>0</v>
      </c>
      <c r="O395" s="1004" cm="1">
        <f t="array" ref="O395">INDEX($H395:$K395,0,MATCH(O$360,$H$360:$K$360,0))*INDEX($J$354:$R$357,MATCH(O$360,$I$354:$I$357,0),MATCH(O$359,$J$353:$R$353,0))</f>
        <v>0</v>
      </c>
      <c r="P395" s="1004" cm="1">
        <f t="array" ref="P395">INDEX($H395:$K395,0,MATCH(P$360,$H$360:$K$360,0))*INDEX($J$354:$R$357,MATCH(P$360,$I$354:$I$357,0),MATCH(P$359,$J$353:$R$353,0))</f>
        <v>0</v>
      </c>
      <c r="Q395" s="1004" cm="1">
        <f t="array" ref="Q395">INDEX($H395:$K395,0,MATCH(Q$360,$H$360:$K$360,0))*INDEX($J$354:$R$357,MATCH(Q$360,$I$354:$I$357,0),MATCH(Q$359,$J$353:$R$353,0))</f>
        <v>0</v>
      </c>
      <c r="R395" s="1004" cm="1">
        <f t="array" ref="R395">INDEX($H395:$K395,0,MATCH(R$360,$H$360:$K$360,0))*INDEX($J$354:$R$357,MATCH(R$360,$I$354:$I$357,0),MATCH(R$359,$J$353:$R$353,0))</f>
        <v>0</v>
      </c>
      <c r="S395" s="1004" cm="1">
        <f t="array" ref="S395">INDEX($H395:$K395,0,MATCH(S$360,$H$360:$K$360,0))*INDEX($J$354:$R$357,MATCH(S$360,$I$354:$I$357,0),MATCH(S$359,$J$353:$R$353,0))</f>
        <v>0</v>
      </c>
      <c r="T395" s="1004" cm="1">
        <f t="array" ref="T395">INDEX($H395:$K395,0,MATCH(T$360,$H$360:$K$360,0))*INDEX($J$354:$R$357,MATCH(T$360,$I$354:$I$357,0),MATCH(T$359,$J$353:$R$353,0))</f>
        <v>0</v>
      </c>
      <c r="U395" s="1004" cm="1">
        <f t="array" ref="U395">INDEX($H395:$K395,0,MATCH(U$360,$H$360:$K$360,0))*INDEX($J$354:$R$357,MATCH(U$360,$I$354:$I$357,0),MATCH(U$359,$J$353:$R$353,0))</f>
        <v>0</v>
      </c>
      <c r="V395" s="1004" cm="1">
        <f t="array" ref="V395">INDEX($H395:$K395,0,MATCH(V$360,$H$360:$K$360,0))*INDEX($J$354:$R$357,MATCH(V$360,$I$354:$I$357,0),MATCH(V$359,$J$353:$R$353,0))</f>
        <v>0</v>
      </c>
      <c r="W395" s="1004" cm="1">
        <f t="array" ref="W395">INDEX($H395:$K395,0,MATCH(W$360,$H$360:$K$360,0))*INDEX($J$354:$R$357,MATCH(W$360,$I$354:$I$357,0),MATCH(W$359,$J$353:$R$353,0))</f>
        <v>0</v>
      </c>
      <c r="X395" s="1004" cm="1">
        <f t="array" ref="X395">INDEX($H395:$K395,0,MATCH(X$360,$H$360:$K$360,0))*INDEX($J$354:$R$357,MATCH(X$360,$I$354:$I$357,0),MATCH(X$359,$J$353:$R$353,0))</f>
        <v>0</v>
      </c>
      <c r="Y395" s="1004" cm="1">
        <f t="array" ref="Y395">INDEX($H395:$K395,0,MATCH(Y$360,$H$360:$K$360,0))*INDEX($J$354:$R$357,MATCH(Y$360,$I$354:$I$357,0),MATCH(Y$359,$J$353:$R$353,0))</f>
        <v>0</v>
      </c>
      <c r="Z395" s="1004" cm="1">
        <f t="array" ref="Z395">INDEX($H395:$K395,0,MATCH(Z$360,$H$360:$K$360,0))*INDEX($J$354:$R$357,MATCH(Z$360,$I$354:$I$357,0),MATCH(Z$359,$J$353:$R$353,0))</f>
        <v>0</v>
      </c>
      <c r="AA395" s="1004" cm="1">
        <f t="array" ref="AA395">INDEX($H395:$K395,0,MATCH(AA$360,$H$360:$K$360,0))*INDEX($J$354:$R$357,MATCH(AA$360,$I$354:$I$357,0),MATCH(AA$359,$J$353:$R$353,0))</f>
        <v>0</v>
      </c>
      <c r="AB395" s="1004" cm="1">
        <f t="array" ref="AB395">INDEX($H395:$K395,0,MATCH(AB$360,$H$360:$K$360,0))*INDEX($J$354:$R$357,MATCH(AB$360,$I$354:$I$357,0),MATCH(AB$359,$J$353:$R$353,0))</f>
        <v>0</v>
      </c>
      <c r="AC395" s="1004" cm="1">
        <f t="array" ref="AC395">INDEX($H395:$K395,0,MATCH(AC$360,$H$360:$K$360,0))*INDEX($J$354:$R$357,MATCH(AC$360,$I$354:$I$357,0),MATCH(AC$359,$J$353:$R$353,0))</f>
        <v>0</v>
      </c>
      <c r="AD395" s="1004" cm="1">
        <f t="array" ref="AD395">INDEX($H395:$K395,0,MATCH(AD$360,$H$360:$K$360,0))*INDEX($J$354:$R$357,MATCH(AD$360,$I$354:$I$357,0),MATCH(AD$359,$J$353:$R$353,0))</f>
        <v>0</v>
      </c>
      <c r="AE395" s="1004" cm="1">
        <f t="array" ref="AE395">INDEX($H395:$K395,0,MATCH(AE$360,$H$360:$K$360,0))*INDEX($J$354:$R$357,MATCH(AE$360,$I$354:$I$357,0),MATCH(AE$359,$J$353:$R$353,0))</f>
        <v>0</v>
      </c>
      <c r="AF395" s="1004" cm="1">
        <f t="array" ref="AF395">INDEX($H395:$K395,0,MATCH(AF$360,$H$360:$K$360,0))*INDEX($J$354:$R$357,MATCH(AF$360,$I$354:$I$357,0),MATCH(AF$359,$J$353:$R$353,0))</f>
        <v>0</v>
      </c>
      <c r="AG395" s="1004" cm="1">
        <f t="array" ref="AG395">INDEX($H395:$K395,0,MATCH(AG$360,$H$360:$K$360,0))*INDEX($J$354:$R$357,MATCH(AG$360,$I$354:$I$357,0),MATCH(AG$359,$J$353:$R$353,0))</f>
        <v>0</v>
      </c>
      <c r="AH395" s="1004" cm="1">
        <f t="array" ref="AH395">INDEX($H395:$K395,0,MATCH(AH$360,$H$360:$K$360,0))*INDEX($J$354:$R$357,MATCH(AH$360,$I$354:$I$357,0),MATCH(AH$359,$J$353:$R$353,0))</f>
        <v>0</v>
      </c>
      <c r="AI395" s="1004" cm="1">
        <f t="array" ref="AI395">INDEX($H395:$K395,0,MATCH(AI$360,$H$360:$K$360,0))*INDEX($J$354:$R$357,MATCH(AI$360,$I$354:$I$357,0),MATCH(AI$359,$J$353:$R$353,0))</f>
        <v>0</v>
      </c>
      <c r="AJ395" s="1004" cm="1">
        <f t="array" ref="AJ395">INDEX($H395:$K395,0,MATCH(AJ$360,$H$360:$K$360,0))*INDEX($J$354:$R$357,MATCH(AJ$360,$I$354:$I$357,0),MATCH(AJ$359,$J$353:$R$353,0))</f>
        <v>0</v>
      </c>
      <c r="AK395" s="1004" cm="1">
        <f t="array" ref="AK395">INDEX($H395:$K395,0,MATCH(AK$360,$H$360:$K$360,0))*INDEX($J$354:$R$357,MATCH(AK$360,$I$354:$I$357,0),MATCH(AK$359,$J$353:$R$353,0))</f>
        <v>0</v>
      </c>
      <c r="AL395" s="1004" cm="1">
        <f t="array" ref="AL395">INDEX($H395:$K395,0,MATCH(AL$360,$H$360:$K$360,0))*INDEX($J$354:$R$357,MATCH(AL$360,$I$354:$I$357,0),MATCH(AL$359,$J$353:$R$353,0))</f>
        <v>0</v>
      </c>
      <c r="AM395" s="1004" cm="1">
        <f t="array" ref="AM395">INDEX($H395:$K395,0,MATCH(AM$360,$H$360:$K$360,0))*INDEX($J$354:$R$357,MATCH(AM$360,$I$354:$I$357,0),MATCH(AM$359,$J$353:$R$353,0))</f>
        <v>0</v>
      </c>
      <c r="AN395" s="1004" cm="1">
        <f t="array" ref="AN395">INDEX($H395:$K395,0,MATCH(AN$360,$H$360:$K$360,0))*INDEX($J$354:$R$357,MATCH(AN$360,$I$354:$I$357,0),MATCH(AN$359,$J$353:$R$353,0))</f>
        <v>0</v>
      </c>
      <c r="AO395" s="1004" cm="1">
        <f t="array" ref="AO395">INDEX($H395:$K395,0,MATCH(AO$360,$H$360:$K$360,0))*INDEX($J$354:$R$357,MATCH(AO$360,$I$354:$I$357,0),MATCH(AO$359,$J$353:$R$353,0))</f>
        <v>0</v>
      </c>
      <c r="AP395" s="1004" cm="1">
        <f t="array" ref="AP395">INDEX($H395:$K395,0,MATCH(AP$360,$H$360:$K$360,0))*INDEX($J$354:$R$357,MATCH(AP$360,$I$354:$I$357,0),MATCH(AP$359,$J$353:$R$353,0))</f>
        <v>0</v>
      </c>
      <c r="AQ395" s="1004" cm="1">
        <f t="array" ref="AQ395">INDEX($H395:$K395,0,MATCH(AQ$360,$H$360:$K$360,0))*INDEX($J$354:$R$357,MATCH(AQ$360,$I$354:$I$357,0),MATCH(AQ$359,$J$353:$R$353,0))</f>
        <v>0</v>
      </c>
      <c r="AR395" s="1004" cm="1">
        <f t="array" ref="AR395">INDEX($H395:$K395,0,MATCH(AR$360,$H$360:$K$360,0))*INDEX($J$354:$R$357,MATCH(AR$360,$I$354:$I$357,0),MATCH(AR$359,$J$353:$R$353,0))</f>
        <v>0</v>
      </c>
      <c r="AS395" s="1004" cm="1">
        <f t="array" ref="AS395">INDEX($H395:$K395,0,MATCH(AS$360,$H$360:$K$360,0))*INDEX($J$354:$R$357,MATCH(AS$360,$I$354:$I$357,0),MATCH(AS$359,$J$353:$R$353,0))</f>
        <v>0</v>
      </c>
      <c r="AT395" s="1004" cm="1">
        <f t="array" ref="AT395">INDEX($H395:$K395,0,MATCH(AT$360,$H$360:$K$360,0))*INDEX($J$354:$R$357,MATCH(AT$360,$I$354:$I$357,0),MATCH(AT$359,$J$353:$R$353,0))</f>
        <v>0</v>
      </c>
      <c r="AU395" s="1004"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4" cm="1">
        <f t="array" ref="L396">INDEX($H396:$K396,0,MATCH(L$360,$H$360:$K$360,0))*INDEX($J$354:$R$357,MATCH(L$360,$I$354:$I$357,0),MATCH(L$359,$J$353:$R$353,0))</f>
        <v>0</v>
      </c>
      <c r="M396" s="1004" cm="1">
        <f t="array" ref="M396">INDEX($H396:$K396,0,MATCH(M$360,$H$360:$K$360,0))*INDEX($J$354:$R$357,MATCH(M$360,$I$354:$I$357,0),MATCH(M$359,$J$353:$R$353,0))</f>
        <v>0</v>
      </c>
      <c r="N396" s="1004" cm="1">
        <f t="array" ref="N396">INDEX($H396:$K396,0,MATCH(N$360,$H$360:$K$360,0))*INDEX($J$354:$R$357,MATCH(N$360,$I$354:$I$357,0),MATCH(N$359,$J$353:$R$353,0))</f>
        <v>0</v>
      </c>
      <c r="O396" s="1004" cm="1">
        <f t="array" ref="O396">INDEX($H396:$K396,0,MATCH(O$360,$H$360:$K$360,0))*INDEX($J$354:$R$357,MATCH(O$360,$I$354:$I$357,0),MATCH(O$359,$J$353:$R$353,0))</f>
        <v>0</v>
      </c>
      <c r="P396" s="1004" cm="1">
        <f t="array" ref="P396">INDEX($H396:$K396,0,MATCH(P$360,$H$360:$K$360,0))*INDEX($J$354:$R$357,MATCH(P$360,$I$354:$I$357,0),MATCH(P$359,$J$353:$R$353,0))</f>
        <v>0</v>
      </c>
      <c r="Q396" s="1004" cm="1">
        <f t="array" ref="Q396">INDEX($H396:$K396,0,MATCH(Q$360,$H$360:$K$360,0))*INDEX($J$354:$R$357,MATCH(Q$360,$I$354:$I$357,0),MATCH(Q$359,$J$353:$R$353,0))</f>
        <v>0</v>
      </c>
      <c r="R396" s="1004" cm="1">
        <f t="array" ref="R396">INDEX($H396:$K396,0,MATCH(R$360,$H$360:$K$360,0))*INDEX($J$354:$R$357,MATCH(R$360,$I$354:$I$357,0),MATCH(R$359,$J$353:$R$353,0))</f>
        <v>0</v>
      </c>
      <c r="S396" s="1004" cm="1">
        <f t="array" ref="S396">INDEX($H396:$K396,0,MATCH(S$360,$H$360:$K$360,0))*INDEX($J$354:$R$357,MATCH(S$360,$I$354:$I$357,0),MATCH(S$359,$J$353:$R$353,0))</f>
        <v>0</v>
      </c>
      <c r="T396" s="1004" cm="1">
        <f t="array" ref="T396">INDEX($H396:$K396,0,MATCH(T$360,$H$360:$K$360,0))*INDEX($J$354:$R$357,MATCH(T$360,$I$354:$I$357,0),MATCH(T$359,$J$353:$R$353,0))</f>
        <v>0</v>
      </c>
      <c r="U396" s="1004" cm="1">
        <f t="array" ref="U396">INDEX($H396:$K396,0,MATCH(U$360,$H$360:$K$360,0))*INDEX($J$354:$R$357,MATCH(U$360,$I$354:$I$357,0),MATCH(U$359,$J$353:$R$353,0))</f>
        <v>0</v>
      </c>
      <c r="V396" s="1004" cm="1">
        <f t="array" ref="V396">INDEX($H396:$K396,0,MATCH(V$360,$H$360:$K$360,0))*INDEX($J$354:$R$357,MATCH(V$360,$I$354:$I$357,0),MATCH(V$359,$J$353:$R$353,0))</f>
        <v>0</v>
      </c>
      <c r="W396" s="1004" cm="1">
        <f t="array" ref="W396">INDEX($H396:$K396,0,MATCH(W$360,$H$360:$K$360,0))*INDEX($J$354:$R$357,MATCH(W$360,$I$354:$I$357,0),MATCH(W$359,$J$353:$R$353,0))</f>
        <v>0</v>
      </c>
      <c r="X396" s="1004" cm="1">
        <f t="array" ref="X396">INDEX($H396:$K396,0,MATCH(X$360,$H$360:$K$360,0))*INDEX($J$354:$R$357,MATCH(X$360,$I$354:$I$357,0),MATCH(X$359,$J$353:$R$353,0))</f>
        <v>0</v>
      </c>
      <c r="Y396" s="1004" cm="1">
        <f t="array" ref="Y396">INDEX($H396:$K396,0,MATCH(Y$360,$H$360:$K$360,0))*INDEX($J$354:$R$357,MATCH(Y$360,$I$354:$I$357,0),MATCH(Y$359,$J$353:$R$353,0))</f>
        <v>0</v>
      </c>
      <c r="Z396" s="1004" cm="1">
        <f t="array" ref="Z396">INDEX($H396:$K396,0,MATCH(Z$360,$H$360:$K$360,0))*INDEX($J$354:$R$357,MATCH(Z$360,$I$354:$I$357,0),MATCH(Z$359,$J$353:$R$353,0))</f>
        <v>0</v>
      </c>
      <c r="AA396" s="1004" cm="1">
        <f t="array" ref="AA396">INDEX($H396:$K396,0,MATCH(AA$360,$H$360:$K$360,0))*INDEX($J$354:$R$357,MATCH(AA$360,$I$354:$I$357,0),MATCH(AA$359,$J$353:$R$353,0))</f>
        <v>0</v>
      </c>
      <c r="AB396" s="1004" cm="1">
        <f t="array" ref="AB396">INDEX($H396:$K396,0,MATCH(AB$360,$H$360:$K$360,0))*INDEX($J$354:$R$357,MATCH(AB$360,$I$354:$I$357,0),MATCH(AB$359,$J$353:$R$353,0))</f>
        <v>0</v>
      </c>
      <c r="AC396" s="1004" cm="1">
        <f t="array" ref="AC396">INDEX($H396:$K396,0,MATCH(AC$360,$H$360:$K$360,0))*INDEX($J$354:$R$357,MATCH(AC$360,$I$354:$I$357,0),MATCH(AC$359,$J$353:$R$353,0))</f>
        <v>0</v>
      </c>
      <c r="AD396" s="1004" cm="1">
        <f t="array" ref="AD396">INDEX($H396:$K396,0,MATCH(AD$360,$H$360:$K$360,0))*INDEX($J$354:$R$357,MATCH(AD$360,$I$354:$I$357,0),MATCH(AD$359,$J$353:$R$353,0))</f>
        <v>0</v>
      </c>
      <c r="AE396" s="1004" cm="1">
        <f t="array" ref="AE396">INDEX($H396:$K396,0,MATCH(AE$360,$H$360:$K$360,0))*INDEX($J$354:$R$357,MATCH(AE$360,$I$354:$I$357,0),MATCH(AE$359,$J$353:$R$353,0))</f>
        <v>0</v>
      </c>
      <c r="AF396" s="1004" cm="1">
        <f t="array" ref="AF396">INDEX($H396:$K396,0,MATCH(AF$360,$H$360:$K$360,0))*INDEX($J$354:$R$357,MATCH(AF$360,$I$354:$I$357,0),MATCH(AF$359,$J$353:$R$353,0))</f>
        <v>0</v>
      </c>
      <c r="AG396" s="1004" cm="1">
        <f t="array" ref="AG396">INDEX($H396:$K396,0,MATCH(AG$360,$H$360:$K$360,0))*INDEX($J$354:$R$357,MATCH(AG$360,$I$354:$I$357,0),MATCH(AG$359,$J$353:$R$353,0))</f>
        <v>0</v>
      </c>
      <c r="AH396" s="1004" cm="1">
        <f t="array" ref="AH396">INDEX($H396:$K396,0,MATCH(AH$360,$H$360:$K$360,0))*INDEX($J$354:$R$357,MATCH(AH$360,$I$354:$I$357,0),MATCH(AH$359,$J$353:$R$353,0))</f>
        <v>0</v>
      </c>
      <c r="AI396" s="1004" cm="1">
        <f t="array" ref="AI396">INDEX($H396:$K396,0,MATCH(AI$360,$H$360:$K$360,0))*INDEX($J$354:$R$357,MATCH(AI$360,$I$354:$I$357,0),MATCH(AI$359,$J$353:$R$353,0))</f>
        <v>0</v>
      </c>
      <c r="AJ396" s="1004" cm="1">
        <f t="array" ref="AJ396">INDEX($H396:$K396,0,MATCH(AJ$360,$H$360:$K$360,0))*INDEX($J$354:$R$357,MATCH(AJ$360,$I$354:$I$357,0),MATCH(AJ$359,$J$353:$R$353,0))</f>
        <v>0</v>
      </c>
      <c r="AK396" s="1004" cm="1">
        <f t="array" ref="AK396">INDEX($H396:$K396,0,MATCH(AK$360,$H$360:$K$360,0))*INDEX($J$354:$R$357,MATCH(AK$360,$I$354:$I$357,0),MATCH(AK$359,$J$353:$R$353,0))</f>
        <v>0</v>
      </c>
      <c r="AL396" s="1004" cm="1">
        <f t="array" ref="AL396">INDEX($H396:$K396,0,MATCH(AL$360,$H$360:$K$360,0))*INDEX($J$354:$R$357,MATCH(AL$360,$I$354:$I$357,0),MATCH(AL$359,$J$353:$R$353,0))</f>
        <v>0</v>
      </c>
      <c r="AM396" s="1004" cm="1">
        <f t="array" ref="AM396">INDEX($H396:$K396,0,MATCH(AM$360,$H$360:$K$360,0))*INDEX($J$354:$R$357,MATCH(AM$360,$I$354:$I$357,0),MATCH(AM$359,$J$353:$R$353,0))</f>
        <v>0</v>
      </c>
      <c r="AN396" s="1004" cm="1">
        <f t="array" ref="AN396">INDEX($H396:$K396,0,MATCH(AN$360,$H$360:$K$360,0))*INDEX($J$354:$R$357,MATCH(AN$360,$I$354:$I$357,0),MATCH(AN$359,$J$353:$R$353,0))</f>
        <v>0</v>
      </c>
      <c r="AO396" s="1004" cm="1">
        <f t="array" ref="AO396">INDEX($H396:$K396,0,MATCH(AO$360,$H$360:$K$360,0))*INDEX($J$354:$R$357,MATCH(AO$360,$I$354:$I$357,0),MATCH(AO$359,$J$353:$R$353,0))</f>
        <v>0</v>
      </c>
      <c r="AP396" s="1004" cm="1">
        <f t="array" ref="AP396">INDEX($H396:$K396,0,MATCH(AP$360,$H$360:$K$360,0))*INDEX($J$354:$R$357,MATCH(AP$360,$I$354:$I$357,0),MATCH(AP$359,$J$353:$R$353,0))</f>
        <v>0</v>
      </c>
      <c r="AQ396" s="1004" cm="1">
        <f t="array" ref="AQ396">INDEX($H396:$K396,0,MATCH(AQ$360,$H$360:$K$360,0))*INDEX($J$354:$R$357,MATCH(AQ$360,$I$354:$I$357,0),MATCH(AQ$359,$J$353:$R$353,0))</f>
        <v>0</v>
      </c>
      <c r="AR396" s="1004" cm="1">
        <f t="array" ref="AR396">INDEX($H396:$K396,0,MATCH(AR$360,$H$360:$K$360,0))*INDEX($J$354:$R$357,MATCH(AR$360,$I$354:$I$357,0),MATCH(AR$359,$J$353:$R$353,0))</f>
        <v>0</v>
      </c>
      <c r="AS396" s="1004" cm="1">
        <f t="array" ref="AS396">INDEX($H396:$K396,0,MATCH(AS$360,$H$360:$K$360,0))*INDEX($J$354:$R$357,MATCH(AS$360,$I$354:$I$357,0),MATCH(AS$359,$J$353:$R$353,0))</f>
        <v>0</v>
      </c>
      <c r="AT396" s="1004" cm="1">
        <f t="array" ref="AT396">INDEX($H396:$K396,0,MATCH(AT$360,$H$360:$K$360,0))*INDEX($J$354:$R$357,MATCH(AT$360,$I$354:$I$357,0),MATCH(AT$359,$J$353:$R$353,0))</f>
        <v>0</v>
      </c>
      <c r="AU396" s="1004"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4" cm="1">
        <f t="array" ref="L397">INDEX($H397:$K397,0,MATCH(L$360,$H$360:$K$360,0))*INDEX($J$354:$R$357,MATCH(L$360,$I$354:$I$357,0),MATCH(L$359,$J$353:$R$353,0))</f>
        <v>0</v>
      </c>
      <c r="M397" s="1004" cm="1">
        <f t="array" ref="M397">INDEX($H397:$K397,0,MATCH(M$360,$H$360:$K$360,0))*INDEX($J$354:$R$357,MATCH(M$360,$I$354:$I$357,0),MATCH(M$359,$J$353:$R$353,0))</f>
        <v>0</v>
      </c>
      <c r="N397" s="1004" cm="1">
        <f t="array" ref="N397">INDEX($H397:$K397,0,MATCH(N$360,$H$360:$K$360,0))*INDEX($J$354:$R$357,MATCH(N$360,$I$354:$I$357,0),MATCH(N$359,$J$353:$R$353,0))</f>
        <v>0</v>
      </c>
      <c r="O397" s="1004" cm="1">
        <f t="array" ref="O397">INDEX($H397:$K397,0,MATCH(O$360,$H$360:$K$360,0))*INDEX($J$354:$R$357,MATCH(O$360,$I$354:$I$357,0),MATCH(O$359,$J$353:$R$353,0))</f>
        <v>0</v>
      </c>
      <c r="P397" s="1004" cm="1">
        <f t="array" ref="P397">INDEX($H397:$K397,0,MATCH(P$360,$H$360:$K$360,0))*INDEX($J$354:$R$357,MATCH(P$360,$I$354:$I$357,0),MATCH(P$359,$J$353:$R$353,0))</f>
        <v>0</v>
      </c>
      <c r="Q397" s="1004" cm="1">
        <f t="array" ref="Q397">INDEX($H397:$K397,0,MATCH(Q$360,$H$360:$K$360,0))*INDEX($J$354:$R$357,MATCH(Q$360,$I$354:$I$357,0),MATCH(Q$359,$J$353:$R$353,0))</f>
        <v>0</v>
      </c>
      <c r="R397" s="1004" cm="1">
        <f t="array" ref="R397">INDEX($H397:$K397,0,MATCH(R$360,$H$360:$K$360,0))*INDEX($J$354:$R$357,MATCH(R$360,$I$354:$I$357,0),MATCH(R$359,$J$353:$R$353,0))</f>
        <v>0</v>
      </c>
      <c r="S397" s="1004" cm="1">
        <f t="array" ref="S397">INDEX($H397:$K397,0,MATCH(S$360,$H$360:$K$360,0))*INDEX($J$354:$R$357,MATCH(S$360,$I$354:$I$357,0),MATCH(S$359,$J$353:$R$353,0))</f>
        <v>0</v>
      </c>
      <c r="T397" s="1004" cm="1">
        <f t="array" ref="T397">INDEX($H397:$K397,0,MATCH(T$360,$H$360:$K$360,0))*INDEX($J$354:$R$357,MATCH(T$360,$I$354:$I$357,0),MATCH(T$359,$J$353:$R$353,0))</f>
        <v>0</v>
      </c>
      <c r="U397" s="1004" cm="1">
        <f t="array" ref="U397">INDEX($H397:$K397,0,MATCH(U$360,$H$360:$K$360,0))*INDEX($J$354:$R$357,MATCH(U$360,$I$354:$I$357,0),MATCH(U$359,$J$353:$R$353,0))</f>
        <v>0</v>
      </c>
      <c r="V397" s="1004" cm="1">
        <f t="array" ref="V397">INDEX($H397:$K397,0,MATCH(V$360,$H$360:$K$360,0))*INDEX($J$354:$R$357,MATCH(V$360,$I$354:$I$357,0),MATCH(V$359,$J$353:$R$353,0))</f>
        <v>0</v>
      </c>
      <c r="W397" s="1004" cm="1">
        <f t="array" ref="W397">INDEX($H397:$K397,0,MATCH(W$360,$H$360:$K$360,0))*INDEX($J$354:$R$357,MATCH(W$360,$I$354:$I$357,0),MATCH(W$359,$J$353:$R$353,0))</f>
        <v>0</v>
      </c>
      <c r="X397" s="1004" cm="1">
        <f t="array" ref="X397">INDEX($H397:$K397,0,MATCH(X$360,$H$360:$K$360,0))*INDEX($J$354:$R$357,MATCH(X$360,$I$354:$I$357,0),MATCH(X$359,$J$353:$R$353,0))</f>
        <v>0</v>
      </c>
      <c r="Y397" s="1004" cm="1">
        <f t="array" ref="Y397">INDEX($H397:$K397,0,MATCH(Y$360,$H$360:$K$360,0))*INDEX($J$354:$R$357,MATCH(Y$360,$I$354:$I$357,0),MATCH(Y$359,$J$353:$R$353,0))</f>
        <v>0</v>
      </c>
      <c r="Z397" s="1004" cm="1">
        <f t="array" ref="Z397">INDEX($H397:$K397,0,MATCH(Z$360,$H$360:$K$360,0))*INDEX($J$354:$R$357,MATCH(Z$360,$I$354:$I$357,0),MATCH(Z$359,$J$353:$R$353,0))</f>
        <v>0</v>
      </c>
      <c r="AA397" s="1004" cm="1">
        <f t="array" ref="AA397">INDEX($H397:$K397,0,MATCH(AA$360,$H$360:$K$360,0))*INDEX($J$354:$R$357,MATCH(AA$360,$I$354:$I$357,0),MATCH(AA$359,$J$353:$R$353,0))</f>
        <v>0</v>
      </c>
      <c r="AB397" s="1004" cm="1">
        <f t="array" ref="AB397">INDEX($H397:$K397,0,MATCH(AB$360,$H$360:$K$360,0))*INDEX($J$354:$R$357,MATCH(AB$360,$I$354:$I$357,0),MATCH(AB$359,$J$353:$R$353,0))</f>
        <v>0</v>
      </c>
      <c r="AC397" s="1004" cm="1">
        <f t="array" ref="AC397">INDEX($H397:$K397,0,MATCH(AC$360,$H$360:$K$360,0))*INDEX($J$354:$R$357,MATCH(AC$360,$I$354:$I$357,0),MATCH(AC$359,$J$353:$R$353,0))</f>
        <v>0</v>
      </c>
      <c r="AD397" s="1004" cm="1">
        <f t="array" ref="AD397">INDEX($H397:$K397,0,MATCH(AD$360,$H$360:$K$360,0))*INDEX($J$354:$R$357,MATCH(AD$360,$I$354:$I$357,0),MATCH(AD$359,$J$353:$R$353,0))</f>
        <v>0</v>
      </c>
      <c r="AE397" s="1004" cm="1">
        <f t="array" ref="AE397">INDEX($H397:$K397,0,MATCH(AE$360,$H$360:$K$360,0))*INDEX($J$354:$R$357,MATCH(AE$360,$I$354:$I$357,0),MATCH(AE$359,$J$353:$R$353,0))</f>
        <v>0</v>
      </c>
      <c r="AF397" s="1004" cm="1">
        <f t="array" ref="AF397">INDEX($H397:$K397,0,MATCH(AF$360,$H$360:$K$360,0))*INDEX($J$354:$R$357,MATCH(AF$360,$I$354:$I$357,0),MATCH(AF$359,$J$353:$R$353,0))</f>
        <v>0</v>
      </c>
      <c r="AG397" s="1004" cm="1">
        <f t="array" ref="AG397">INDEX($H397:$K397,0,MATCH(AG$360,$H$360:$K$360,0))*INDEX($J$354:$R$357,MATCH(AG$360,$I$354:$I$357,0),MATCH(AG$359,$J$353:$R$353,0))</f>
        <v>0</v>
      </c>
      <c r="AH397" s="1004" cm="1">
        <f t="array" ref="AH397">INDEX($H397:$K397,0,MATCH(AH$360,$H$360:$K$360,0))*INDEX($J$354:$R$357,MATCH(AH$360,$I$354:$I$357,0),MATCH(AH$359,$J$353:$R$353,0))</f>
        <v>0</v>
      </c>
      <c r="AI397" s="1004" cm="1">
        <f t="array" ref="AI397">INDEX($H397:$K397,0,MATCH(AI$360,$H$360:$K$360,0))*INDEX($J$354:$R$357,MATCH(AI$360,$I$354:$I$357,0),MATCH(AI$359,$J$353:$R$353,0))</f>
        <v>0</v>
      </c>
      <c r="AJ397" s="1004" cm="1">
        <f t="array" ref="AJ397">INDEX($H397:$K397,0,MATCH(AJ$360,$H$360:$K$360,0))*INDEX($J$354:$R$357,MATCH(AJ$360,$I$354:$I$357,0),MATCH(AJ$359,$J$353:$R$353,0))</f>
        <v>0</v>
      </c>
      <c r="AK397" s="1004" cm="1">
        <f t="array" ref="AK397">INDEX($H397:$K397,0,MATCH(AK$360,$H$360:$K$360,0))*INDEX($J$354:$R$357,MATCH(AK$360,$I$354:$I$357,0),MATCH(AK$359,$J$353:$R$353,0))</f>
        <v>0</v>
      </c>
      <c r="AL397" s="1004" cm="1">
        <f t="array" ref="AL397">INDEX($H397:$K397,0,MATCH(AL$360,$H$360:$K$360,0))*INDEX($J$354:$R$357,MATCH(AL$360,$I$354:$I$357,0),MATCH(AL$359,$J$353:$R$353,0))</f>
        <v>0</v>
      </c>
      <c r="AM397" s="1004" cm="1">
        <f t="array" ref="AM397">INDEX($H397:$K397,0,MATCH(AM$360,$H$360:$K$360,0))*INDEX($J$354:$R$357,MATCH(AM$360,$I$354:$I$357,0),MATCH(AM$359,$J$353:$R$353,0))</f>
        <v>0</v>
      </c>
      <c r="AN397" s="1004" cm="1">
        <f t="array" ref="AN397">INDEX($H397:$K397,0,MATCH(AN$360,$H$360:$K$360,0))*INDEX($J$354:$R$357,MATCH(AN$360,$I$354:$I$357,0),MATCH(AN$359,$J$353:$R$353,0))</f>
        <v>0</v>
      </c>
      <c r="AO397" s="1004" cm="1">
        <f t="array" ref="AO397">INDEX($H397:$K397,0,MATCH(AO$360,$H$360:$K$360,0))*INDEX($J$354:$R$357,MATCH(AO$360,$I$354:$I$357,0),MATCH(AO$359,$J$353:$R$353,0))</f>
        <v>0</v>
      </c>
      <c r="AP397" s="1004" cm="1">
        <f t="array" ref="AP397">INDEX($H397:$K397,0,MATCH(AP$360,$H$360:$K$360,0))*INDEX($J$354:$R$357,MATCH(AP$360,$I$354:$I$357,0),MATCH(AP$359,$J$353:$R$353,0))</f>
        <v>0</v>
      </c>
      <c r="AQ397" s="1004" cm="1">
        <f t="array" ref="AQ397">INDEX($H397:$K397,0,MATCH(AQ$360,$H$360:$K$360,0))*INDEX($J$354:$R$357,MATCH(AQ$360,$I$354:$I$357,0),MATCH(AQ$359,$J$353:$R$353,0))</f>
        <v>0</v>
      </c>
      <c r="AR397" s="1004" cm="1">
        <f t="array" ref="AR397">INDEX($H397:$K397,0,MATCH(AR$360,$H$360:$K$360,0))*INDEX($J$354:$R$357,MATCH(AR$360,$I$354:$I$357,0),MATCH(AR$359,$J$353:$R$353,0))</f>
        <v>0</v>
      </c>
      <c r="AS397" s="1004" cm="1">
        <f t="array" ref="AS397">INDEX($H397:$K397,0,MATCH(AS$360,$H$360:$K$360,0))*INDEX($J$354:$R$357,MATCH(AS$360,$I$354:$I$357,0),MATCH(AS$359,$J$353:$R$353,0))</f>
        <v>0</v>
      </c>
      <c r="AT397" s="1004" cm="1">
        <f t="array" ref="AT397">INDEX($H397:$K397,0,MATCH(AT$360,$H$360:$K$360,0))*INDEX($J$354:$R$357,MATCH(AT$360,$I$354:$I$357,0),MATCH(AT$359,$J$353:$R$353,0))</f>
        <v>0</v>
      </c>
      <c r="AU397" s="1004"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2" t="s">
        <v>419</v>
      </c>
      <c r="K400" s="1002" t="s">
        <v>817</v>
      </c>
      <c r="L400" s="1002" t="s">
        <v>818</v>
      </c>
      <c r="M400" s="1002" t="s">
        <v>819</v>
      </c>
      <c r="N400" s="1002" t="s">
        <v>820</v>
      </c>
      <c r="O400" s="1002" t="s">
        <v>821</v>
      </c>
      <c r="P400" s="1002" t="s">
        <v>822</v>
      </c>
      <c r="Q400" s="1002" t="s">
        <v>823</v>
      </c>
      <c r="R400" s="1002"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1157</v>
      </c>
      <c r="J401" s="1003">
        <v>1</v>
      </c>
      <c r="K401" s="1003">
        <v>1</v>
      </c>
      <c r="L401" s="1003">
        <v>1</v>
      </c>
      <c r="M401" s="1003">
        <v>1</v>
      </c>
      <c r="N401" s="1003">
        <v>1</v>
      </c>
      <c r="O401" s="1003">
        <v>1</v>
      </c>
      <c r="P401" s="1003">
        <v>1</v>
      </c>
      <c r="Q401" s="1003">
        <v>1</v>
      </c>
      <c r="R401" s="1003">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1154</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4" cm="1">
        <f t="array" ref="L405">INDEX($H405:$K405,0,MATCH(L$404,$H$404:$K$404,0))*HLOOKUP(L$403,$J$400:$R$401,2)</f>
        <v>0</v>
      </c>
      <c r="M405" s="1004" cm="1">
        <f t="array" ref="M405">INDEX($H405:$K405,0,MATCH(M$404,$H$404:$K$404,0))*HLOOKUP(M$403,$J$400:$R$401,2)</f>
        <v>0</v>
      </c>
      <c r="N405" s="1004" cm="1">
        <f t="array" ref="N405">INDEX($H405:$K405,0,MATCH(N$404,$H$404:$K$404,0))*HLOOKUP(N$403,$J$400:$R$401,2)</f>
        <v>0</v>
      </c>
      <c r="O405" s="1004" cm="1">
        <f t="array" ref="O405">INDEX($H405:$K405,0,MATCH(O$404,$H$404:$K$404,0))*HLOOKUP(O$403,$J$400:$R$401,2)</f>
        <v>0</v>
      </c>
      <c r="P405" s="1004" cm="1">
        <f t="array" ref="P405">INDEX($H405:$K405,0,MATCH(P$404,$H$404:$K$404,0))*HLOOKUP(P$403,$J$400:$R$401,2)</f>
        <v>0</v>
      </c>
      <c r="Q405" s="1004" cm="1">
        <f t="array" ref="Q405">INDEX($H405:$K405,0,MATCH(Q$404,$H$404:$K$404,0))*HLOOKUP(Q$403,$J$400:$R$401,2)</f>
        <v>0</v>
      </c>
      <c r="R405" s="1004" cm="1">
        <f t="array" ref="R405">INDEX($H405:$K405,0,MATCH(R$404,$H$404:$K$404,0))*HLOOKUP(R$403,$J$400:$R$401,2)</f>
        <v>0</v>
      </c>
      <c r="S405" s="1004" cm="1">
        <f t="array" ref="S405">INDEX($H405:$K405,0,MATCH(S$404,$H$404:$K$404,0))*HLOOKUP(S$403,$J$400:$R$401,2)</f>
        <v>0</v>
      </c>
      <c r="T405" s="1004" cm="1">
        <f t="array" ref="T405">INDEX($H405:$K405,0,MATCH(T$404,$H$404:$K$404,0))*HLOOKUP(T$403,$J$400:$R$401,2)</f>
        <v>0</v>
      </c>
      <c r="U405" s="1004" cm="1">
        <f t="array" ref="U405">INDEX($H405:$K405,0,MATCH(U$404,$H$404:$K$404,0))*HLOOKUP(U$403,$J$400:$R$401,2)</f>
        <v>0</v>
      </c>
      <c r="V405" s="1004" cm="1">
        <f t="array" ref="V405">INDEX($H405:$K405,0,MATCH(V$404,$H$404:$K$404,0))*HLOOKUP(V$403,$J$400:$R$401,2)</f>
        <v>0</v>
      </c>
      <c r="W405" s="1004" cm="1">
        <f t="array" ref="W405">INDEX($H405:$K405,0,MATCH(W$404,$H$404:$K$404,0))*HLOOKUP(W$403,$J$400:$R$401,2)</f>
        <v>0</v>
      </c>
      <c r="X405" s="1004" cm="1">
        <f t="array" ref="X405">INDEX($H405:$K405,0,MATCH(X$404,$H$404:$K$404,0))*HLOOKUP(X$403,$J$400:$R$401,2)</f>
        <v>0</v>
      </c>
      <c r="Y405" s="1004" cm="1">
        <f t="array" ref="Y405">INDEX($H405:$K405,0,MATCH(Y$404,$H$404:$K$404,0))*HLOOKUP(Y$403,$J$400:$R$401,2)</f>
        <v>0</v>
      </c>
      <c r="Z405" s="1004" cm="1">
        <f t="array" ref="Z405">INDEX($H405:$K405,0,MATCH(Z$404,$H$404:$K$404,0))*HLOOKUP(Z$403,$J$400:$R$401,2)</f>
        <v>0</v>
      </c>
      <c r="AA405" s="1004" cm="1">
        <f t="array" ref="AA405">INDEX($H405:$K405,0,MATCH(AA$404,$H$404:$K$404,0))*HLOOKUP(AA$403,$J$400:$R$401,2)</f>
        <v>0</v>
      </c>
      <c r="AB405" s="1004" cm="1">
        <f t="array" ref="AB405">INDEX($H405:$K405,0,MATCH(AB$404,$H$404:$K$404,0))*HLOOKUP(AB$403,$J$400:$R$401,2)</f>
        <v>0</v>
      </c>
      <c r="AC405" s="1004" cm="1">
        <f t="array" ref="AC405">INDEX($H405:$K405,0,MATCH(AC$404,$H$404:$K$404,0))*HLOOKUP(AC$403,$J$400:$R$401,2)</f>
        <v>0</v>
      </c>
      <c r="AD405" s="1004" cm="1">
        <f t="array" ref="AD405">INDEX($H405:$K405,0,MATCH(AD$404,$H$404:$K$404,0))*HLOOKUP(AD$403,$J$400:$R$401,2)</f>
        <v>0</v>
      </c>
      <c r="AE405" s="1004" cm="1">
        <f t="array" ref="AE405">INDEX($H405:$K405,0,MATCH(AE$404,$H$404:$K$404,0))*HLOOKUP(AE$403,$J$400:$R$401,2)</f>
        <v>0</v>
      </c>
      <c r="AF405" s="1004" cm="1">
        <f t="array" ref="AF405">INDEX($H405:$K405,0,MATCH(AF$404,$H$404:$K$404,0))*HLOOKUP(AF$403,$J$400:$R$401,2)</f>
        <v>0</v>
      </c>
      <c r="AG405" s="1004" cm="1">
        <f t="array" ref="AG405">INDEX($H405:$K405,0,MATCH(AG$404,$H$404:$K$404,0))*HLOOKUP(AG$403,$J$400:$R$401,2)</f>
        <v>0</v>
      </c>
      <c r="AH405" s="1004" cm="1">
        <f t="array" ref="AH405">INDEX($H405:$K405,0,MATCH(AH$404,$H$404:$K$404,0))*HLOOKUP(AH$403,$J$400:$R$401,2)</f>
        <v>0</v>
      </c>
      <c r="AI405" s="1004" cm="1">
        <f t="array" ref="AI405">INDEX($H405:$K405,0,MATCH(AI$404,$H$404:$K$404,0))*HLOOKUP(AI$403,$J$400:$R$401,2)</f>
        <v>0</v>
      </c>
      <c r="AJ405" s="1004" cm="1">
        <f t="array" ref="AJ405">INDEX($H405:$K405,0,MATCH(AJ$404,$H$404:$K$404,0))*HLOOKUP(AJ$403,$J$400:$R$401,2)</f>
        <v>0</v>
      </c>
      <c r="AK405" s="1004" cm="1">
        <f t="array" ref="AK405">INDEX($H405:$K405,0,MATCH(AK$404,$H$404:$K$404,0))*HLOOKUP(AK$403,$J$400:$R$401,2)</f>
        <v>0</v>
      </c>
      <c r="AL405" s="1004" cm="1">
        <f t="array" ref="AL405">INDEX($H405:$K405,0,MATCH(AL$404,$H$404:$K$404,0))*HLOOKUP(AL$403,$J$400:$R$401,2)</f>
        <v>0</v>
      </c>
      <c r="AM405" s="1004" cm="1">
        <f t="array" ref="AM405">INDEX($H405:$K405,0,MATCH(AM$404,$H$404:$K$404,0))*HLOOKUP(AM$403,$J$400:$R$401,2)</f>
        <v>0</v>
      </c>
      <c r="AN405" s="1004" cm="1">
        <f t="array" ref="AN405">INDEX($H405:$K405,0,MATCH(AN$404,$H$404:$K$404,0))*HLOOKUP(AN$403,$J$400:$R$401,2)</f>
        <v>0</v>
      </c>
      <c r="AO405" s="1004" cm="1">
        <f t="array" ref="AO405">INDEX($H405:$K405,0,MATCH(AO$404,$H$404:$K$404,0))*HLOOKUP(AO$403,$J$400:$R$401,2)</f>
        <v>0</v>
      </c>
      <c r="AP405" s="1004" cm="1">
        <f t="array" ref="AP405">INDEX($H405:$K405,0,MATCH(AP$404,$H$404:$K$404,0))*HLOOKUP(AP$403,$J$400:$R$401,2)</f>
        <v>0</v>
      </c>
      <c r="AQ405" s="1004" cm="1">
        <f t="array" ref="AQ405">INDEX($H405:$K405,0,MATCH(AQ$404,$H$404:$K$404,0))*HLOOKUP(AQ$403,$J$400:$R$401,2)</f>
        <v>0</v>
      </c>
      <c r="AR405" s="1004" cm="1">
        <f t="array" ref="AR405">INDEX($H405:$K405,0,MATCH(AR$404,$H$404:$K$404,0))*HLOOKUP(AR$403,$J$400:$R$401,2)</f>
        <v>0</v>
      </c>
      <c r="AS405" s="1004" cm="1">
        <f t="array" ref="AS405">INDEX($H405:$K405,0,MATCH(AS$404,$H$404:$K$404,0))*HLOOKUP(AS$403,$J$400:$R$401,2)</f>
        <v>0</v>
      </c>
      <c r="AT405" s="1004" cm="1">
        <f t="array" ref="AT405">INDEX($H405:$K405,0,MATCH(AT$404,$H$404:$K$404,0))*HLOOKUP(AT$403,$J$400:$R$401,2)</f>
        <v>0</v>
      </c>
      <c r="AU405" s="1004"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4" cm="1">
        <f t="array" ref="L406">INDEX($H406:$K406,0,MATCH(L$404,$H$404:$K$404,0))*HLOOKUP(L$403,$J$400:$R$401,2)</f>
        <v>0</v>
      </c>
      <c r="M406" s="1004" cm="1">
        <f t="array" ref="M406">INDEX($H406:$K406,0,MATCH(M$404,$H$404:$K$404,0))*HLOOKUP(M$403,$J$400:$R$401,2)</f>
        <v>0</v>
      </c>
      <c r="N406" s="1004" cm="1">
        <f t="array" ref="N406">INDEX($H406:$K406,0,MATCH(N$404,$H$404:$K$404,0))*HLOOKUP(N$403,$J$400:$R$401,2)</f>
        <v>0</v>
      </c>
      <c r="O406" s="1004" cm="1">
        <f t="array" ref="O406">INDEX($H406:$K406,0,MATCH(O$404,$H$404:$K$404,0))*HLOOKUP(O$403,$J$400:$R$401,2)</f>
        <v>0</v>
      </c>
      <c r="P406" s="1004" cm="1">
        <f t="array" ref="P406">INDEX($H406:$K406,0,MATCH(P$404,$H$404:$K$404,0))*HLOOKUP(P$403,$J$400:$R$401,2)</f>
        <v>0</v>
      </c>
      <c r="Q406" s="1004" cm="1">
        <f t="array" ref="Q406">INDEX($H406:$K406,0,MATCH(Q$404,$H$404:$K$404,0))*HLOOKUP(Q$403,$J$400:$R$401,2)</f>
        <v>0</v>
      </c>
      <c r="R406" s="1004" cm="1">
        <f t="array" ref="R406">INDEX($H406:$K406,0,MATCH(R$404,$H$404:$K$404,0))*HLOOKUP(R$403,$J$400:$R$401,2)</f>
        <v>0</v>
      </c>
      <c r="S406" s="1004" cm="1">
        <f t="array" ref="S406">INDEX($H406:$K406,0,MATCH(S$404,$H$404:$K$404,0))*HLOOKUP(S$403,$J$400:$R$401,2)</f>
        <v>0</v>
      </c>
      <c r="T406" s="1004" cm="1">
        <f t="array" ref="T406">INDEX($H406:$K406,0,MATCH(T$404,$H$404:$K$404,0))*HLOOKUP(T$403,$J$400:$R$401,2)</f>
        <v>0</v>
      </c>
      <c r="U406" s="1004" cm="1">
        <f t="array" ref="U406">INDEX($H406:$K406,0,MATCH(U$404,$H$404:$K$404,0))*HLOOKUP(U$403,$J$400:$R$401,2)</f>
        <v>0</v>
      </c>
      <c r="V406" s="1004" cm="1">
        <f t="array" ref="V406">INDEX($H406:$K406,0,MATCH(V$404,$H$404:$K$404,0))*HLOOKUP(V$403,$J$400:$R$401,2)</f>
        <v>0</v>
      </c>
      <c r="W406" s="1004" cm="1">
        <f t="array" ref="W406">INDEX($H406:$K406,0,MATCH(W$404,$H$404:$K$404,0))*HLOOKUP(W$403,$J$400:$R$401,2)</f>
        <v>0</v>
      </c>
      <c r="X406" s="1004" cm="1">
        <f t="array" ref="X406">INDEX($H406:$K406,0,MATCH(X$404,$H$404:$K$404,0))*HLOOKUP(X$403,$J$400:$R$401,2)</f>
        <v>0</v>
      </c>
      <c r="Y406" s="1004" cm="1">
        <f t="array" ref="Y406">INDEX($H406:$K406,0,MATCH(Y$404,$H$404:$K$404,0))*HLOOKUP(Y$403,$J$400:$R$401,2)</f>
        <v>0</v>
      </c>
      <c r="Z406" s="1004" cm="1">
        <f t="array" ref="Z406">INDEX($H406:$K406,0,MATCH(Z$404,$H$404:$K$404,0))*HLOOKUP(Z$403,$J$400:$R$401,2)</f>
        <v>0</v>
      </c>
      <c r="AA406" s="1004" cm="1">
        <f t="array" ref="AA406">INDEX($H406:$K406,0,MATCH(AA$404,$H$404:$K$404,0))*HLOOKUP(AA$403,$J$400:$R$401,2)</f>
        <v>0</v>
      </c>
      <c r="AB406" s="1004" cm="1">
        <f t="array" ref="AB406">INDEX($H406:$K406,0,MATCH(AB$404,$H$404:$K$404,0))*HLOOKUP(AB$403,$J$400:$R$401,2)</f>
        <v>0</v>
      </c>
      <c r="AC406" s="1004" cm="1">
        <f t="array" ref="AC406">INDEX($H406:$K406,0,MATCH(AC$404,$H$404:$K$404,0))*HLOOKUP(AC$403,$J$400:$R$401,2)</f>
        <v>0</v>
      </c>
      <c r="AD406" s="1004" cm="1">
        <f t="array" ref="AD406">INDEX($H406:$K406,0,MATCH(AD$404,$H$404:$K$404,0))*HLOOKUP(AD$403,$J$400:$R$401,2)</f>
        <v>0</v>
      </c>
      <c r="AE406" s="1004" cm="1">
        <f t="array" ref="AE406">INDEX($H406:$K406,0,MATCH(AE$404,$H$404:$K$404,0))*HLOOKUP(AE$403,$J$400:$R$401,2)</f>
        <v>0</v>
      </c>
      <c r="AF406" s="1004" cm="1">
        <f t="array" ref="AF406">INDEX($H406:$K406,0,MATCH(AF$404,$H$404:$K$404,0))*HLOOKUP(AF$403,$J$400:$R$401,2)</f>
        <v>0</v>
      </c>
      <c r="AG406" s="1004" cm="1">
        <f t="array" ref="AG406">INDEX($H406:$K406,0,MATCH(AG$404,$H$404:$K$404,0))*HLOOKUP(AG$403,$J$400:$R$401,2)</f>
        <v>0</v>
      </c>
      <c r="AH406" s="1004" cm="1">
        <f t="array" ref="AH406">INDEX($H406:$K406,0,MATCH(AH$404,$H$404:$K$404,0))*HLOOKUP(AH$403,$J$400:$R$401,2)</f>
        <v>0</v>
      </c>
      <c r="AI406" s="1004" cm="1">
        <f t="array" ref="AI406">INDEX($H406:$K406,0,MATCH(AI$404,$H$404:$K$404,0))*HLOOKUP(AI$403,$J$400:$R$401,2)</f>
        <v>0</v>
      </c>
      <c r="AJ406" s="1004" cm="1">
        <f t="array" ref="AJ406">INDEX($H406:$K406,0,MATCH(AJ$404,$H$404:$K$404,0))*HLOOKUP(AJ$403,$J$400:$R$401,2)</f>
        <v>0</v>
      </c>
      <c r="AK406" s="1004" cm="1">
        <f t="array" ref="AK406">INDEX($H406:$K406,0,MATCH(AK$404,$H$404:$K$404,0))*HLOOKUP(AK$403,$J$400:$R$401,2)</f>
        <v>0</v>
      </c>
      <c r="AL406" s="1004" cm="1">
        <f t="array" ref="AL406">INDEX($H406:$K406,0,MATCH(AL$404,$H$404:$K$404,0))*HLOOKUP(AL$403,$J$400:$R$401,2)</f>
        <v>0</v>
      </c>
      <c r="AM406" s="1004" cm="1">
        <f t="array" ref="AM406">INDEX($H406:$K406,0,MATCH(AM$404,$H$404:$K$404,0))*HLOOKUP(AM$403,$J$400:$R$401,2)</f>
        <v>0</v>
      </c>
      <c r="AN406" s="1004" cm="1">
        <f t="array" ref="AN406">INDEX($H406:$K406,0,MATCH(AN$404,$H$404:$K$404,0))*HLOOKUP(AN$403,$J$400:$R$401,2)</f>
        <v>0</v>
      </c>
      <c r="AO406" s="1004" cm="1">
        <f t="array" ref="AO406">INDEX($H406:$K406,0,MATCH(AO$404,$H$404:$K$404,0))*HLOOKUP(AO$403,$J$400:$R$401,2)</f>
        <v>0</v>
      </c>
      <c r="AP406" s="1004" cm="1">
        <f t="array" ref="AP406">INDEX($H406:$K406,0,MATCH(AP$404,$H$404:$K$404,0))*HLOOKUP(AP$403,$J$400:$R$401,2)</f>
        <v>0</v>
      </c>
      <c r="AQ406" s="1004" cm="1">
        <f t="array" ref="AQ406">INDEX($H406:$K406,0,MATCH(AQ$404,$H$404:$K$404,0))*HLOOKUP(AQ$403,$J$400:$R$401,2)</f>
        <v>0</v>
      </c>
      <c r="AR406" s="1004" cm="1">
        <f t="array" ref="AR406">INDEX($H406:$K406,0,MATCH(AR$404,$H$404:$K$404,0))*HLOOKUP(AR$403,$J$400:$R$401,2)</f>
        <v>0</v>
      </c>
      <c r="AS406" s="1004" cm="1">
        <f t="array" ref="AS406">INDEX($H406:$K406,0,MATCH(AS$404,$H$404:$K$404,0))*HLOOKUP(AS$403,$J$400:$R$401,2)</f>
        <v>0</v>
      </c>
      <c r="AT406" s="1004" cm="1">
        <f t="array" ref="AT406">INDEX($H406:$K406,0,MATCH(AT$404,$H$404:$K$404,0))*HLOOKUP(AT$403,$J$400:$R$401,2)</f>
        <v>0</v>
      </c>
      <c r="AU406" s="1004"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4" cm="1">
        <f t="array" ref="L407">INDEX($H407:$K407,0,MATCH(L$404,$H$404:$K$404,0))*HLOOKUP(L$403,$J$400:$R$401,2)</f>
        <v>100</v>
      </c>
      <c r="M407" s="1004" cm="1">
        <f t="array" ref="M407">INDEX($H407:$K407,0,MATCH(M$404,$H$404:$K$404,0))*HLOOKUP(M$403,$J$400:$R$401,2)</f>
        <v>100</v>
      </c>
      <c r="N407" s="1004" cm="1">
        <f t="array" ref="N407">INDEX($H407:$K407,0,MATCH(N$404,$H$404:$K$404,0))*HLOOKUP(N$403,$J$400:$R$401,2)</f>
        <v>40</v>
      </c>
      <c r="O407" s="1004" cm="1">
        <f t="array" ref="O407">INDEX($H407:$K407,0,MATCH(O$404,$H$404:$K$404,0))*HLOOKUP(O$403,$J$400:$R$401,2)</f>
        <v>0</v>
      </c>
      <c r="P407" s="1004" cm="1">
        <f t="array" ref="P407">INDEX($H407:$K407,0,MATCH(P$404,$H$404:$K$404,0))*HLOOKUP(P$403,$J$400:$R$401,2)</f>
        <v>100</v>
      </c>
      <c r="Q407" s="1004" cm="1">
        <f t="array" ref="Q407">INDEX($H407:$K407,0,MATCH(Q$404,$H$404:$K$404,0))*HLOOKUP(Q$403,$J$400:$R$401,2)</f>
        <v>100</v>
      </c>
      <c r="R407" s="1004" cm="1">
        <f t="array" ref="R407">INDEX($H407:$K407,0,MATCH(R$404,$H$404:$K$404,0))*HLOOKUP(R$403,$J$400:$R$401,2)</f>
        <v>40</v>
      </c>
      <c r="S407" s="1004" cm="1">
        <f t="array" ref="S407">INDEX($H407:$K407,0,MATCH(S$404,$H$404:$K$404,0))*HLOOKUP(S$403,$J$400:$R$401,2)</f>
        <v>0</v>
      </c>
      <c r="T407" s="1004" cm="1">
        <f t="array" ref="T407">INDEX($H407:$K407,0,MATCH(T$404,$H$404:$K$404,0))*HLOOKUP(T$403,$J$400:$R$401,2)</f>
        <v>100</v>
      </c>
      <c r="U407" s="1004" cm="1">
        <f t="array" ref="U407">INDEX($H407:$K407,0,MATCH(U$404,$H$404:$K$404,0))*HLOOKUP(U$403,$J$400:$R$401,2)</f>
        <v>100</v>
      </c>
      <c r="V407" s="1004" cm="1">
        <f t="array" ref="V407">INDEX($H407:$K407,0,MATCH(V$404,$H$404:$K$404,0))*HLOOKUP(V$403,$J$400:$R$401,2)</f>
        <v>40</v>
      </c>
      <c r="W407" s="1004" cm="1">
        <f t="array" ref="W407">INDEX($H407:$K407,0,MATCH(W$404,$H$404:$K$404,0))*HLOOKUP(W$403,$J$400:$R$401,2)</f>
        <v>0</v>
      </c>
      <c r="X407" s="1004" cm="1">
        <f t="array" ref="X407">INDEX($H407:$K407,0,MATCH(X$404,$H$404:$K$404,0))*HLOOKUP(X$403,$J$400:$R$401,2)</f>
        <v>100</v>
      </c>
      <c r="Y407" s="1004" cm="1">
        <f t="array" ref="Y407">INDEX($H407:$K407,0,MATCH(Y$404,$H$404:$K$404,0))*HLOOKUP(Y$403,$J$400:$R$401,2)</f>
        <v>100</v>
      </c>
      <c r="Z407" s="1004" cm="1">
        <f t="array" ref="Z407">INDEX($H407:$K407,0,MATCH(Z$404,$H$404:$K$404,0))*HLOOKUP(Z$403,$J$400:$R$401,2)</f>
        <v>40</v>
      </c>
      <c r="AA407" s="1004" cm="1">
        <f t="array" ref="AA407">INDEX($H407:$K407,0,MATCH(AA$404,$H$404:$K$404,0))*HLOOKUP(AA$403,$J$400:$R$401,2)</f>
        <v>0</v>
      </c>
      <c r="AB407" s="1004" cm="1">
        <f t="array" ref="AB407">INDEX($H407:$K407,0,MATCH(AB$404,$H$404:$K$404,0))*HLOOKUP(AB$403,$J$400:$R$401,2)</f>
        <v>100</v>
      </c>
      <c r="AC407" s="1004" cm="1">
        <f t="array" ref="AC407">INDEX($H407:$K407,0,MATCH(AC$404,$H$404:$K$404,0))*HLOOKUP(AC$403,$J$400:$R$401,2)</f>
        <v>100</v>
      </c>
      <c r="AD407" s="1004" cm="1">
        <f t="array" ref="AD407">INDEX($H407:$K407,0,MATCH(AD$404,$H$404:$K$404,0))*HLOOKUP(AD$403,$J$400:$R$401,2)</f>
        <v>40</v>
      </c>
      <c r="AE407" s="1004" cm="1">
        <f t="array" ref="AE407">INDEX($H407:$K407,0,MATCH(AE$404,$H$404:$K$404,0))*HLOOKUP(AE$403,$J$400:$R$401,2)</f>
        <v>0</v>
      </c>
      <c r="AF407" s="1004" cm="1">
        <f t="array" ref="AF407">INDEX($H407:$K407,0,MATCH(AF$404,$H$404:$K$404,0))*HLOOKUP(AF$403,$J$400:$R$401,2)</f>
        <v>100</v>
      </c>
      <c r="AG407" s="1004" cm="1">
        <f t="array" ref="AG407">INDEX($H407:$K407,0,MATCH(AG$404,$H$404:$K$404,0))*HLOOKUP(AG$403,$J$400:$R$401,2)</f>
        <v>100</v>
      </c>
      <c r="AH407" s="1004" cm="1">
        <f t="array" ref="AH407">INDEX($H407:$K407,0,MATCH(AH$404,$H$404:$K$404,0))*HLOOKUP(AH$403,$J$400:$R$401,2)</f>
        <v>40</v>
      </c>
      <c r="AI407" s="1004" cm="1">
        <f t="array" ref="AI407">INDEX($H407:$K407,0,MATCH(AI$404,$H$404:$K$404,0))*HLOOKUP(AI$403,$J$400:$R$401,2)</f>
        <v>0</v>
      </c>
      <c r="AJ407" s="1004" cm="1">
        <f t="array" ref="AJ407">INDEX($H407:$K407,0,MATCH(AJ$404,$H$404:$K$404,0))*HLOOKUP(AJ$403,$J$400:$R$401,2)</f>
        <v>100</v>
      </c>
      <c r="AK407" s="1004" cm="1">
        <f t="array" ref="AK407">INDEX($H407:$K407,0,MATCH(AK$404,$H$404:$K$404,0))*HLOOKUP(AK$403,$J$400:$R$401,2)</f>
        <v>100</v>
      </c>
      <c r="AL407" s="1004" cm="1">
        <f t="array" ref="AL407">INDEX($H407:$K407,0,MATCH(AL$404,$H$404:$K$404,0))*HLOOKUP(AL$403,$J$400:$R$401,2)</f>
        <v>40</v>
      </c>
      <c r="AM407" s="1004" cm="1">
        <f t="array" ref="AM407">INDEX($H407:$K407,0,MATCH(AM$404,$H$404:$K$404,0))*HLOOKUP(AM$403,$J$400:$R$401,2)</f>
        <v>0</v>
      </c>
      <c r="AN407" s="1004" cm="1">
        <f t="array" ref="AN407">INDEX($H407:$K407,0,MATCH(AN$404,$H$404:$K$404,0))*HLOOKUP(AN$403,$J$400:$R$401,2)</f>
        <v>100</v>
      </c>
      <c r="AO407" s="1004" cm="1">
        <f t="array" ref="AO407">INDEX($H407:$K407,0,MATCH(AO$404,$H$404:$K$404,0))*HLOOKUP(AO$403,$J$400:$R$401,2)</f>
        <v>100</v>
      </c>
      <c r="AP407" s="1004" cm="1">
        <f t="array" ref="AP407">INDEX($H407:$K407,0,MATCH(AP$404,$H$404:$K$404,0))*HLOOKUP(AP$403,$J$400:$R$401,2)</f>
        <v>40</v>
      </c>
      <c r="AQ407" s="1004" cm="1">
        <f t="array" ref="AQ407">INDEX($H407:$K407,0,MATCH(AQ$404,$H$404:$K$404,0))*HLOOKUP(AQ$403,$J$400:$R$401,2)</f>
        <v>0</v>
      </c>
      <c r="AR407" s="1004" cm="1">
        <f t="array" ref="AR407">INDEX($H407:$K407,0,MATCH(AR$404,$H$404:$K$404,0))*HLOOKUP(AR$403,$J$400:$R$401,2)</f>
        <v>100</v>
      </c>
      <c r="AS407" s="1004" cm="1">
        <f t="array" ref="AS407">INDEX($H407:$K407,0,MATCH(AS$404,$H$404:$K$404,0))*HLOOKUP(AS$403,$J$400:$R$401,2)</f>
        <v>100</v>
      </c>
      <c r="AT407" s="1004" cm="1">
        <f t="array" ref="AT407">INDEX($H407:$K407,0,MATCH(AT$404,$H$404:$K$404,0))*HLOOKUP(AT$403,$J$400:$R$401,2)</f>
        <v>40</v>
      </c>
      <c r="AU407" s="1004"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4" cm="1">
        <f t="array" ref="L408">INDEX($H408:$K408,0,MATCH(L$404,$H$404:$K$404,0))*HLOOKUP(L$403,$J$400:$R$401,2)</f>
        <v>100</v>
      </c>
      <c r="M408" s="1004" cm="1">
        <f t="array" ref="M408">INDEX($H408:$K408,0,MATCH(M$404,$H$404:$K$404,0))*HLOOKUP(M$403,$J$400:$R$401,2)</f>
        <v>100</v>
      </c>
      <c r="N408" s="1004" cm="1">
        <f t="array" ref="N408">INDEX($H408:$K408,0,MATCH(N$404,$H$404:$K$404,0))*HLOOKUP(N$403,$J$400:$R$401,2)</f>
        <v>40</v>
      </c>
      <c r="O408" s="1004" cm="1">
        <f t="array" ref="O408">INDEX($H408:$K408,0,MATCH(O$404,$H$404:$K$404,0))*HLOOKUP(O$403,$J$400:$R$401,2)</f>
        <v>0</v>
      </c>
      <c r="P408" s="1004" cm="1">
        <f t="array" ref="P408">INDEX($H408:$K408,0,MATCH(P$404,$H$404:$K$404,0))*HLOOKUP(P$403,$J$400:$R$401,2)</f>
        <v>100</v>
      </c>
      <c r="Q408" s="1004" cm="1">
        <f t="array" ref="Q408">INDEX($H408:$K408,0,MATCH(Q$404,$H$404:$K$404,0))*HLOOKUP(Q$403,$J$400:$R$401,2)</f>
        <v>100</v>
      </c>
      <c r="R408" s="1004" cm="1">
        <f t="array" ref="R408">INDEX($H408:$K408,0,MATCH(R$404,$H$404:$K$404,0))*HLOOKUP(R$403,$J$400:$R$401,2)</f>
        <v>40</v>
      </c>
      <c r="S408" s="1004" cm="1">
        <f t="array" ref="S408">INDEX($H408:$K408,0,MATCH(S$404,$H$404:$K$404,0))*HLOOKUP(S$403,$J$400:$R$401,2)</f>
        <v>0</v>
      </c>
      <c r="T408" s="1004" cm="1">
        <f t="array" ref="T408">INDEX($H408:$K408,0,MATCH(T$404,$H$404:$K$404,0))*HLOOKUP(T$403,$J$400:$R$401,2)</f>
        <v>100</v>
      </c>
      <c r="U408" s="1004" cm="1">
        <f t="array" ref="U408">INDEX($H408:$K408,0,MATCH(U$404,$H$404:$K$404,0))*HLOOKUP(U$403,$J$400:$R$401,2)</f>
        <v>100</v>
      </c>
      <c r="V408" s="1004" cm="1">
        <f t="array" ref="V408">INDEX($H408:$K408,0,MATCH(V$404,$H$404:$K$404,0))*HLOOKUP(V$403,$J$400:$R$401,2)</f>
        <v>40</v>
      </c>
      <c r="W408" s="1004" cm="1">
        <f t="array" ref="W408">INDEX($H408:$K408,0,MATCH(W$404,$H$404:$K$404,0))*HLOOKUP(W$403,$J$400:$R$401,2)</f>
        <v>0</v>
      </c>
      <c r="X408" s="1004" cm="1">
        <f t="array" ref="X408">INDEX($H408:$K408,0,MATCH(X$404,$H$404:$K$404,0))*HLOOKUP(X$403,$J$400:$R$401,2)</f>
        <v>100</v>
      </c>
      <c r="Y408" s="1004" cm="1">
        <f t="array" ref="Y408">INDEX($H408:$K408,0,MATCH(Y$404,$H$404:$K$404,0))*HLOOKUP(Y$403,$J$400:$R$401,2)</f>
        <v>100</v>
      </c>
      <c r="Z408" s="1004" cm="1">
        <f t="array" ref="Z408">INDEX($H408:$K408,0,MATCH(Z$404,$H$404:$K$404,0))*HLOOKUP(Z$403,$J$400:$R$401,2)</f>
        <v>40</v>
      </c>
      <c r="AA408" s="1004" cm="1">
        <f t="array" ref="AA408">INDEX($H408:$K408,0,MATCH(AA$404,$H$404:$K$404,0))*HLOOKUP(AA$403,$J$400:$R$401,2)</f>
        <v>0</v>
      </c>
      <c r="AB408" s="1004" cm="1">
        <f t="array" ref="AB408">INDEX($H408:$K408,0,MATCH(AB$404,$H$404:$K$404,0))*HLOOKUP(AB$403,$J$400:$R$401,2)</f>
        <v>100</v>
      </c>
      <c r="AC408" s="1004" cm="1">
        <f t="array" ref="AC408">INDEX($H408:$K408,0,MATCH(AC$404,$H$404:$K$404,0))*HLOOKUP(AC$403,$J$400:$R$401,2)</f>
        <v>100</v>
      </c>
      <c r="AD408" s="1004" cm="1">
        <f t="array" ref="AD408">INDEX($H408:$K408,0,MATCH(AD$404,$H$404:$K$404,0))*HLOOKUP(AD$403,$J$400:$R$401,2)</f>
        <v>40</v>
      </c>
      <c r="AE408" s="1004" cm="1">
        <f t="array" ref="AE408">INDEX($H408:$K408,0,MATCH(AE$404,$H$404:$K$404,0))*HLOOKUP(AE$403,$J$400:$R$401,2)</f>
        <v>0</v>
      </c>
      <c r="AF408" s="1004" cm="1">
        <f t="array" ref="AF408">INDEX($H408:$K408,0,MATCH(AF$404,$H$404:$K$404,0))*HLOOKUP(AF$403,$J$400:$R$401,2)</f>
        <v>100</v>
      </c>
      <c r="AG408" s="1004" cm="1">
        <f t="array" ref="AG408">INDEX($H408:$K408,0,MATCH(AG$404,$H$404:$K$404,0))*HLOOKUP(AG$403,$J$400:$R$401,2)</f>
        <v>100</v>
      </c>
      <c r="AH408" s="1004" cm="1">
        <f t="array" ref="AH408">INDEX($H408:$K408,0,MATCH(AH$404,$H$404:$K$404,0))*HLOOKUP(AH$403,$J$400:$R$401,2)</f>
        <v>40</v>
      </c>
      <c r="AI408" s="1004" cm="1">
        <f t="array" ref="AI408">INDEX($H408:$K408,0,MATCH(AI$404,$H$404:$K$404,0))*HLOOKUP(AI$403,$J$400:$R$401,2)</f>
        <v>0</v>
      </c>
      <c r="AJ408" s="1004" cm="1">
        <f t="array" ref="AJ408">INDEX($H408:$K408,0,MATCH(AJ$404,$H$404:$K$404,0))*HLOOKUP(AJ$403,$J$400:$R$401,2)</f>
        <v>100</v>
      </c>
      <c r="AK408" s="1004" cm="1">
        <f t="array" ref="AK408">INDEX($H408:$K408,0,MATCH(AK$404,$H$404:$K$404,0))*HLOOKUP(AK$403,$J$400:$R$401,2)</f>
        <v>100</v>
      </c>
      <c r="AL408" s="1004" cm="1">
        <f t="array" ref="AL408">INDEX($H408:$K408,0,MATCH(AL$404,$H$404:$K$404,0))*HLOOKUP(AL$403,$J$400:$R$401,2)</f>
        <v>40</v>
      </c>
      <c r="AM408" s="1004" cm="1">
        <f t="array" ref="AM408">INDEX($H408:$K408,0,MATCH(AM$404,$H$404:$K$404,0))*HLOOKUP(AM$403,$J$400:$R$401,2)</f>
        <v>0</v>
      </c>
      <c r="AN408" s="1004" cm="1">
        <f t="array" ref="AN408">INDEX($H408:$K408,0,MATCH(AN$404,$H$404:$K$404,0))*HLOOKUP(AN$403,$J$400:$R$401,2)</f>
        <v>100</v>
      </c>
      <c r="AO408" s="1004" cm="1">
        <f t="array" ref="AO408">INDEX($H408:$K408,0,MATCH(AO$404,$H$404:$K$404,0))*HLOOKUP(AO$403,$J$400:$R$401,2)</f>
        <v>100</v>
      </c>
      <c r="AP408" s="1004" cm="1">
        <f t="array" ref="AP408">INDEX($H408:$K408,0,MATCH(AP$404,$H$404:$K$404,0))*HLOOKUP(AP$403,$J$400:$R$401,2)</f>
        <v>40</v>
      </c>
      <c r="AQ408" s="1004" cm="1">
        <f t="array" ref="AQ408">INDEX($H408:$K408,0,MATCH(AQ$404,$H$404:$K$404,0))*HLOOKUP(AQ$403,$J$400:$R$401,2)</f>
        <v>0</v>
      </c>
      <c r="AR408" s="1004" cm="1">
        <f t="array" ref="AR408">INDEX($H408:$K408,0,MATCH(AR$404,$H$404:$K$404,0))*HLOOKUP(AR$403,$J$400:$R$401,2)</f>
        <v>100</v>
      </c>
      <c r="AS408" s="1004" cm="1">
        <f t="array" ref="AS408">INDEX($H408:$K408,0,MATCH(AS$404,$H$404:$K$404,0))*HLOOKUP(AS$403,$J$400:$R$401,2)</f>
        <v>100</v>
      </c>
      <c r="AT408" s="1004" cm="1">
        <f t="array" ref="AT408">INDEX($H408:$K408,0,MATCH(AT$404,$H$404:$K$404,0))*HLOOKUP(AT$403,$J$400:$R$401,2)</f>
        <v>40</v>
      </c>
      <c r="AU408" s="1004"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4" cm="1">
        <f t="array" ref="L409">INDEX($H409:$K409,0,MATCH(L$404,$H$404:$K$404,0))*HLOOKUP(L$403,$J$400:$R$401,2)</f>
        <v>0</v>
      </c>
      <c r="M409" s="1004" cm="1">
        <f t="array" ref="M409">INDEX($H409:$K409,0,MATCH(M$404,$H$404:$K$404,0))*HLOOKUP(M$403,$J$400:$R$401,2)</f>
        <v>0</v>
      </c>
      <c r="N409" s="1004" cm="1">
        <f t="array" ref="N409">INDEX($H409:$K409,0,MATCH(N$404,$H$404:$K$404,0))*HLOOKUP(N$403,$J$400:$R$401,2)</f>
        <v>0</v>
      </c>
      <c r="O409" s="1004" cm="1">
        <f t="array" ref="O409">INDEX($H409:$K409,0,MATCH(O$404,$H$404:$K$404,0))*HLOOKUP(O$403,$J$400:$R$401,2)</f>
        <v>0</v>
      </c>
      <c r="P409" s="1004" cm="1">
        <f t="array" ref="P409">INDEX($H409:$K409,0,MATCH(P$404,$H$404:$K$404,0))*HLOOKUP(P$403,$J$400:$R$401,2)</f>
        <v>0</v>
      </c>
      <c r="Q409" s="1004" cm="1">
        <f t="array" ref="Q409">INDEX($H409:$K409,0,MATCH(Q$404,$H$404:$K$404,0))*HLOOKUP(Q$403,$J$400:$R$401,2)</f>
        <v>0</v>
      </c>
      <c r="R409" s="1004" cm="1">
        <f t="array" ref="R409">INDEX($H409:$K409,0,MATCH(R$404,$H$404:$K$404,0))*HLOOKUP(R$403,$J$400:$R$401,2)</f>
        <v>0</v>
      </c>
      <c r="S409" s="1004" cm="1">
        <f t="array" ref="S409">INDEX($H409:$K409,0,MATCH(S$404,$H$404:$K$404,0))*HLOOKUP(S$403,$J$400:$R$401,2)</f>
        <v>0</v>
      </c>
      <c r="T409" s="1004" cm="1">
        <f t="array" ref="T409">INDEX($H409:$K409,0,MATCH(T$404,$H$404:$K$404,0))*HLOOKUP(T$403,$J$400:$R$401,2)</f>
        <v>0</v>
      </c>
      <c r="U409" s="1004" cm="1">
        <f t="array" ref="U409">INDEX($H409:$K409,0,MATCH(U$404,$H$404:$K$404,0))*HLOOKUP(U$403,$J$400:$R$401,2)</f>
        <v>0</v>
      </c>
      <c r="V409" s="1004" cm="1">
        <f t="array" ref="V409">INDEX($H409:$K409,0,MATCH(V$404,$H$404:$K$404,0))*HLOOKUP(V$403,$J$400:$R$401,2)</f>
        <v>0</v>
      </c>
      <c r="W409" s="1004" cm="1">
        <f t="array" ref="W409">INDEX($H409:$K409,0,MATCH(W$404,$H$404:$K$404,0))*HLOOKUP(W$403,$J$400:$R$401,2)</f>
        <v>0</v>
      </c>
      <c r="X409" s="1004" cm="1">
        <f t="array" ref="X409">INDEX($H409:$K409,0,MATCH(X$404,$H$404:$K$404,0))*HLOOKUP(X$403,$J$400:$R$401,2)</f>
        <v>0</v>
      </c>
      <c r="Y409" s="1004" cm="1">
        <f t="array" ref="Y409">INDEX($H409:$K409,0,MATCH(Y$404,$H$404:$K$404,0))*HLOOKUP(Y$403,$J$400:$R$401,2)</f>
        <v>0</v>
      </c>
      <c r="Z409" s="1004" cm="1">
        <f t="array" ref="Z409">INDEX($H409:$K409,0,MATCH(Z$404,$H$404:$K$404,0))*HLOOKUP(Z$403,$J$400:$R$401,2)</f>
        <v>0</v>
      </c>
      <c r="AA409" s="1004" cm="1">
        <f t="array" ref="AA409">INDEX($H409:$K409,0,MATCH(AA$404,$H$404:$K$404,0))*HLOOKUP(AA$403,$J$400:$R$401,2)</f>
        <v>0</v>
      </c>
      <c r="AB409" s="1004" cm="1">
        <f t="array" ref="AB409">INDEX($H409:$K409,0,MATCH(AB$404,$H$404:$K$404,0))*HLOOKUP(AB$403,$J$400:$R$401,2)</f>
        <v>0</v>
      </c>
      <c r="AC409" s="1004" cm="1">
        <f t="array" ref="AC409">INDEX($H409:$K409,0,MATCH(AC$404,$H$404:$K$404,0))*HLOOKUP(AC$403,$J$400:$R$401,2)</f>
        <v>0</v>
      </c>
      <c r="AD409" s="1004" cm="1">
        <f t="array" ref="AD409">INDEX($H409:$K409,0,MATCH(AD$404,$H$404:$K$404,0))*HLOOKUP(AD$403,$J$400:$R$401,2)</f>
        <v>0</v>
      </c>
      <c r="AE409" s="1004" cm="1">
        <f t="array" ref="AE409">INDEX($H409:$K409,0,MATCH(AE$404,$H$404:$K$404,0))*HLOOKUP(AE$403,$J$400:$R$401,2)</f>
        <v>0</v>
      </c>
      <c r="AF409" s="1004" cm="1">
        <f t="array" ref="AF409">INDEX($H409:$K409,0,MATCH(AF$404,$H$404:$K$404,0))*HLOOKUP(AF$403,$J$400:$R$401,2)</f>
        <v>0</v>
      </c>
      <c r="AG409" s="1004" cm="1">
        <f t="array" ref="AG409">INDEX($H409:$K409,0,MATCH(AG$404,$H$404:$K$404,0))*HLOOKUP(AG$403,$J$400:$R$401,2)</f>
        <v>0</v>
      </c>
      <c r="AH409" s="1004" cm="1">
        <f t="array" ref="AH409">INDEX($H409:$K409,0,MATCH(AH$404,$H$404:$K$404,0))*HLOOKUP(AH$403,$J$400:$R$401,2)</f>
        <v>0</v>
      </c>
      <c r="AI409" s="1004" cm="1">
        <f t="array" ref="AI409">INDEX($H409:$K409,0,MATCH(AI$404,$H$404:$K$404,0))*HLOOKUP(AI$403,$J$400:$R$401,2)</f>
        <v>0</v>
      </c>
      <c r="AJ409" s="1004" cm="1">
        <f t="array" ref="AJ409">INDEX($H409:$K409,0,MATCH(AJ$404,$H$404:$K$404,0))*HLOOKUP(AJ$403,$J$400:$R$401,2)</f>
        <v>0</v>
      </c>
      <c r="AK409" s="1004" cm="1">
        <f t="array" ref="AK409">INDEX($H409:$K409,0,MATCH(AK$404,$H$404:$K$404,0))*HLOOKUP(AK$403,$J$400:$R$401,2)</f>
        <v>0</v>
      </c>
      <c r="AL409" s="1004" cm="1">
        <f t="array" ref="AL409">INDEX($H409:$K409,0,MATCH(AL$404,$H$404:$K$404,0))*HLOOKUP(AL$403,$J$400:$R$401,2)</f>
        <v>0</v>
      </c>
      <c r="AM409" s="1004" cm="1">
        <f t="array" ref="AM409">INDEX($H409:$K409,0,MATCH(AM$404,$H$404:$K$404,0))*HLOOKUP(AM$403,$J$400:$R$401,2)</f>
        <v>0</v>
      </c>
      <c r="AN409" s="1004" cm="1">
        <f t="array" ref="AN409">INDEX($H409:$K409,0,MATCH(AN$404,$H$404:$K$404,0))*HLOOKUP(AN$403,$J$400:$R$401,2)</f>
        <v>0</v>
      </c>
      <c r="AO409" s="1004" cm="1">
        <f t="array" ref="AO409">INDEX($H409:$K409,0,MATCH(AO$404,$H$404:$K$404,0))*HLOOKUP(AO$403,$J$400:$R$401,2)</f>
        <v>0</v>
      </c>
      <c r="AP409" s="1004" cm="1">
        <f t="array" ref="AP409">INDEX($H409:$K409,0,MATCH(AP$404,$H$404:$K$404,0))*HLOOKUP(AP$403,$J$400:$R$401,2)</f>
        <v>0</v>
      </c>
      <c r="AQ409" s="1004" cm="1">
        <f t="array" ref="AQ409">INDEX($H409:$K409,0,MATCH(AQ$404,$H$404:$K$404,0))*HLOOKUP(AQ$403,$J$400:$R$401,2)</f>
        <v>0</v>
      </c>
      <c r="AR409" s="1004" cm="1">
        <f t="array" ref="AR409">INDEX($H409:$K409,0,MATCH(AR$404,$H$404:$K$404,0))*HLOOKUP(AR$403,$J$400:$R$401,2)</f>
        <v>0</v>
      </c>
      <c r="AS409" s="1004" cm="1">
        <f t="array" ref="AS409">INDEX($H409:$K409,0,MATCH(AS$404,$H$404:$K$404,0))*HLOOKUP(AS$403,$J$400:$R$401,2)</f>
        <v>0</v>
      </c>
      <c r="AT409" s="1004" cm="1">
        <f t="array" ref="AT409">INDEX($H409:$K409,0,MATCH(AT$404,$H$404:$K$404,0))*HLOOKUP(AT$403,$J$400:$R$401,2)</f>
        <v>0</v>
      </c>
      <c r="AU409" s="1004"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4" cm="1">
        <f t="array" ref="L410">INDEX($H410:$K410,0,MATCH(L$404,$H$404:$K$404,0))*HLOOKUP(L$403,$J$400:$R$401,2)</f>
        <v>0</v>
      </c>
      <c r="M410" s="1004" cm="1">
        <f t="array" ref="M410">INDEX($H410:$K410,0,MATCH(M$404,$H$404:$K$404,0))*HLOOKUP(M$403,$J$400:$R$401,2)</f>
        <v>0</v>
      </c>
      <c r="N410" s="1004" cm="1">
        <f t="array" ref="N410">INDEX($H410:$K410,0,MATCH(N$404,$H$404:$K$404,0))*HLOOKUP(N$403,$J$400:$R$401,2)</f>
        <v>0</v>
      </c>
      <c r="O410" s="1004" cm="1">
        <f t="array" ref="O410">INDEX($H410:$K410,0,MATCH(O$404,$H$404:$K$404,0))*HLOOKUP(O$403,$J$400:$R$401,2)</f>
        <v>0</v>
      </c>
      <c r="P410" s="1004" cm="1">
        <f t="array" ref="P410">INDEX($H410:$K410,0,MATCH(P$404,$H$404:$K$404,0))*HLOOKUP(P$403,$J$400:$R$401,2)</f>
        <v>0</v>
      </c>
      <c r="Q410" s="1004" cm="1">
        <f t="array" ref="Q410">INDEX($H410:$K410,0,MATCH(Q$404,$H$404:$K$404,0))*HLOOKUP(Q$403,$J$400:$R$401,2)</f>
        <v>0</v>
      </c>
      <c r="R410" s="1004" cm="1">
        <f t="array" ref="R410">INDEX($H410:$K410,0,MATCH(R$404,$H$404:$K$404,0))*HLOOKUP(R$403,$J$400:$R$401,2)</f>
        <v>0</v>
      </c>
      <c r="S410" s="1004" cm="1">
        <f t="array" ref="S410">INDEX($H410:$K410,0,MATCH(S$404,$H$404:$K$404,0))*HLOOKUP(S$403,$J$400:$R$401,2)</f>
        <v>0</v>
      </c>
      <c r="T410" s="1004" cm="1">
        <f t="array" ref="T410">INDEX($H410:$K410,0,MATCH(T$404,$H$404:$K$404,0))*HLOOKUP(T$403,$J$400:$R$401,2)</f>
        <v>0</v>
      </c>
      <c r="U410" s="1004" cm="1">
        <f t="array" ref="U410">INDEX($H410:$K410,0,MATCH(U$404,$H$404:$K$404,0))*HLOOKUP(U$403,$J$400:$R$401,2)</f>
        <v>0</v>
      </c>
      <c r="V410" s="1004" cm="1">
        <f t="array" ref="V410">INDEX($H410:$K410,0,MATCH(V$404,$H$404:$K$404,0))*HLOOKUP(V$403,$J$400:$R$401,2)</f>
        <v>0</v>
      </c>
      <c r="W410" s="1004" cm="1">
        <f t="array" ref="W410">INDEX($H410:$K410,0,MATCH(W$404,$H$404:$K$404,0))*HLOOKUP(W$403,$J$400:$R$401,2)</f>
        <v>0</v>
      </c>
      <c r="X410" s="1004" cm="1">
        <f t="array" ref="X410">INDEX($H410:$K410,0,MATCH(X$404,$H$404:$K$404,0))*HLOOKUP(X$403,$J$400:$R$401,2)</f>
        <v>0</v>
      </c>
      <c r="Y410" s="1004" cm="1">
        <f t="array" ref="Y410">INDEX($H410:$K410,0,MATCH(Y$404,$H$404:$K$404,0))*HLOOKUP(Y$403,$J$400:$R$401,2)</f>
        <v>0</v>
      </c>
      <c r="Z410" s="1004" cm="1">
        <f t="array" ref="Z410">INDEX($H410:$K410,0,MATCH(Z$404,$H$404:$K$404,0))*HLOOKUP(Z$403,$J$400:$R$401,2)</f>
        <v>0</v>
      </c>
      <c r="AA410" s="1004" cm="1">
        <f t="array" ref="AA410">INDEX($H410:$K410,0,MATCH(AA$404,$H$404:$K$404,0))*HLOOKUP(AA$403,$J$400:$R$401,2)</f>
        <v>0</v>
      </c>
      <c r="AB410" s="1004" cm="1">
        <f t="array" ref="AB410">INDEX($H410:$K410,0,MATCH(AB$404,$H$404:$K$404,0))*HLOOKUP(AB$403,$J$400:$R$401,2)</f>
        <v>0</v>
      </c>
      <c r="AC410" s="1004" cm="1">
        <f t="array" ref="AC410">INDEX($H410:$K410,0,MATCH(AC$404,$H$404:$K$404,0))*HLOOKUP(AC$403,$J$400:$R$401,2)</f>
        <v>0</v>
      </c>
      <c r="AD410" s="1004" cm="1">
        <f t="array" ref="AD410">INDEX($H410:$K410,0,MATCH(AD$404,$H$404:$K$404,0))*HLOOKUP(AD$403,$J$400:$R$401,2)</f>
        <v>0</v>
      </c>
      <c r="AE410" s="1004" cm="1">
        <f t="array" ref="AE410">INDEX($H410:$K410,0,MATCH(AE$404,$H$404:$K$404,0))*HLOOKUP(AE$403,$J$400:$R$401,2)</f>
        <v>0</v>
      </c>
      <c r="AF410" s="1004" cm="1">
        <f t="array" ref="AF410">INDEX($H410:$K410,0,MATCH(AF$404,$H$404:$K$404,0))*HLOOKUP(AF$403,$J$400:$R$401,2)</f>
        <v>0</v>
      </c>
      <c r="AG410" s="1004" cm="1">
        <f t="array" ref="AG410">INDEX($H410:$K410,0,MATCH(AG$404,$H$404:$K$404,0))*HLOOKUP(AG$403,$J$400:$R$401,2)</f>
        <v>0</v>
      </c>
      <c r="AH410" s="1004" cm="1">
        <f t="array" ref="AH410">INDEX($H410:$K410,0,MATCH(AH$404,$H$404:$K$404,0))*HLOOKUP(AH$403,$J$400:$R$401,2)</f>
        <v>0</v>
      </c>
      <c r="AI410" s="1004" cm="1">
        <f t="array" ref="AI410">INDEX($H410:$K410,0,MATCH(AI$404,$H$404:$K$404,0))*HLOOKUP(AI$403,$J$400:$R$401,2)</f>
        <v>0</v>
      </c>
      <c r="AJ410" s="1004" cm="1">
        <f t="array" ref="AJ410">INDEX($H410:$K410,0,MATCH(AJ$404,$H$404:$K$404,0))*HLOOKUP(AJ$403,$J$400:$R$401,2)</f>
        <v>0</v>
      </c>
      <c r="AK410" s="1004" cm="1">
        <f t="array" ref="AK410">INDEX($H410:$K410,0,MATCH(AK$404,$H$404:$K$404,0))*HLOOKUP(AK$403,$J$400:$R$401,2)</f>
        <v>0</v>
      </c>
      <c r="AL410" s="1004" cm="1">
        <f t="array" ref="AL410">INDEX($H410:$K410,0,MATCH(AL$404,$H$404:$K$404,0))*HLOOKUP(AL$403,$J$400:$R$401,2)</f>
        <v>0</v>
      </c>
      <c r="AM410" s="1004" cm="1">
        <f t="array" ref="AM410">INDEX($H410:$K410,0,MATCH(AM$404,$H$404:$K$404,0))*HLOOKUP(AM$403,$J$400:$R$401,2)</f>
        <v>0</v>
      </c>
      <c r="AN410" s="1004" cm="1">
        <f t="array" ref="AN410">INDEX($H410:$K410,0,MATCH(AN$404,$H$404:$K$404,0))*HLOOKUP(AN$403,$J$400:$R$401,2)</f>
        <v>0</v>
      </c>
      <c r="AO410" s="1004" cm="1">
        <f t="array" ref="AO410">INDEX($H410:$K410,0,MATCH(AO$404,$H$404:$K$404,0))*HLOOKUP(AO$403,$J$400:$R$401,2)</f>
        <v>0</v>
      </c>
      <c r="AP410" s="1004" cm="1">
        <f t="array" ref="AP410">INDEX($H410:$K410,0,MATCH(AP$404,$H$404:$K$404,0))*HLOOKUP(AP$403,$J$400:$R$401,2)</f>
        <v>0</v>
      </c>
      <c r="AQ410" s="1004" cm="1">
        <f t="array" ref="AQ410">INDEX($H410:$K410,0,MATCH(AQ$404,$H$404:$K$404,0))*HLOOKUP(AQ$403,$J$400:$R$401,2)</f>
        <v>0</v>
      </c>
      <c r="AR410" s="1004" cm="1">
        <f t="array" ref="AR410">INDEX($H410:$K410,0,MATCH(AR$404,$H$404:$K$404,0))*HLOOKUP(AR$403,$J$400:$R$401,2)</f>
        <v>0</v>
      </c>
      <c r="AS410" s="1004" cm="1">
        <f t="array" ref="AS410">INDEX($H410:$K410,0,MATCH(AS$404,$H$404:$K$404,0))*HLOOKUP(AS$403,$J$400:$R$401,2)</f>
        <v>0</v>
      </c>
      <c r="AT410" s="1004" cm="1">
        <f t="array" ref="AT410">INDEX($H410:$K410,0,MATCH(AT$404,$H$404:$K$404,0))*HLOOKUP(AT$403,$J$400:$R$401,2)</f>
        <v>0</v>
      </c>
      <c r="AU410" s="1004"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4" cm="1">
        <f t="array" ref="L411">INDEX($H411:$K411,0,MATCH(L$404,$H$404:$K$404,0))*HLOOKUP(L$403,$J$400:$R$401,2)</f>
        <v>100</v>
      </c>
      <c r="M411" s="1004" cm="1">
        <f t="array" ref="M411">INDEX($H411:$K411,0,MATCH(M$404,$H$404:$K$404,0))*HLOOKUP(M$403,$J$400:$R$401,2)</f>
        <v>120</v>
      </c>
      <c r="N411" s="1004" cm="1">
        <f t="array" ref="N411">INDEX($H411:$K411,0,MATCH(N$404,$H$404:$K$404,0))*HLOOKUP(N$403,$J$400:$R$401,2)</f>
        <v>100</v>
      </c>
      <c r="O411" s="1004" cm="1">
        <f t="array" ref="O411">INDEX($H411:$K411,0,MATCH(O$404,$H$404:$K$404,0))*HLOOKUP(O$403,$J$400:$R$401,2)</f>
        <v>0</v>
      </c>
      <c r="P411" s="1004" cm="1">
        <f t="array" ref="P411">INDEX($H411:$K411,0,MATCH(P$404,$H$404:$K$404,0))*HLOOKUP(P$403,$J$400:$R$401,2)</f>
        <v>100</v>
      </c>
      <c r="Q411" s="1004" cm="1">
        <f t="array" ref="Q411">INDEX($H411:$K411,0,MATCH(Q$404,$H$404:$K$404,0))*HLOOKUP(Q$403,$J$400:$R$401,2)</f>
        <v>120</v>
      </c>
      <c r="R411" s="1004" cm="1">
        <f t="array" ref="R411">INDEX($H411:$K411,0,MATCH(R$404,$H$404:$K$404,0))*HLOOKUP(R$403,$J$400:$R$401,2)</f>
        <v>100</v>
      </c>
      <c r="S411" s="1004" cm="1">
        <f t="array" ref="S411">INDEX($H411:$K411,0,MATCH(S$404,$H$404:$K$404,0))*HLOOKUP(S$403,$J$400:$R$401,2)</f>
        <v>0</v>
      </c>
      <c r="T411" s="1004" cm="1">
        <f t="array" ref="T411">INDEX($H411:$K411,0,MATCH(T$404,$H$404:$K$404,0))*HLOOKUP(T$403,$J$400:$R$401,2)</f>
        <v>100</v>
      </c>
      <c r="U411" s="1004" cm="1">
        <f t="array" ref="U411">INDEX($H411:$K411,0,MATCH(U$404,$H$404:$K$404,0))*HLOOKUP(U$403,$J$400:$R$401,2)</f>
        <v>120</v>
      </c>
      <c r="V411" s="1004" cm="1">
        <f t="array" ref="V411">INDEX($H411:$K411,0,MATCH(V$404,$H$404:$K$404,0))*HLOOKUP(V$403,$J$400:$R$401,2)</f>
        <v>100</v>
      </c>
      <c r="W411" s="1004" cm="1">
        <f t="array" ref="W411">INDEX($H411:$K411,0,MATCH(W$404,$H$404:$K$404,0))*HLOOKUP(W$403,$J$400:$R$401,2)</f>
        <v>0</v>
      </c>
      <c r="X411" s="1004" cm="1">
        <f t="array" ref="X411">INDEX($H411:$K411,0,MATCH(X$404,$H$404:$K$404,0))*HLOOKUP(X$403,$J$400:$R$401,2)</f>
        <v>100</v>
      </c>
      <c r="Y411" s="1004" cm="1">
        <f t="array" ref="Y411">INDEX($H411:$K411,0,MATCH(Y$404,$H$404:$K$404,0))*HLOOKUP(Y$403,$J$400:$R$401,2)</f>
        <v>120</v>
      </c>
      <c r="Z411" s="1004" cm="1">
        <f t="array" ref="Z411">INDEX($H411:$K411,0,MATCH(Z$404,$H$404:$K$404,0))*HLOOKUP(Z$403,$J$400:$R$401,2)</f>
        <v>100</v>
      </c>
      <c r="AA411" s="1004" cm="1">
        <f t="array" ref="AA411">INDEX($H411:$K411,0,MATCH(AA$404,$H$404:$K$404,0))*HLOOKUP(AA$403,$J$400:$R$401,2)</f>
        <v>0</v>
      </c>
      <c r="AB411" s="1004" cm="1">
        <f t="array" ref="AB411">INDEX($H411:$K411,0,MATCH(AB$404,$H$404:$K$404,0))*HLOOKUP(AB$403,$J$400:$R$401,2)</f>
        <v>100</v>
      </c>
      <c r="AC411" s="1004" cm="1">
        <f t="array" ref="AC411">INDEX($H411:$K411,0,MATCH(AC$404,$H$404:$K$404,0))*HLOOKUP(AC$403,$J$400:$R$401,2)</f>
        <v>120</v>
      </c>
      <c r="AD411" s="1004" cm="1">
        <f t="array" ref="AD411">INDEX($H411:$K411,0,MATCH(AD$404,$H$404:$K$404,0))*HLOOKUP(AD$403,$J$400:$R$401,2)</f>
        <v>100</v>
      </c>
      <c r="AE411" s="1004" cm="1">
        <f t="array" ref="AE411">INDEX($H411:$K411,0,MATCH(AE$404,$H$404:$K$404,0))*HLOOKUP(AE$403,$J$400:$R$401,2)</f>
        <v>0</v>
      </c>
      <c r="AF411" s="1004" cm="1">
        <f t="array" ref="AF411">INDEX($H411:$K411,0,MATCH(AF$404,$H$404:$K$404,0))*HLOOKUP(AF$403,$J$400:$R$401,2)</f>
        <v>100</v>
      </c>
      <c r="AG411" s="1004" cm="1">
        <f t="array" ref="AG411">INDEX($H411:$K411,0,MATCH(AG$404,$H$404:$K$404,0))*HLOOKUP(AG$403,$J$400:$R$401,2)</f>
        <v>120</v>
      </c>
      <c r="AH411" s="1004" cm="1">
        <f t="array" ref="AH411">INDEX($H411:$K411,0,MATCH(AH$404,$H$404:$K$404,0))*HLOOKUP(AH$403,$J$400:$R$401,2)</f>
        <v>100</v>
      </c>
      <c r="AI411" s="1004" cm="1">
        <f t="array" ref="AI411">INDEX($H411:$K411,0,MATCH(AI$404,$H$404:$K$404,0))*HLOOKUP(AI$403,$J$400:$R$401,2)</f>
        <v>0</v>
      </c>
      <c r="AJ411" s="1004" cm="1">
        <f t="array" ref="AJ411">INDEX($H411:$K411,0,MATCH(AJ$404,$H$404:$K$404,0))*HLOOKUP(AJ$403,$J$400:$R$401,2)</f>
        <v>100</v>
      </c>
      <c r="AK411" s="1004" cm="1">
        <f t="array" ref="AK411">INDEX($H411:$K411,0,MATCH(AK$404,$H$404:$K$404,0))*HLOOKUP(AK$403,$J$400:$R$401,2)</f>
        <v>120</v>
      </c>
      <c r="AL411" s="1004" cm="1">
        <f t="array" ref="AL411">INDEX($H411:$K411,0,MATCH(AL$404,$H$404:$K$404,0))*HLOOKUP(AL$403,$J$400:$R$401,2)</f>
        <v>100</v>
      </c>
      <c r="AM411" s="1004" cm="1">
        <f t="array" ref="AM411">INDEX($H411:$K411,0,MATCH(AM$404,$H$404:$K$404,0))*HLOOKUP(AM$403,$J$400:$R$401,2)</f>
        <v>0</v>
      </c>
      <c r="AN411" s="1004" cm="1">
        <f t="array" ref="AN411">INDEX($H411:$K411,0,MATCH(AN$404,$H$404:$K$404,0))*HLOOKUP(AN$403,$J$400:$R$401,2)</f>
        <v>100</v>
      </c>
      <c r="AO411" s="1004" cm="1">
        <f t="array" ref="AO411">INDEX($H411:$K411,0,MATCH(AO$404,$H$404:$K$404,0))*HLOOKUP(AO$403,$J$400:$R$401,2)</f>
        <v>120</v>
      </c>
      <c r="AP411" s="1004" cm="1">
        <f t="array" ref="AP411">INDEX($H411:$K411,0,MATCH(AP$404,$H$404:$K$404,0))*HLOOKUP(AP$403,$J$400:$R$401,2)</f>
        <v>100</v>
      </c>
      <c r="AQ411" s="1004" cm="1">
        <f t="array" ref="AQ411">INDEX($H411:$K411,0,MATCH(AQ$404,$H$404:$K$404,0))*HLOOKUP(AQ$403,$J$400:$R$401,2)</f>
        <v>0</v>
      </c>
      <c r="AR411" s="1004" cm="1">
        <f t="array" ref="AR411">INDEX($H411:$K411,0,MATCH(AR$404,$H$404:$K$404,0))*HLOOKUP(AR$403,$J$400:$R$401,2)</f>
        <v>100</v>
      </c>
      <c r="AS411" s="1004" cm="1">
        <f t="array" ref="AS411">INDEX($H411:$K411,0,MATCH(AS$404,$H$404:$K$404,0))*HLOOKUP(AS$403,$J$400:$R$401,2)</f>
        <v>120</v>
      </c>
      <c r="AT411" s="1004" cm="1">
        <f t="array" ref="AT411">INDEX($H411:$K411,0,MATCH(AT$404,$H$404:$K$404,0))*HLOOKUP(AT$403,$J$400:$R$401,2)</f>
        <v>100</v>
      </c>
      <c r="AU411" s="1004"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4" cm="1">
        <f t="array" ref="L412">INDEX($H412:$K412,0,MATCH(L$404,$H$404:$K$404,0))*HLOOKUP(L$403,$J$400:$R$401,2)</f>
        <v>100</v>
      </c>
      <c r="M412" s="1004" cm="1">
        <f t="array" ref="M412">INDEX($H412:$K412,0,MATCH(M$404,$H$404:$K$404,0))*HLOOKUP(M$403,$J$400:$R$401,2)</f>
        <v>150</v>
      </c>
      <c r="N412" s="1004" cm="1">
        <f t="array" ref="N412">INDEX($H412:$K412,0,MATCH(N$404,$H$404:$K$404,0))*HLOOKUP(N$403,$J$400:$R$401,2)</f>
        <v>0</v>
      </c>
      <c r="O412" s="1004" cm="1">
        <f t="array" ref="O412">INDEX($H412:$K412,0,MATCH(O$404,$H$404:$K$404,0))*HLOOKUP(O$403,$J$400:$R$401,2)</f>
        <v>150</v>
      </c>
      <c r="P412" s="1004" cm="1">
        <f t="array" ref="P412">INDEX($H412:$K412,0,MATCH(P$404,$H$404:$K$404,0))*HLOOKUP(P$403,$J$400:$R$401,2)</f>
        <v>100</v>
      </c>
      <c r="Q412" s="1004" cm="1">
        <f t="array" ref="Q412">INDEX($H412:$K412,0,MATCH(Q$404,$H$404:$K$404,0))*HLOOKUP(Q$403,$J$400:$R$401,2)</f>
        <v>150</v>
      </c>
      <c r="R412" s="1004" cm="1">
        <f t="array" ref="R412">INDEX($H412:$K412,0,MATCH(R$404,$H$404:$K$404,0))*HLOOKUP(R$403,$J$400:$R$401,2)</f>
        <v>0</v>
      </c>
      <c r="S412" s="1004" cm="1">
        <f t="array" ref="S412">INDEX($H412:$K412,0,MATCH(S$404,$H$404:$K$404,0))*HLOOKUP(S$403,$J$400:$R$401,2)</f>
        <v>150</v>
      </c>
      <c r="T412" s="1004" cm="1">
        <f t="array" ref="T412">INDEX($H412:$K412,0,MATCH(T$404,$H$404:$K$404,0))*HLOOKUP(T$403,$J$400:$R$401,2)</f>
        <v>100</v>
      </c>
      <c r="U412" s="1004" cm="1">
        <f t="array" ref="U412">INDEX($H412:$K412,0,MATCH(U$404,$H$404:$K$404,0))*HLOOKUP(U$403,$J$400:$R$401,2)</f>
        <v>150</v>
      </c>
      <c r="V412" s="1004" cm="1">
        <f t="array" ref="V412">INDEX($H412:$K412,0,MATCH(V$404,$H$404:$K$404,0))*HLOOKUP(V$403,$J$400:$R$401,2)</f>
        <v>0</v>
      </c>
      <c r="W412" s="1004" cm="1">
        <f t="array" ref="W412">INDEX($H412:$K412,0,MATCH(W$404,$H$404:$K$404,0))*HLOOKUP(W$403,$J$400:$R$401,2)</f>
        <v>150</v>
      </c>
      <c r="X412" s="1004" cm="1">
        <f t="array" ref="X412">INDEX($H412:$K412,0,MATCH(X$404,$H$404:$K$404,0))*HLOOKUP(X$403,$J$400:$R$401,2)</f>
        <v>100</v>
      </c>
      <c r="Y412" s="1004" cm="1">
        <f t="array" ref="Y412">INDEX($H412:$K412,0,MATCH(Y$404,$H$404:$K$404,0))*HLOOKUP(Y$403,$J$400:$R$401,2)</f>
        <v>150</v>
      </c>
      <c r="Z412" s="1004" cm="1">
        <f t="array" ref="Z412">INDEX($H412:$K412,0,MATCH(Z$404,$H$404:$K$404,0))*HLOOKUP(Z$403,$J$400:$R$401,2)</f>
        <v>0</v>
      </c>
      <c r="AA412" s="1004" cm="1">
        <f t="array" ref="AA412">INDEX($H412:$K412,0,MATCH(AA$404,$H$404:$K$404,0))*HLOOKUP(AA$403,$J$400:$R$401,2)</f>
        <v>150</v>
      </c>
      <c r="AB412" s="1004" cm="1">
        <f t="array" ref="AB412">INDEX($H412:$K412,0,MATCH(AB$404,$H$404:$K$404,0))*HLOOKUP(AB$403,$J$400:$R$401,2)</f>
        <v>100</v>
      </c>
      <c r="AC412" s="1004" cm="1">
        <f t="array" ref="AC412">INDEX($H412:$K412,0,MATCH(AC$404,$H$404:$K$404,0))*HLOOKUP(AC$403,$J$400:$R$401,2)</f>
        <v>150</v>
      </c>
      <c r="AD412" s="1004" cm="1">
        <f t="array" ref="AD412">INDEX($H412:$K412,0,MATCH(AD$404,$H$404:$K$404,0))*HLOOKUP(AD$403,$J$400:$R$401,2)</f>
        <v>0</v>
      </c>
      <c r="AE412" s="1004" cm="1">
        <f t="array" ref="AE412">INDEX($H412:$K412,0,MATCH(AE$404,$H$404:$K$404,0))*HLOOKUP(AE$403,$J$400:$R$401,2)</f>
        <v>150</v>
      </c>
      <c r="AF412" s="1004" cm="1">
        <f t="array" ref="AF412">INDEX($H412:$K412,0,MATCH(AF$404,$H$404:$K$404,0))*HLOOKUP(AF$403,$J$400:$R$401,2)</f>
        <v>100</v>
      </c>
      <c r="AG412" s="1004" cm="1">
        <f t="array" ref="AG412">INDEX($H412:$K412,0,MATCH(AG$404,$H$404:$K$404,0))*HLOOKUP(AG$403,$J$400:$R$401,2)</f>
        <v>150</v>
      </c>
      <c r="AH412" s="1004" cm="1">
        <f t="array" ref="AH412">INDEX($H412:$K412,0,MATCH(AH$404,$H$404:$K$404,0))*HLOOKUP(AH$403,$J$400:$R$401,2)</f>
        <v>0</v>
      </c>
      <c r="AI412" s="1004" cm="1">
        <f t="array" ref="AI412">INDEX($H412:$K412,0,MATCH(AI$404,$H$404:$K$404,0))*HLOOKUP(AI$403,$J$400:$R$401,2)</f>
        <v>150</v>
      </c>
      <c r="AJ412" s="1004" cm="1">
        <f t="array" ref="AJ412">INDEX($H412:$K412,0,MATCH(AJ$404,$H$404:$K$404,0))*HLOOKUP(AJ$403,$J$400:$R$401,2)</f>
        <v>100</v>
      </c>
      <c r="AK412" s="1004" cm="1">
        <f t="array" ref="AK412">INDEX($H412:$K412,0,MATCH(AK$404,$H$404:$K$404,0))*HLOOKUP(AK$403,$J$400:$R$401,2)</f>
        <v>150</v>
      </c>
      <c r="AL412" s="1004" cm="1">
        <f t="array" ref="AL412">INDEX($H412:$K412,0,MATCH(AL$404,$H$404:$K$404,0))*HLOOKUP(AL$403,$J$400:$R$401,2)</f>
        <v>0</v>
      </c>
      <c r="AM412" s="1004" cm="1">
        <f t="array" ref="AM412">INDEX($H412:$K412,0,MATCH(AM$404,$H$404:$K$404,0))*HLOOKUP(AM$403,$J$400:$R$401,2)</f>
        <v>150</v>
      </c>
      <c r="AN412" s="1004" cm="1">
        <f t="array" ref="AN412">INDEX($H412:$K412,0,MATCH(AN$404,$H$404:$K$404,0))*HLOOKUP(AN$403,$J$400:$R$401,2)</f>
        <v>100</v>
      </c>
      <c r="AO412" s="1004" cm="1">
        <f t="array" ref="AO412">INDEX($H412:$K412,0,MATCH(AO$404,$H$404:$K$404,0))*HLOOKUP(AO$403,$J$400:$R$401,2)</f>
        <v>150</v>
      </c>
      <c r="AP412" s="1004" cm="1">
        <f t="array" ref="AP412">INDEX($H412:$K412,0,MATCH(AP$404,$H$404:$K$404,0))*HLOOKUP(AP$403,$J$400:$R$401,2)</f>
        <v>0</v>
      </c>
      <c r="AQ412" s="1004" cm="1">
        <f t="array" ref="AQ412">INDEX($H412:$K412,0,MATCH(AQ$404,$H$404:$K$404,0))*HLOOKUP(AQ$403,$J$400:$R$401,2)</f>
        <v>150</v>
      </c>
      <c r="AR412" s="1004" cm="1">
        <f t="array" ref="AR412">INDEX($H412:$K412,0,MATCH(AR$404,$H$404:$K$404,0))*HLOOKUP(AR$403,$J$400:$R$401,2)</f>
        <v>100</v>
      </c>
      <c r="AS412" s="1004" cm="1">
        <f t="array" ref="AS412">INDEX($H412:$K412,0,MATCH(AS$404,$H$404:$K$404,0))*HLOOKUP(AS$403,$J$400:$R$401,2)</f>
        <v>150</v>
      </c>
      <c r="AT412" s="1004" cm="1">
        <f t="array" ref="AT412">INDEX($H412:$K412,0,MATCH(AT$404,$H$404:$K$404,0))*HLOOKUP(AT$403,$J$400:$R$401,2)</f>
        <v>0</v>
      </c>
      <c r="AU412" s="1004"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4" cm="1">
        <f t="array" ref="L413">INDEX($H413:$K413,0,MATCH(L$404,$H$404:$K$404,0))*HLOOKUP(L$403,$J$400:$R$401,2)</f>
        <v>100</v>
      </c>
      <c r="M413" s="1004" cm="1">
        <f t="array" ref="M413">INDEX($H413:$K413,0,MATCH(M$404,$H$404:$K$404,0))*HLOOKUP(M$403,$J$400:$R$401,2)</f>
        <v>150</v>
      </c>
      <c r="N413" s="1004" cm="1">
        <f t="array" ref="N413">INDEX($H413:$K413,0,MATCH(N$404,$H$404:$K$404,0))*HLOOKUP(N$403,$J$400:$R$401,2)</f>
        <v>0</v>
      </c>
      <c r="O413" s="1004" cm="1">
        <f t="array" ref="O413">INDEX($H413:$K413,0,MATCH(O$404,$H$404:$K$404,0))*HLOOKUP(O$403,$J$400:$R$401,2)</f>
        <v>150</v>
      </c>
      <c r="P413" s="1004" cm="1">
        <f t="array" ref="P413">INDEX($H413:$K413,0,MATCH(P$404,$H$404:$K$404,0))*HLOOKUP(P$403,$J$400:$R$401,2)</f>
        <v>100</v>
      </c>
      <c r="Q413" s="1004" cm="1">
        <f t="array" ref="Q413">INDEX($H413:$K413,0,MATCH(Q$404,$H$404:$K$404,0))*HLOOKUP(Q$403,$J$400:$R$401,2)</f>
        <v>150</v>
      </c>
      <c r="R413" s="1004" cm="1">
        <f t="array" ref="R413">INDEX($H413:$K413,0,MATCH(R$404,$H$404:$K$404,0))*HLOOKUP(R$403,$J$400:$R$401,2)</f>
        <v>0</v>
      </c>
      <c r="S413" s="1004" cm="1">
        <f t="array" ref="S413">INDEX($H413:$K413,0,MATCH(S$404,$H$404:$K$404,0))*HLOOKUP(S$403,$J$400:$R$401,2)</f>
        <v>150</v>
      </c>
      <c r="T413" s="1004" cm="1">
        <f t="array" ref="T413">INDEX($H413:$K413,0,MATCH(T$404,$H$404:$K$404,0))*HLOOKUP(T$403,$J$400:$R$401,2)</f>
        <v>100</v>
      </c>
      <c r="U413" s="1004" cm="1">
        <f t="array" ref="U413">INDEX($H413:$K413,0,MATCH(U$404,$H$404:$K$404,0))*HLOOKUP(U$403,$J$400:$R$401,2)</f>
        <v>150</v>
      </c>
      <c r="V413" s="1004" cm="1">
        <f t="array" ref="V413">INDEX($H413:$K413,0,MATCH(V$404,$H$404:$K$404,0))*HLOOKUP(V$403,$J$400:$R$401,2)</f>
        <v>0</v>
      </c>
      <c r="W413" s="1004" cm="1">
        <f t="array" ref="W413">INDEX($H413:$K413,0,MATCH(W$404,$H$404:$K$404,0))*HLOOKUP(W$403,$J$400:$R$401,2)</f>
        <v>150</v>
      </c>
      <c r="X413" s="1004" cm="1">
        <f t="array" ref="X413">INDEX($H413:$K413,0,MATCH(X$404,$H$404:$K$404,0))*HLOOKUP(X$403,$J$400:$R$401,2)</f>
        <v>100</v>
      </c>
      <c r="Y413" s="1004" cm="1">
        <f t="array" ref="Y413">INDEX($H413:$K413,0,MATCH(Y$404,$H$404:$K$404,0))*HLOOKUP(Y$403,$J$400:$R$401,2)</f>
        <v>150</v>
      </c>
      <c r="Z413" s="1004" cm="1">
        <f t="array" ref="Z413">INDEX($H413:$K413,0,MATCH(Z$404,$H$404:$K$404,0))*HLOOKUP(Z$403,$J$400:$R$401,2)</f>
        <v>0</v>
      </c>
      <c r="AA413" s="1004" cm="1">
        <f t="array" ref="AA413">INDEX($H413:$K413,0,MATCH(AA$404,$H$404:$K$404,0))*HLOOKUP(AA$403,$J$400:$R$401,2)</f>
        <v>150</v>
      </c>
      <c r="AB413" s="1004" cm="1">
        <f t="array" ref="AB413">INDEX($H413:$K413,0,MATCH(AB$404,$H$404:$K$404,0))*HLOOKUP(AB$403,$J$400:$R$401,2)</f>
        <v>100</v>
      </c>
      <c r="AC413" s="1004" cm="1">
        <f t="array" ref="AC413">INDEX($H413:$K413,0,MATCH(AC$404,$H$404:$K$404,0))*HLOOKUP(AC$403,$J$400:$R$401,2)</f>
        <v>150</v>
      </c>
      <c r="AD413" s="1004" cm="1">
        <f t="array" ref="AD413">INDEX($H413:$K413,0,MATCH(AD$404,$H$404:$K$404,0))*HLOOKUP(AD$403,$J$400:$R$401,2)</f>
        <v>0</v>
      </c>
      <c r="AE413" s="1004" cm="1">
        <f t="array" ref="AE413">INDEX($H413:$K413,0,MATCH(AE$404,$H$404:$K$404,0))*HLOOKUP(AE$403,$J$400:$R$401,2)</f>
        <v>150</v>
      </c>
      <c r="AF413" s="1004" cm="1">
        <f t="array" ref="AF413">INDEX($H413:$K413,0,MATCH(AF$404,$H$404:$K$404,0))*HLOOKUP(AF$403,$J$400:$R$401,2)</f>
        <v>100</v>
      </c>
      <c r="AG413" s="1004" cm="1">
        <f t="array" ref="AG413">INDEX($H413:$K413,0,MATCH(AG$404,$H$404:$K$404,0))*HLOOKUP(AG$403,$J$400:$R$401,2)</f>
        <v>150</v>
      </c>
      <c r="AH413" s="1004" cm="1">
        <f t="array" ref="AH413">INDEX($H413:$K413,0,MATCH(AH$404,$H$404:$K$404,0))*HLOOKUP(AH$403,$J$400:$R$401,2)</f>
        <v>0</v>
      </c>
      <c r="AI413" s="1004" cm="1">
        <f t="array" ref="AI413">INDEX($H413:$K413,0,MATCH(AI$404,$H$404:$K$404,0))*HLOOKUP(AI$403,$J$400:$R$401,2)</f>
        <v>150</v>
      </c>
      <c r="AJ413" s="1004" cm="1">
        <f t="array" ref="AJ413">INDEX($H413:$K413,0,MATCH(AJ$404,$H$404:$K$404,0))*HLOOKUP(AJ$403,$J$400:$R$401,2)</f>
        <v>100</v>
      </c>
      <c r="AK413" s="1004" cm="1">
        <f t="array" ref="AK413">INDEX($H413:$K413,0,MATCH(AK$404,$H$404:$K$404,0))*HLOOKUP(AK$403,$J$400:$R$401,2)</f>
        <v>150</v>
      </c>
      <c r="AL413" s="1004" cm="1">
        <f t="array" ref="AL413">INDEX($H413:$K413,0,MATCH(AL$404,$H$404:$K$404,0))*HLOOKUP(AL$403,$J$400:$R$401,2)</f>
        <v>0</v>
      </c>
      <c r="AM413" s="1004" cm="1">
        <f t="array" ref="AM413">INDEX($H413:$K413,0,MATCH(AM$404,$H$404:$K$404,0))*HLOOKUP(AM$403,$J$400:$R$401,2)</f>
        <v>150</v>
      </c>
      <c r="AN413" s="1004" cm="1">
        <f t="array" ref="AN413">INDEX($H413:$K413,0,MATCH(AN$404,$H$404:$K$404,0))*HLOOKUP(AN$403,$J$400:$R$401,2)</f>
        <v>100</v>
      </c>
      <c r="AO413" s="1004" cm="1">
        <f t="array" ref="AO413">INDEX($H413:$K413,0,MATCH(AO$404,$H$404:$K$404,0))*HLOOKUP(AO$403,$J$400:$R$401,2)</f>
        <v>150</v>
      </c>
      <c r="AP413" s="1004" cm="1">
        <f t="array" ref="AP413">INDEX($H413:$K413,0,MATCH(AP$404,$H$404:$K$404,0))*HLOOKUP(AP$403,$J$400:$R$401,2)</f>
        <v>0</v>
      </c>
      <c r="AQ413" s="1004" cm="1">
        <f t="array" ref="AQ413">INDEX($H413:$K413,0,MATCH(AQ$404,$H$404:$K$404,0))*HLOOKUP(AQ$403,$J$400:$R$401,2)</f>
        <v>150</v>
      </c>
      <c r="AR413" s="1004" cm="1">
        <f t="array" ref="AR413">INDEX($H413:$K413,0,MATCH(AR$404,$H$404:$K$404,0))*HLOOKUP(AR$403,$J$400:$R$401,2)</f>
        <v>100</v>
      </c>
      <c r="AS413" s="1004" cm="1">
        <f t="array" ref="AS413">INDEX($H413:$K413,0,MATCH(AS$404,$H$404:$K$404,0))*HLOOKUP(AS$403,$J$400:$R$401,2)</f>
        <v>150</v>
      </c>
      <c r="AT413" s="1004" cm="1">
        <f t="array" ref="AT413">INDEX($H413:$K413,0,MATCH(AT$404,$H$404:$K$404,0))*HLOOKUP(AT$403,$J$400:$R$401,2)</f>
        <v>0</v>
      </c>
      <c r="AU413" s="1004"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4" cm="1">
        <f t="array" ref="L414">INDEX($H414:$K414,0,MATCH(L$404,$H$404:$K$404,0))*HLOOKUP(L$403,$J$400:$R$401,2)</f>
        <v>100</v>
      </c>
      <c r="M414" s="1004" cm="1">
        <f t="array" ref="M414">INDEX($H414:$K414,0,MATCH(M$404,$H$404:$K$404,0))*HLOOKUP(M$403,$J$400:$R$401,2)</f>
        <v>150</v>
      </c>
      <c r="N414" s="1004" cm="1">
        <f t="array" ref="N414">INDEX($H414:$K414,0,MATCH(N$404,$H$404:$K$404,0))*HLOOKUP(N$403,$J$400:$R$401,2)</f>
        <v>0</v>
      </c>
      <c r="O414" s="1004" cm="1">
        <f t="array" ref="O414">INDEX($H414:$K414,0,MATCH(O$404,$H$404:$K$404,0))*HLOOKUP(O$403,$J$400:$R$401,2)</f>
        <v>150</v>
      </c>
      <c r="P414" s="1004" cm="1">
        <f t="array" ref="P414">INDEX($H414:$K414,0,MATCH(P$404,$H$404:$K$404,0))*HLOOKUP(P$403,$J$400:$R$401,2)</f>
        <v>100</v>
      </c>
      <c r="Q414" s="1004" cm="1">
        <f t="array" ref="Q414">INDEX($H414:$K414,0,MATCH(Q$404,$H$404:$K$404,0))*HLOOKUP(Q$403,$J$400:$R$401,2)</f>
        <v>150</v>
      </c>
      <c r="R414" s="1004" cm="1">
        <f t="array" ref="R414">INDEX($H414:$K414,0,MATCH(R$404,$H$404:$K$404,0))*HLOOKUP(R$403,$J$400:$R$401,2)</f>
        <v>0</v>
      </c>
      <c r="S414" s="1004" cm="1">
        <f t="array" ref="S414">INDEX($H414:$K414,0,MATCH(S$404,$H$404:$K$404,0))*HLOOKUP(S$403,$J$400:$R$401,2)</f>
        <v>150</v>
      </c>
      <c r="T414" s="1004" cm="1">
        <f t="array" ref="T414">INDEX($H414:$K414,0,MATCH(T$404,$H$404:$K$404,0))*HLOOKUP(T$403,$J$400:$R$401,2)</f>
        <v>100</v>
      </c>
      <c r="U414" s="1004" cm="1">
        <f t="array" ref="U414">INDEX($H414:$K414,0,MATCH(U$404,$H$404:$K$404,0))*HLOOKUP(U$403,$J$400:$R$401,2)</f>
        <v>150</v>
      </c>
      <c r="V414" s="1004" cm="1">
        <f t="array" ref="V414">INDEX($H414:$K414,0,MATCH(V$404,$H$404:$K$404,0))*HLOOKUP(V$403,$J$400:$R$401,2)</f>
        <v>0</v>
      </c>
      <c r="W414" s="1004" cm="1">
        <f t="array" ref="W414">INDEX($H414:$K414,0,MATCH(W$404,$H$404:$K$404,0))*HLOOKUP(W$403,$J$400:$R$401,2)</f>
        <v>150</v>
      </c>
      <c r="X414" s="1004" cm="1">
        <f t="array" ref="X414">INDEX($H414:$K414,0,MATCH(X$404,$H$404:$K$404,0))*HLOOKUP(X$403,$J$400:$R$401,2)</f>
        <v>100</v>
      </c>
      <c r="Y414" s="1004" cm="1">
        <f t="array" ref="Y414">INDEX($H414:$K414,0,MATCH(Y$404,$H$404:$K$404,0))*HLOOKUP(Y$403,$J$400:$R$401,2)</f>
        <v>150</v>
      </c>
      <c r="Z414" s="1004" cm="1">
        <f t="array" ref="Z414">INDEX($H414:$K414,0,MATCH(Z$404,$H$404:$K$404,0))*HLOOKUP(Z$403,$J$400:$R$401,2)</f>
        <v>0</v>
      </c>
      <c r="AA414" s="1004" cm="1">
        <f t="array" ref="AA414">INDEX($H414:$K414,0,MATCH(AA$404,$H$404:$K$404,0))*HLOOKUP(AA$403,$J$400:$R$401,2)</f>
        <v>150</v>
      </c>
      <c r="AB414" s="1004" cm="1">
        <f t="array" ref="AB414">INDEX($H414:$K414,0,MATCH(AB$404,$H$404:$K$404,0))*HLOOKUP(AB$403,$J$400:$R$401,2)</f>
        <v>100</v>
      </c>
      <c r="AC414" s="1004" cm="1">
        <f t="array" ref="AC414">INDEX($H414:$K414,0,MATCH(AC$404,$H$404:$K$404,0))*HLOOKUP(AC$403,$J$400:$R$401,2)</f>
        <v>150</v>
      </c>
      <c r="AD414" s="1004" cm="1">
        <f t="array" ref="AD414">INDEX($H414:$K414,0,MATCH(AD$404,$H$404:$K$404,0))*HLOOKUP(AD$403,$J$400:$R$401,2)</f>
        <v>0</v>
      </c>
      <c r="AE414" s="1004" cm="1">
        <f t="array" ref="AE414">INDEX($H414:$K414,0,MATCH(AE$404,$H$404:$K$404,0))*HLOOKUP(AE$403,$J$400:$R$401,2)</f>
        <v>150</v>
      </c>
      <c r="AF414" s="1004" cm="1">
        <f t="array" ref="AF414">INDEX($H414:$K414,0,MATCH(AF$404,$H$404:$K$404,0))*HLOOKUP(AF$403,$J$400:$R$401,2)</f>
        <v>100</v>
      </c>
      <c r="AG414" s="1004" cm="1">
        <f t="array" ref="AG414">INDEX($H414:$K414,0,MATCH(AG$404,$H$404:$K$404,0))*HLOOKUP(AG$403,$J$400:$R$401,2)</f>
        <v>150</v>
      </c>
      <c r="AH414" s="1004" cm="1">
        <f t="array" ref="AH414">INDEX($H414:$K414,0,MATCH(AH$404,$H$404:$K$404,0))*HLOOKUP(AH$403,$J$400:$R$401,2)</f>
        <v>0</v>
      </c>
      <c r="AI414" s="1004" cm="1">
        <f t="array" ref="AI414">INDEX($H414:$K414,0,MATCH(AI$404,$H$404:$K$404,0))*HLOOKUP(AI$403,$J$400:$R$401,2)</f>
        <v>150</v>
      </c>
      <c r="AJ414" s="1004" cm="1">
        <f t="array" ref="AJ414">INDEX($H414:$K414,0,MATCH(AJ$404,$H$404:$K$404,0))*HLOOKUP(AJ$403,$J$400:$R$401,2)</f>
        <v>100</v>
      </c>
      <c r="AK414" s="1004" cm="1">
        <f t="array" ref="AK414">INDEX($H414:$K414,0,MATCH(AK$404,$H$404:$K$404,0))*HLOOKUP(AK$403,$J$400:$R$401,2)</f>
        <v>150</v>
      </c>
      <c r="AL414" s="1004" cm="1">
        <f t="array" ref="AL414">INDEX($H414:$K414,0,MATCH(AL$404,$H$404:$K$404,0))*HLOOKUP(AL$403,$J$400:$R$401,2)</f>
        <v>0</v>
      </c>
      <c r="AM414" s="1004" cm="1">
        <f t="array" ref="AM414">INDEX($H414:$K414,0,MATCH(AM$404,$H$404:$K$404,0))*HLOOKUP(AM$403,$J$400:$R$401,2)</f>
        <v>150</v>
      </c>
      <c r="AN414" s="1004" cm="1">
        <f t="array" ref="AN414">INDEX($H414:$K414,0,MATCH(AN$404,$H$404:$K$404,0))*HLOOKUP(AN$403,$J$400:$R$401,2)</f>
        <v>100</v>
      </c>
      <c r="AO414" s="1004" cm="1">
        <f t="array" ref="AO414">INDEX($H414:$K414,0,MATCH(AO$404,$H$404:$K$404,0))*HLOOKUP(AO$403,$J$400:$R$401,2)</f>
        <v>150</v>
      </c>
      <c r="AP414" s="1004" cm="1">
        <f t="array" ref="AP414">INDEX($H414:$K414,0,MATCH(AP$404,$H$404:$K$404,0))*HLOOKUP(AP$403,$J$400:$R$401,2)</f>
        <v>0</v>
      </c>
      <c r="AQ414" s="1004" cm="1">
        <f t="array" ref="AQ414">INDEX($H414:$K414,0,MATCH(AQ$404,$H$404:$K$404,0))*HLOOKUP(AQ$403,$J$400:$R$401,2)</f>
        <v>150</v>
      </c>
      <c r="AR414" s="1004" cm="1">
        <f t="array" ref="AR414">INDEX($H414:$K414,0,MATCH(AR$404,$H$404:$K$404,0))*HLOOKUP(AR$403,$J$400:$R$401,2)</f>
        <v>100</v>
      </c>
      <c r="AS414" s="1004" cm="1">
        <f t="array" ref="AS414">INDEX($H414:$K414,0,MATCH(AS$404,$H$404:$K$404,0))*HLOOKUP(AS$403,$J$400:$R$401,2)</f>
        <v>150</v>
      </c>
      <c r="AT414" s="1004" cm="1">
        <f t="array" ref="AT414">INDEX($H414:$K414,0,MATCH(AT$404,$H$404:$K$404,0))*HLOOKUP(AT$403,$J$400:$R$401,2)</f>
        <v>0</v>
      </c>
      <c r="AU414" s="1004"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4" cm="1">
        <f t="array" ref="L415">INDEX($H415:$K415,0,MATCH(L$404,$H$404:$K$404,0))*HLOOKUP(L$403,$J$400:$R$401,2)</f>
        <v>100</v>
      </c>
      <c r="M415" s="1004" cm="1">
        <f t="array" ref="M415">INDEX($H415:$K415,0,MATCH(M$404,$H$404:$K$404,0))*HLOOKUP(M$403,$J$400:$R$401,2)</f>
        <v>120</v>
      </c>
      <c r="N415" s="1004" cm="1">
        <f t="array" ref="N415">INDEX($H415:$K415,0,MATCH(N$404,$H$404:$K$404,0))*HLOOKUP(N$403,$J$400:$R$401,2)</f>
        <v>100</v>
      </c>
      <c r="O415" s="1004" cm="1">
        <f t="array" ref="O415">INDEX($H415:$K415,0,MATCH(O$404,$H$404:$K$404,0))*HLOOKUP(O$403,$J$400:$R$401,2)</f>
        <v>0</v>
      </c>
      <c r="P415" s="1004" cm="1">
        <f t="array" ref="P415">INDEX($H415:$K415,0,MATCH(P$404,$H$404:$K$404,0))*HLOOKUP(P$403,$J$400:$R$401,2)</f>
        <v>100</v>
      </c>
      <c r="Q415" s="1004" cm="1">
        <f t="array" ref="Q415">INDEX($H415:$K415,0,MATCH(Q$404,$H$404:$K$404,0))*HLOOKUP(Q$403,$J$400:$R$401,2)</f>
        <v>120</v>
      </c>
      <c r="R415" s="1004" cm="1">
        <f t="array" ref="R415">INDEX($H415:$K415,0,MATCH(R$404,$H$404:$K$404,0))*HLOOKUP(R$403,$J$400:$R$401,2)</f>
        <v>100</v>
      </c>
      <c r="S415" s="1004" cm="1">
        <f t="array" ref="S415">INDEX($H415:$K415,0,MATCH(S$404,$H$404:$K$404,0))*HLOOKUP(S$403,$J$400:$R$401,2)</f>
        <v>0</v>
      </c>
      <c r="T415" s="1004" cm="1">
        <f t="array" ref="T415">INDEX($H415:$K415,0,MATCH(T$404,$H$404:$K$404,0))*HLOOKUP(T$403,$J$400:$R$401,2)</f>
        <v>100</v>
      </c>
      <c r="U415" s="1004" cm="1">
        <f t="array" ref="U415">INDEX($H415:$K415,0,MATCH(U$404,$H$404:$K$404,0))*HLOOKUP(U$403,$J$400:$R$401,2)</f>
        <v>120</v>
      </c>
      <c r="V415" s="1004" cm="1">
        <f t="array" ref="V415">INDEX($H415:$K415,0,MATCH(V$404,$H$404:$K$404,0))*HLOOKUP(V$403,$J$400:$R$401,2)</f>
        <v>100</v>
      </c>
      <c r="W415" s="1004" cm="1">
        <f t="array" ref="W415">INDEX($H415:$K415,0,MATCH(W$404,$H$404:$K$404,0))*HLOOKUP(W$403,$J$400:$R$401,2)</f>
        <v>0</v>
      </c>
      <c r="X415" s="1004" cm="1">
        <f t="array" ref="X415">INDEX($H415:$K415,0,MATCH(X$404,$H$404:$K$404,0))*HLOOKUP(X$403,$J$400:$R$401,2)</f>
        <v>100</v>
      </c>
      <c r="Y415" s="1004" cm="1">
        <f t="array" ref="Y415">INDEX($H415:$K415,0,MATCH(Y$404,$H$404:$K$404,0))*HLOOKUP(Y$403,$J$400:$R$401,2)</f>
        <v>120</v>
      </c>
      <c r="Z415" s="1004" cm="1">
        <f t="array" ref="Z415">INDEX($H415:$K415,0,MATCH(Z$404,$H$404:$K$404,0))*HLOOKUP(Z$403,$J$400:$R$401,2)</f>
        <v>100</v>
      </c>
      <c r="AA415" s="1004" cm="1">
        <f t="array" ref="AA415">INDEX($H415:$K415,0,MATCH(AA$404,$H$404:$K$404,0))*HLOOKUP(AA$403,$J$400:$R$401,2)</f>
        <v>0</v>
      </c>
      <c r="AB415" s="1004" cm="1">
        <f t="array" ref="AB415">INDEX($H415:$K415,0,MATCH(AB$404,$H$404:$K$404,0))*HLOOKUP(AB$403,$J$400:$R$401,2)</f>
        <v>100</v>
      </c>
      <c r="AC415" s="1004" cm="1">
        <f t="array" ref="AC415">INDEX($H415:$K415,0,MATCH(AC$404,$H$404:$K$404,0))*HLOOKUP(AC$403,$J$400:$R$401,2)</f>
        <v>120</v>
      </c>
      <c r="AD415" s="1004" cm="1">
        <f t="array" ref="AD415">INDEX($H415:$K415,0,MATCH(AD$404,$H$404:$K$404,0))*HLOOKUP(AD$403,$J$400:$R$401,2)</f>
        <v>100</v>
      </c>
      <c r="AE415" s="1004" cm="1">
        <f t="array" ref="AE415">INDEX($H415:$K415,0,MATCH(AE$404,$H$404:$K$404,0))*HLOOKUP(AE$403,$J$400:$R$401,2)</f>
        <v>0</v>
      </c>
      <c r="AF415" s="1004" cm="1">
        <f t="array" ref="AF415">INDEX($H415:$K415,0,MATCH(AF$404,$H$404:$K$404,0))*HLOOKUP(AF$403,$J$400:$R$401,2)</f>
        <v>100</v>
      </c>
      <c r="AG415" s="1004" cm="1">
        <f t="array" ref="AG415">INDEX($H415:$K415,0,MATCH(AG$404,$H$404:$K$404,0))*HLOOKUP(AG$403,$J$400:$R$401,2)</f>
        <v>120</v>
      </c>
      <c r="AH415" s="1004" cm="1">
        <f t="array" ref="AH415">INDEX($H415:$K415,0,MATCH(AH$404,$H$404:$K$404,0))*HLOOKUP(AH$403,$J$400:$R$401,2)</f>
        <v>100</v>
      </c>
      <c r="AI415" s="1004" cm="1">
        <f t="array" ref="AI415">INDEX($H415:$K415,0,MATCH(AI$404,$H$404:$K$404,0))*HLOOKUP(AI$403,$J$400:$R$401,2)</f>
        <v>0</v>
      </c>
      <c r="AJ415" s="1004" cm="1">
        <f t="array" ref="AJ415">INDEX($H415:$K415,0,MATCH(AJ$404,$H$404:$K$404,0))*HLOOKUP(AJ$403,$J$400:$R$401,2)</f>
        <v>100</v>
      </c>
      <c r="AK415" s="1004" cm="1">
        <f t="array" ref="AK415">INDEX($H415:$K415,0,MATCH(AK$404,$H$404:$K$404,0))*HLOOKUP(AK$403,$J$400:$R$401,2)</f>
        <v>120</v>
      </c>
      <c r="AL415" s="1004" cm="1">
        <f t="array" ref="AL415">INDEX($H415:$K415,0,MATCH(AL$404,$H$404:$K$404,0))*HLOOKUP(AL$403,$J$400:$R$401,2)</f>
        <v>100</v>
      </c>
      <c r="AM415" s="1004" cm="1">
        <f t="array" ref="AM415">INDEX($H415:$K415,0,MATCH(AM$404,$H$404:$K$404,0))*HLOOKUP(AM$403,$J$400:$R$401,2)</f>
        <v>0</v>
      </c>
      <c r="AN415" s="1004" cm="1">
        <f t="array" ref="AN415">INDEX($H415:$K415,0,MATCH(AN$404,$H$404:$K$404,0))*HLOOKUP(AN$403,$J$400:$R$401,2)</f>
        <v>100</v>
      </c>
      <c r="AO415" s="1004" cm="1">
        <f t="array" ref="AO415">INDEX($H415:$K415,0,MATCH(AO$404,$H$404:$K$404,0))*HLOOKUP(AO$403,$J$400:$R$401,2)</f>
        <v>120</v>
      </c>
      <c r="AP415" s="1004" cm="1">
        <f t="array" ref="AP415">INDEX($H415:$K415,0,MATCH(AP$404,$H$404:$K$404,0))*HLOOKUP(AP$403,$J$400:$R$401,2)</f>
        <v>100</v>
      </c>
      <c r="AQ415" s="1004" cm="1">
        <f t="array" ref="AQ415">INDEX($H415:$K415,0,MATCH(AQ$404,$H$404:$K$404,0))*HLOOKUP(AQ$403,$J$400:$R$401,2)</f>
        <v>0</v>
      </c>
      <c r="AR415" s="1004" cm="1">
        <f t="array" ref="AR415">INDEX($H415:$K415,0,MATCH(AR$404,$H$404:$K$404,0))*HLOOKUP(AR$403,$J$400:$R$401,2)</f>
        <v>100</v>
      </c>
      <c r="AS415" s="1004" cm="1">
        <f t="array" ref="AS415">INDEX($H415:$K415,0,MATCH(AS$404,$H$404:$K$404,0))*HLOOKUP(AS$403,$J$400:$R$401,2)</f>
        <v>120</v>
      </c>
      <c r="AT415" s="1004" cm="1">
        <f t="array" ref="AT415">INDEX($H415:$K415,0,MATCH(AT$404,$H$404:$K$404,0))*HLOOKUP(AT$403,$J$400:$R$401,2)</f>
        <v>100</v>
      </c>
      <c r="AU415" s="1004"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4" cm="1">
        <f t="array" ref="L416">INDEX($H416:$K416,0,MATCH(L$404,$H$404:$K$404,0))*HLOOKUP(L$403,$J$400:$R$401,2)</f>
        <v>100</v>
      </c>
      <c r="M416" s="1004" cm="1">
        <f t="array" ref="M416">INDEX($H416:$K416,0,MATCH(M$404,$H$404:$K$404,0))*HLOOKUP(M$403,$J$400:$R$401,2)</f>
        <v>120</v>
      </c>
      <c r="N416" s="1004" cm="1">
        <f t="array" ref="N416">INDEX($H416:$K416,0,MATCH(N$404,$H$404:$K$404,0))*HLOOKUP(N$403,$J$400:$R$401,2)</f>
        <v>100</v>
      </c>
      <c r="O416" s="1004" cm="1">
        <f t="array" ref="O416">INDEX($H416:$K416,0,MATCH(O$404,$H$404:$K$404,0))*HLOOKUP(O$403,$J$400:$R$401,2)</f>
        <v>0</v>
      </c>
      <c r="P416" s="1004" cm="1">
        <f t="array" ref="P416">INDEX($H416:$K416,0,MATCH(P$404,$H$404:$K$404,0))*HLOOKUP(P$403,$J$400:$R$401,2)</f>
        <v>100</v>
      </c>
      <c r="Q416" s="1004" cm="1">
        <f t="array" ref="Q416">INDEX($H416:$K416,0,MATCH(Q$404,$H$404:$K$404,0))*HLOOKUP(Q$403,$J$400:$R$401,2)</f>
        <v>120</v>
      </c>
      <c r="R416" s="1004" cm="1">
        <f t="array" ref="R416">INDEX($H416:$K416,0,MATCH(R$404,$H$404:$K$404,0))*HLOOKUP(R$403,$J$400:$R$401,2)</f>
        <v>100</v>
      </c>
      <c r="S416" s="1004" cm="1">
        <f t="array" ref="S416">INDEX($H416:$K416,0,MATCH(S$404,$H$404:$K$404,0))*HLOOKUP(S$403,$J$400:$R$401,2)</f>
        <v>0</v>
      </c>
      <c r="T416" s="1004" cm="1">
        <f t="array" ref="T416">INDEX($H416:$K416,0,MATCH(T$404,$H$404:$K$404,0))*HLOOKUP(T$403,$J$400:$R$401,2)</f>
        <v>100</v>
      </c>
      <c r="U416" s="1004" cm="1">
        <f t="array" ref="U416">INDEX($H416:$K416,0,MATCH(U$404,$H$404:$K$404,0))*HLOOKUP(U$403,$J$400:$R$401,2)</f>
        <v>120</v>
      </c>
      <c r="V416" s="1004" cm="1">
        <f t="array" ref="V416">INDEX($H416:$K416,0,MATCH(V$404,$H$404:$K$404,0))*HLOOKUP(V$403,$J$400:$R$401,2)</f>
        <v>100</v>
      </c>
      <c r="W416" s="1004" cm="1">
        <f t="array" ref="W416">INDEX($H416:$K416,0,MATCH(W$404,$H$404:$K$404,0))*HLOOKUP(W$403,$J$400:$R$401,2)</f>
        <v>0</v>
      </c>
      <c r="X416" s="1004" cm="1">
        <f t="array" ref="X416">INDEX($H416:$K416,0,MATCH(X$404,$H$404:$K$404,0))*HLOOKUP(X$403,$J$400:$R$401,2)</f>
        <v>100</v>
      </c>
      <c r="Y416" s="1004" cm="1">
        <f t="array" ref="Y416">INDEX($H416:$K416,0,MATCH(Y$404,$H$404:$K$404,0))*HLOOKUP(Y$403,$J$400:$R$401,2)</f>
        <v>120</v>
      </c>
      <c r="Z416" s="1004" cm="1">
        <f t="array" ref="Z416">INDEX($H416:$K416,0,MATCH(Z$404,$H$404:$K$404,0))*HLOOKUP(Z$403,$J$400:$R$401,2)</f>
        <v>100</v>
      </c>
      <c r="AA416" s="1004" cm="1">
        <f t="array" ref="AA416">INDEX($H416:$K416,0,MATCH(AA$404,$H$404:$K$404,0))*HLOOKUP(AA$403,$J$400:$R$401,2)</f>
        <v>0</v>
      </c>
      <c r="AB416" s="1004" cm="1">
        <f t="array" ref="AB416">INDEX($H416:$K416,0,MATCH(AB$404,$H$404:$K$404,0))*HLOOKUP(AB$403,$J$400:$R$401,2)</f>
        <v>100</v>
      </c>
      <c r="AC416" s="1004" cm="1">
        <f t="array" ref="AC416">INDEX($H416:$K416,0,MATCH(AC$404,$H$404:$K$404,0))*HLOOKUP(AC$403,$J$400:$R$401,2)</f>
        <v>120</v>
      </c>
      <c r="AD416" s="1004" cm="1">
        <f t="array" ref="AD416">INDEX($H416:$K416,0,MATCH(AD$404,$H$404:$K$404,0))*HLOOKUP(AD$403,$J$400:$R$401,2)</f>
        <v>100</v>
      </c>
      <c r="AE416" s="1004" cm="1">
        <f t="array" ref="AE416">INDEX($H416:$K416,0,MATCH(AE$404,$H$404:$K$404,0))*HLOOKUP(AE$403,$J$400:$R$401,2)</f>
        <v>0</v>
      </c>
      <c r="AF416" s="1004" cm="1">
        <f t="array" ref="AF416">INDEX($H416:$K416,0,MATCH(AF$404,$H$404:$K$404,0))*HLOOKUP(AF$403,$J$400:$R$401,2)</f>
        <v>100</v>
      </c>
      <c r="AG416" s="1004" cm="1">
        <f t="array" ref="AG416">INDEX($H416:$K416,0,MATCH(AG$404,$H$404:$K$404,0))*HLOOKUP(AG$403,$J$400:$R$401,2)</f>
        <v>120</v>
      </c>
      <c r="AH416" s="1004" cm="1">
        <f t="array" ref="AH416">INDEX($H416:$K416,0,MATCH(AH$404,$H$404:$K$404,0))*HLOOKUP(AH$403,$J$400:$R$401,2)</f>
        <v>100</v>
      </c>
      <c r="AI416" s="1004" cm="1">
        <f t="array" ref="AI416">INDEX($H416:$K416,0,MATCH(AI$404,$H$404:$K$404,0))*HLOOKUP(AI$403,$J$400:$R$401,2)</f>
        <v>0</v>
      </c>
      <c r="AJ416" s="1004" cm="1">
        <f t="array" ref="AJ416">INDEX($H416:$K416,0,MATCH(AJ$404,$H$404:$K$404,0))*HLOOKUP(AJ$403,$J$400:$R$401,2)</f>
        <v>100</v>
      </c>
      <c r="AK416" s="1004" cm="1">
        <f t="array" ref="AK416">INDEX($H416:$K416,0,MATCH(AK$404,$H$404:$K$404,0))*HLOOKUP(AK$403,$J$400:$R$401,2)</f>
        <v>120</v>
      </c>
      <c r="AL416" s="1004" cm="1">
        <f t="array" ref="AL416">INDEX($H416:$K416,0,MATCH(AL$404,$H$404:$K$404,0))*HLOOKUP(AL$403,$J$400:$R$401,2)</f>
        <v>100</v>
      </c>
      <c r="AM416" s="1004" cm="1">
        <f t="array" ref="AM416">INDEX($H416:$K416,0,MATCH(AM$404,$H$404:$K$404,0))*HLOOKUP(AM$403,$J$400:$R$401,2)</f>
        <v>0</v>
      </c>
      <c r="AN416" s="1004" cm="1">
        <f t="array" ref="AN416">INDEX($H416:$K416,0,MATCH(AN$404,$H$404:$K$404,0))*HLOOKUP(AN$403,$J$400:$R$401,2)</f>
        <v>100</v>
      </c>
      <c r="AO416" s="1004" cm="1">
        <f t="array" ref="AO416">INDEX($H416:$K416,0,MATCH(AO$404,$H$404:$K$404,0))*HLOOKUP(AO$403,$J$400:$R$401,2)</f>
        <v>120</v>
      </c>
      <c r="AP416" s="1004" cm="1">
        <f t="array" ref="AP416">INDEX($H416:$K416,0,MATCH(AP$404,$H$404:$K$404,0))*HLOOKUP(AP$403,$J$400:$R$401,2)</f>
        <v>100</v>
      </c>
      <c r="AQ416" s="1004" cm="1">
        <f t="array" ref="AQ416">INDEX($H416:$K416,0,MATCH(AQ$404,$H$404:$K$404,0))*HLOOKUP(AQ$403,$J$400:$R$401,2)</f>
        <v>0</v>
      </c>
      <c r="AR416" s="1004" cm="1">
        <f t="array" ref="AR416">INDEX($H416:$K416,0,MATCH(AR$404,$H$404:$K$404,0))*HLOOKUP(AR$403,$J$400:$R$401,2)</f>
        <v>100</v>
      </c>
      <c r="AS416" s="1004" cm="1">
        <f t="array" ref="AS416">INDEX($H416:$K416,0,MATCH(AS$404,$H$404:$K$404,0))*HLOOKUP(AS$403,$J$400:$R$401,2)</f>
        <v>120</v>
      </c>
      <c r="AT416" s="1004" cm="1">
        <f t="array" ref="AT416">INDEX($H416:$K416,0,MATCH(AT$404,$H$404:$K$404,0))*HLOOKUP(AT$403,$J$400:$R$401,2)</f>
        <v>100</v>
      </c>
      <c r="AU416" s="1004"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4" cm="1">
        <f t="array" ref="L417">INDEX($H417:$K417,0,MATCH(L$404,$H$404:$K$404,0))*HLOOKUP(L$403,$J$400:$R$401,2)</f>
        <v>100</v>
      </c>
      <c r="M417" s="1004" cm="1">
        <f t="array" ref="M417">INDEX($H417:$K417,0,MATCH(M$404,$H$404:$K$404,0))*HLOOKUP(M$403,$J$400:$R$401,2)</f>
        <v>100</v>
      </c>
      <c r="N417" s="1004" cm="1">
        <f t="array" ref="N417">INDEX($H417:$K417,0,MATCH(N$404,$H$404:$K$404,0))*HLOOKUP(N$403,$J$400:$R$401,2)</f>
        <v>0</v>
      </c>
      <c r="O417" s="1004" cm="1">
        <f t="array" ref="O417">INDEX($H417:$K417,0,MATCH(O$404,$H$404:$K$404,0))*HLOOKUP(O$403,$J$400:$R$401,2)</f>
        <v>50</v>
      </c>
      <c r="P417" s="1004" cm="1">
        <f t="array" ref="P417">INDEX($H417:$K417,0,MATCH(P$404,$H$404:$K$404,0))*HLOOKUP(P$403,$J$400:$R$401,2)</f>
        <v>100</v>
      </c>
      <c r="Q417" s="1004" cm="1">
        <f t="array" ref="Q417">INDEX($H417:$K417,0,MATCH(Q$404,$H$404:$K$404,0))*HLOOKUP(Q$403,$J$400:$R$401,2)</f>
        <v>100</v>
      </c>
      <c r="R417" s="1004" cm="1">
        <f t="array" ref="R417">INDEX($H417:$K417,0,MATCH(R$404,$H$404:$K$404,0))*HLOOKUP(R$403,$J$400:$R$401,2)</f>
        <v>0</v>
      </c>
      <c r="S417" s="1004" cm="1">
        <f t="array" ref="S417">INDEX($H417:$K417,0,MATCH(S$404,$H$404:$K$404,0))*HLOOKUP(S$403,$J$400:$R$401,2)</f>
        <v>50</v>
      </c>
      <c r="T417" s="1004" cm="1">
        <f t="array" ref="T417">INDEX($H417:$K417,0,MATCH(T$404,$H$404:$K$404,0))*HLOOKUP(T$403,$J$400:$R$401,2)</f>
        <v>100</v>
      </c>
      <c r="U417" s="1004" cm="1">
        <f t="array" ref="U417">INDEX($H417:$K417,0,MATCH(U$404,$H$404:$K$404,0))*HLOOKUP(U$403,$J$400:$R$401,2)</f>
        <v>100</v>
      </c>
      <c r="V417" s="1004" cm="1">
        <f t="array" ref="V417">INDEX($H417:$K417,0,MATCH(V$404,$H$404:$K$404,0))*HLOOKUP(V$403,$J$400:$R$401,2)</f>
        <v>0</v>
      </c>
      <c r="W417" s="1004" cm="1">
        <f t="array" ref="W417">INDEX($H417:$K417,0,MATCH(W$404,$H$404:$K$404,0))*HLOOKUP(W$403,$J$400:$R$401,2)</f>
        <v>50</v>
      </c>
      <c r="X417" s="1004" cm="1">
        <f t="array" ref="X417">INDEX($H417:$K417,0,MATCH(X$404,$H$404:$K$404,0))*HLOOKUP(X$403,$J$400:$R$401,2)</f>
        <v>100</v>
      </c>
      <c r="Y417" s="1004" cm="1">
        <f t="array" ref="Y417">INDEX($H417:$K417,0,MATCH(Y$404,$H$404:$K$404,0))*HLOOKUP(Y$403,$J$400:$R$401,2)</f>
        <v>100</v>
      </c>
      <c r="Z417" s="1004" cm="1">
        <f t="array" ref="Z417">INDEX($H417:$K417,0,MATCH(Z$404,$H$404:$K$404,0))*HLOOKUP(Z$403,$J$400:$R$401,2)</f>
        <v>0</v>
      </c>
      <c r="AA417" s="1004" cm="1">
        <f t="array" ref="AA417">INDEX($H417:$K417,0,MATCH(AA$404,$H$404:$K$404,0))*HLOOKUP(AA$403,$J$400:$R$401,2)</f>
        <v>50</v>
      </c>
      <c r="AB417" s="1004" cm="1">
        <f t="array" ref="AB417">INDEX($H417:$K417,0,MATCH(AB$404,$H$404:$K$404,0))*HLOOKUP(AB$403,$J$400:$R$401,2)</f>
        <v>100</v>
      </c>
      <c r="AC417" s="1004" cm="1">
        <f t="array" ref="AC417">INDEX($H417:$K417,0,MATCH(AC$404,$H$404:$K$404,0))*HLOOKUP(AC$403,$J$400:$R$401,2)</f>
        <v>100</v>
      </c>
      <c r="AD417" s="1004" cm="1">
        <f t="array" ref="AD417">INDEX($H417:$K417,0,MATCH(AD$404,$H$404:$K$404,0))*HLOOKUP(AD$403,$J$400:$R$401,2)</f>
        <v>0</v>
      </c>
      <c r="AE417" s="1004" cm="1">
        <f t="array" ref="AE417">INDEX($H417:$K417,0,MATCH(AE$404,$H$404:$K$404,0))*HLOOKUP(AE$403,$J$400:$R$401,2)</f>
        <v>50</v>
      </c>
      <c r="AF417" s="1004" cm="1">
        <f t="array" ref="AF417">INDEX($H417:$K417,0,MATCH(AF$404,$H$404:$K$404,0))*HLOOKUP(AF$403,$J$400:$R$401,2)</f>
        <v>100</v>
      </c>
      <c r="AG417" s="1004" cm="1">
        <f t="array" ref="AG417">INDEX($H417:$K417,0,MATCH(AG$404,$H$404:$K$404,0))*HLOOKUP(AG$403,$J$400:$R$401,2)</f>
        <v>100</v>
      </c>
      <c r="AH417" s="1004" cm="1">
        <f t="array" ref="AH417">INDEX($H417:$K417,0,MATCH(AH$404,$H$404:$K$404,0))*HLOOKUP(AH$403,$J$400:$R$401,2)</f>
        <v>0</v>
      </c>
      <c r="AI417" s="1004" cm="1">
        <f t="array" ref="AI417">INDEX($H417:$K417,0,MATCH(AI$404,$H$404:$K$404,0))*HLOOKUP(AI$403,$J$400:$R$401,2)</f>
        <v>50</v>
      </c>
      <c r="AJ417" s="1004" cm="1">
        <f t="array" ref="AJ417">INDEX($H417:$K417,0,MATCH(AJ$404,$H$404:$K$404,0))*HLOOKUP(AJ$403,$J$400:$R$401,2)</f>
        <v>100</v>
      </c>
      <c r="AK417" s="1004" cm="1">
        <f t="array" ref="AK417">INDEX($H417:$K417,0,MATCH(AK$404,$H$404:$K$404,0))*HLOOKUP(AK$403,$J$400:$R$401,2)</f>
        <v>100</v>
      </c>
      <c r="AL417" s="1004" cm="1">
        <f t="array" ref="AL417">INDEX($H417:$K417,0,MATCH(AL$404,$H$404:$K$404,0))*HLOOKUP(AL$403,$J$400:$R$401,2)</f>
        <v>0</v>
      </c>
      <c r="AM417" s="1004" cm="1">
        <f t="array" ref="AM417">INDEX($H417:$K417,0,MATCH(AM$404,$H$404:$K$404,0))*HLOOKUP(AM$403,$J$400:$R$401,2)</f>
        <v>50</v>
      </c>
      <c r="AN417" s="1004" cm="1">
        <f t="array" ref="AN417">INDEX($H417:$K417,0,MATCH(AN$404,$H$404:$K$404,0))*HLOOKUP(AN$403,$J$400:$R$401,2)</f>
        <v>100</v>
      </c>
      <c r="AO417" s="1004" cm="1">
        <f t="array" ref="AO417">INDEX($H417:$K417,0,MATCH(AO$404,$H$404:$K$404,0))*HLOOKUP(AO$403,$J$400:$R$401,2)</f>
        <v>100</v>
      </c>
      <c r="AP417" s="1004" cm="1">
        <f t="array" ref="AP417">INDEX($H417:$K417,0,MATCH(AP$404,$H$404:$K$404,0))*HLOOKUP(AP$403,$J$400:$R$401,2)</f>
        <v>0</v>
      </c>
      <c r="AQ417" s="1004" cm="1">
        <f t="array" ref="AQ417">INDEX($H417:$K417,0,MATCH(AQ$404,$H$404:$K$404,0))*HLOOKUP(AQ$403,$J$400:$R$401,2)</f>
        <v>50</v>
      </c>
      <c r="AR417" s="1004" cm="1">
        <f t="array" ref="AR417">INDEX($H417:$K417,0,MATCH(AR$404,$H$404:$K$404,0))*HLOOKUP(AR$403,$J$400:$R$401,2)</f>
        <v>100</v>
      </c>
      <c r="AS417" s="1004" cm="1">
        <f t="array" ref="AS417">INDEX($H417:$K417,0,MATCH(AS$404,$H$404:$K$404,0))*HLOOKUP(AS$403,$J$400:$R$401,2)</f>
        <v>100</v>
      </c>
      <c r="AT417" s="1004" cm="1">
        <f t="array" ref="AT417">INDEX($H417:$K417,0,MATCH(AT$404,$H$404:$K$404,0))*HLOOKUP(AT$403,$J$400:$R$401,2)</f>
        <v>0</v>
      </c>
      <c r="AU417" s="1004"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4" cm="1">
        <f t="array" ref="L418">INDEX($H418:$K418,0,MATCH(L$404,$H$404:$K$404,0))*HLOOKUP(L$403,$J$400:$R$401,2)</f>
        <v>100</v>
      </c>
      <c r="M418" s="1004" cm="1">
        <f t="array" ref="M418">INDEX($H418:$K418,0,MATCH(M$404,$H$404:$K$404,0))*HLOOKUP(M$403,$J$400:$R$401,2)</f>
        <v>100</v>
      </c>
      <c r="N418" s="1004" cm="1">
        <f t="array" ref="N418">INDEX($H418:$K418,0,MATCH(N$404,$H$404:$K$404,0))*HLOOKUP(N$403,$J$400:$R$401,2)</f>
        <v>60</v>
      </c>
      <c r="O418" s="1004" cm="1">
        <f t="array" ref="O418">INDEX($H418:$K418,0,MATCH(O$404,$H$404:$K$404,0))*HLOOKUP(O$403,$J$400:$R$401,2)</f>
        <v>0</v>
      </c>
      <c r="P418" s="1004" cm="1">
        <f t="array" ref="P418">INDEX($H418:$K418,0,MATCH(P$404,$H$404:$K$404,0))*HLOOKUP(P$403,$J$400:$R$401,2)</f>
        <v>100</v>
      </c>
      <c r="Q418" s="1004" cm="1">
        <f t="array" ref="Q418">INDEX($H418:$K418,0,MATCH(Q$404,$H$404:$K$404,0))*HLOOKUP(Q$403,$J$400:$R$401,2)</f>
        <v>100</v>
      </c>
      <c r="R418" s="1004" cm="1">
        <f t="array" ref="R418">INDEX($H418:$K418,0,MATCH(R$404,$H$404:$K$404,0))*HLOOKUP(R$403,$J$400:$R$401,2)</f>
        <v>60</v>
      </c>
      <c r="S418" s="1004" cm="1">
        <f t="array" ref="S418">INDEX($H418:$K418,0,MATCH(S$404,$H$404:$K$404,0))*HLOOKUP(S$403,$J$400:$R$401,2)</f>
        <v>0</v>
      </c>
      <c r="T418" s="1004" cm="1">
        <f t="array" ref="T418">INDEX($H418:$K418,0,MATCH(T$404,$H$404:$K$404,0))*HLOOKUP(T$403,$J$400:$R$401,2)</f>
        <v>100</v>
      </c>
      <c r="U418" s="1004" cm="1">
        <f t="array" ref="U418">INDEX($H418:$K418,0,MATCH(U$404,$H$404:$K$404,0))*HLOOKUP(U$403,$J$400:$R$401,2)</f>
        <v>100</v>
      </c>
      <c r="V418" s="1004" cm="1">
        <f t="array" ref="V418">INDEX($H418:$K418,0,MATCH(V$404,$H$404:$K$404,0))*HLOOKUP(V$403,$J$400:$R$401,2)</f>
        <v>60</v>
      </c>
      <c r="W418" s="1004" cm="1">
        <f t="array" ref="W418">INDEX($H418:$K418,0,MATCH(W$404,$H$404:$K$404,0))*HLOOKUP(W$403,$J$400:$R$401,2)</f>
        <v>0</v>
      </c>
      <c r="X418" s="1004" cm="1">
        <f t="array" ref="X418">INDEX($H418:$K418,0,MATCH(X$404,$H$404:$K$404,0))*HLOOKUP(X$403,$J$400:$R$401,2)</f>
        <v>100</v>
      </c>
      <c r="Y418" s="1004" cm="1">
        <f t="array" ref="Y418">INDEX($H418:$K418,0,MATCH(Y$404,$H$404:$K$404,0))*HLOOKUP(Y$403,$J$400:$R$401,2)</f>
        <v>100</v>
      </c>
      <c r="Z418" s="1004" cm="1">
        <f t="array" ref="Z418">INDEX($H418:$K418,0,MATCH(Z$404,$H$404:$K$404,0))*HLOOKUP(Z$403,$J$400:$R$401,2)</f>
        <v>60</v>
      </c>
      <c r="AA418" s="1004" cm="1">
        <f t="array" ref="AA418">INDEX($H418:$K418,0,MATCH(AA$404,$H$404:$K$404,0))*HLOOKUP(AA$403,$J$400:$R$401,2)</f>
        <v>0</v>
      </c>
      <c r="AB418" s="1004" cm="1">
        <f t="array" ref="AB418">INDEX($H418:$K418,0,MATCH(AB$404,$H$404:$K$404,0))*HLOOKUP(AB$403,$J$400:$R$401,2)</f>
        <v>100</v>
      </c>
      <c r="AC418" s="1004" cm="1">
        <f t="array" ref="AC418">INDEX($H418:$K418,0,MATCH(AC$404,$H$404:$K$404,0))*HLOOKUP(AC$403,$J$400:$R$401,2)</f>
        <v>100</v>
      </c>
      <c r="AD418" s="1004" cm="1">
        <f t="array" ref="AD418">INDEX($H418:$K418,0,MATCH(AD$404,$H$404:$K$404,0))*HLOOKUP(AD$403,$J$400:$R$401,2)</f>
        <v>60</v>
      </c>
      <c r="AE418" s="1004" cm="1">
        <f t="array" ref="AE418">INDEX($H418:$K418,0,MATCH(AE$404,$H$404:$K$404,0))*HLOOKUP(AE$403,$J$400:$R$401,2)</f>
        <v>0</v>
      </c>
      <c r="AF418" s="1004" cm="1">
        <f t="array" ref="AF418">INDEX($H418:$K418,0,MATCH(AF$404,$H$404:$K$404,0))*HLOOKUP(AF$403,$J$400:$R$401,2)</f>
        <v>100</v>
      </c>
      <c r="AG418" s="1004" cm="1">
        <f t="array" ref="AG418">INDEX($H418:$K418,0,MATCH(AG$404,$H$404:$K$404,0))*HLOOKUP(AG$403,$J$400:$R$401,2)</f>
        <v>100</v>
      </c>
      <c r="AH418" s="1004" cm="1">
        <f t="array" ref="AH418">INDEX($H418:$K418,0,MATCH(AH$404,$H$404:$K$404,0))*HLOOKUP(AH$403,$J$400:$R$401,2)</f>
        <v>60</v>
      </c>
      <c r="AI418" s="1004" cm="1">
        <f t="array" ref="AI418">INDEX($H418:$K418,0,MATCH(AI$404,$H$404:$K$404,0))*HLOOKUP(AI$403,$J$400:$R$401,2)</f>
        <v>0</v>
      </c>
      <c r="AJ418" s="1004" cm="1">
        <f t="array" ref="AJ418">INDEX($H418:$K418,0,MATCH(AJ$404,$H$404:$K$404,0))*HLOOKUP(AJ$403,$J$400:$R$401,2)</f>
        <v>100</v>
      </c>
      <c r="AK418" s="1004" cm="1">
        <f t="array" ref="AK418">INDEX($H418:$K418,0,MATCH(AK$404,$H$404:$K$404,0))*HLOOKUP(AK$403,$J$400:$R$401,2)</f>
        <v>100</v>
      </c>
      <c r="AL418" s="1004" cm="1">
        <f t="array" ref="AL418">INDEX($H418:$K418,0,MATCH(AL$404,$H$404:$K$404,0))*HLOOKUP(AL$403,$J$400:$R$401,2)</f>
        <v>60</v>
      </c>
      <c r="AM418" s="1004" cm="1">
        <f t="array" ref="AM418">INDEX($H418:$K418,0,MATCH(AM$404,$H$404:$K$404,0))*HLOOKUP(AM$403,$J$400:$R$401,2)</f>
        <v>0</v>
      </c>
      <c r="AN418" s="1004" cm="1">
        <f t="array" ref="AN418">INDEX($H418:$K418,0,MATCH(AN$404,$H$404:$K$404,0))*HLOOKUP(AN$403,$J$400:$R$401,2)</f>
        <v>100</v>
      </c>
      <c r="AO418" s="1004" cm="1">
        <f t="array" ref="AO418">INDEX($H418:$K418,0,MATCH(AO$404,$H$404:$K$404,0))*HLOOKUP(AO$403,$J$400:$R$401,2)</f>
        <v>100</v>
      </c>
      <c r="AP418" s="1004" cm="1">
        <f t="array" ref="AP418">INDEX($H418:$K418,0,MATCH(AP$404,$H$404:$K$404,0))*HLOOKUP(AP$403,$J$400:$R$401,2)</f>
        <v>60</v>
      </c>
      <c r="AQ418" s="1004" cm="1">
        <f t="array" ref="AQ418">INDEX($H418:$K418,0,MATCH(AQ$404,$H$404:$K$404,0))*HLOOKUP(AQ$403,$J$400:$R$401,2)</f>
        <v>0</v>
      </c>
      <c r="AR418" s="1004" cm="1">
        <f t="array" ref="AR418">INDEX($H418:$K418,0,MATCH(AR$404,$H$404:$K$404,0))*HLOOKUP(AR$403,$J$400:$R$401,2)</f>
        <v>100</v>
      </c>
      <c r="AS418" s="1004" cm="1">
        <f t="array" ref="AS418">INDEX($H418:$K418,0,MATCH(AS$404,$H$404:$K$404,0))*HLOOKUP(AS$403,$J$400:$R$401,2)</f>
        <v>100</v>
      </c>
      <c r="AT418" s="1004" cm="1">
        <f t="array" ref="AT418">INDEX($H418:$K418,0,MATCH(AT$404,$H$404:$K$404,0))*HLOOKUP(AT$403,$J$400:$R$401,2)</f>
        <v>60</v>
      </c>
      <c r="AU418" s="1004"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4" cm="1">
        <f t="array" ref="L419">INDEX($H419:$K419,0,MATCH(L$404,$H$404:$K$404,0))*HLOOKUP(L$403,$J$400:$R$401,2)</f>
        <v>100</v>
      </c>
      <c r="M419" s="1004" cm="1">
        <f t="array" ref="M419">INDEX($H419:$K419,0,MATCH(M$404,$H$404:$K$404,0))*HLOOKUP(M$403,$J$400:$R$401,2)</f>
        <v>120</v>
      </c>
      <c r="N419" s="1004" cm="1">
        <f t="array" ref="N419">INDEX($H419:$K419,0,MATCH(N$404,$H$404:$K$404,0))*HLOOKUP(N$403,$J$400:$R$401,2)</f>
        <v>80</v>
      </c>
      <c r="O419" s="1004" cm="1">
        <f t="array" ref="O419">INDEX($H419:$K419,0,MATCH(O$404,$H$404:$K$404,0))*HLOOKUP(O$403,$J$400:$R$401,2)</f>
        <v>0</v>
      </c>
      <c r="P419" s="1004" cm="1">
        <f t="array" ref="P419">INDEX($H419:$K419,0,MATCH(P$404,$H$404:$K$404,0))*HLOOKUP(P$403,$J$400:$R$401,2)</f>
        <v>100</v>
      </c>
      <c r="Q419" s="1004" cm="1">
        <f t="array" ref="Q419">INDEX($H419:$K419,0,MATCH(Q$404,$H$404:$K$404,0))*HLOOKUP(Q$403,$J$400:$R$401,2)</f>
        <v>120</v>
      </c>
      <c r="R419" s="1004" cm="1">
        <f t="array" ref="R419">INDEX($H419:$K419,0,MATCH(R$404,$H$404:$K$404,0))*HLOOKUP(R$403,$J$400:$R$401,2)</f>
        <v>80</v>
      </c>
      <c r="S419" s="1004" cm="1">
        <f t="array" ref="S419">INDEX($H419:$K419,0,MATCH(S$404,$H$404:$K$404,0))*HLOOKUP(S$403,$J$400:$R$401,2)</f>
        <v>0</v>
      </c>
      <c r="T419" s="1004" cm="1">
        <f t="array" ref="T419">INDEX($H419:$K419,0,MATCH(T$404,$H$404:$K$404,0))*HLOOKUP(T$403,$J$400:$R$401,2)</f>
        <v>100</v>
      </c>
      <c r="U419" s="1004" cm="1">
        <f t="array" ref="U419">INDEX($H419:$K419,0,MATCH(U$404,$H$404:$K$404,0))*HLOOKUP(U$403,$J$400:$R$401,2)</f>
        <v>120</v>
      </c>
      <c r="V419" s="1004" cm="1">
        <f t="array" ref="V419">INDEX($H419:$K419,0,MATCH(V$404,$H$404:$K$404,0))*HLOOKUP(V$403,$J$400:$R$401,2)</f>
        <v>80</v>
      </c>
      <c r="W419" s="1004" cm="1">
        <f t="array" ref="W419">INDEX($H419:$K419,0,MATCH(W$404,$H$404:$K$404,0))*HLOOKUP(W$403,$J$400:$R$401,2)</f>
        <v>0</v>
      </c>
      <c r="X419" s="1004" cm="1">
        <f t="array" ref="X419">INDEX($H419:$K419,0,MATCH(X$404,$H$404:$K$404,0))*HLOOKUP(X$403,$J$400:$R$401,2)</f>
        <v>100</v>
      </c>
      <c r="Y419" s="1004" cm="1">
        <f t="array" ref="Y419">INDEX($H419:$K419,0,MATCH(Y$404,$H$404:$K$404,0))*HLOOKUP(Y$403,$J$400:$R$401,2)</f>
        <v>120</v>
      </c>
      <c r="Z419" s="1004" cm="1">
        <f t="array" ref="Z419">INDEX($H419:$K419,0,MATCH(Z$404,$H$404:$K$404,0))*HLOOKUP(Z$403,$J$400:$R$401,2)</f>
        <v>80</v>
      </c>
      <c r="AA419" s="1004" cm="1">
        <f t="array" ref="AA419">INDEX($H419:$K419,0,MATCH(AA$404,$H$404:$K$404,0))*HLOOKUP(AA$403,$J$400:$R$401,2)</f>
        <v>0</v>
      </c>
      <c r="AB419" s="1004" cm="1">
        <f t="array" ref="AB419">INDEX($H419:$K419,0,MATCH(AB$404,$H$404:$K$404,0))*HLOOKUP(AB$403,$J$400:$R$401,2)</f>
        <v>100</v>
      </c>
      <c r="AC419" s="1004" cm="1">
        <f t="array" ref="AC419">INDEX($H419:$K419,0,MATCH(AC$404,$H$404:$K$404,0))*HLOOKUP(AC$403,$J$400:$R$401,2)</f>
        <v>120</v>
      </c>
      <c r="AD419" s="1004" cm="1">
        <f t="array" ref="AD419">INDEX($H419:$K419,0,MATCH(AD$404,$H$404:$K$404,0))*HLOOKUP(AD$403,$J$400:$R$401,2)</f>
        <v>80</v>
      </c>
      <c r="AE419" s="1004" cm="1">
        <f t="array" ref="AE419">INDEX($H419:$K419,0,MATCH(AE$404,$H$404:$K$404,0))*HLOOKUP(AE$403,$J$400:$R$401,2)</f>
        <v>0</v>
      </c>
      <c r="AF419" s="1004" cm="1">
        <f t="array" ref="AF419">INDEX($H419:$K419,0,MATCH(AF$404,$H$404:$K$404,0))*HLOOKUP(AF$403,$J$400:$R$401,2)</f>
        <v>100</v>
      </c>
      <c r="AG419" s="1004" cm="1">
        <f t="array" ref="AG419">INDEX($H419:$K419,0,MATCH(AG$404,$H$404:$K$404,0))*HLOOKUP(AG$403,$J$400:$R$401,2)</f>
        <v>120</v>
      </c>
      <c r="AH419" s="1004" cm="1">
        <f t="array" ref="AH419">INDEX($H419:$K419,0,MATCH(AH$404,$H$404:$K$404,0))*HLOOKUP(AH$403,$J$400:$R$401,2)</f>
        <v>80</v>
      </c>
      <c r="AI419" s="1004" cm="1">
        <f t="array" ref="AI419">INDEX($H419:$K419,0,MATCH(AI$404,$H$404:$K$404,0))*HLOOKUP(AI$403,$J$400:$R$401,2)</f>
        <v>0</v>
      </c>
      <c r="AJ419" s="1004" cm="1">
        <f t="array" ref="AJ419">INDEX($H419:$K419,0,MATCH(AJ$404,$H$404:$K$404,0))*HLOOKUP(AJ$403,$J$400:$R$401,2)</f>
        <v>100</v>
      </c>
      <c r="AK419" s="1004" cm="1">
        <f t="array" ref="AK419">INDEX($H419:$K419,0,MATCH(AK$404,$H$404:$K$404,0))*HLOOKUP(AK$403,$J$400:$R$401,2)</f>
        <v>120</v>
      </c>
      <c r="AL419" s="1004" cm="1">
        <f t="array" ref="AL419">INDEX($H419:$K419,0,MATCH(AL$404,$H$404:$K$404,0))*HLOOKUP(AL$403,$J$400:$R$401,2)</f>
        <v>80</v>
      </c>
      <c r="AM419" s="1004" cm="1">
        <f t="array" ref="AM419">INDEX($H419:$K419,0,MATCH(AM$404,$H$404:$K$404,0))*HLOOKUP(AM$403,$J$400:$R$401,2)</f>
        <v>0</v>
      </c>
      <c r="AN419" s="1004" cm="1">
        <f t="array" ref="AN419">INDEX($H419:$K419,0,MATCH(AN$404,$H$404:$K$404,0))*HLOOKUP(AN$403,$J$400:$R$401,2)</f>
        <v>100</v>
      </c>
      <c r="AO419" s="1004" cm="1">
        <f t="array" ref="AO419">INDEX($H419:$K419,0,MATCH(AO$404,$H$404:$K$404,0))*HLOOKUP(AO$403,$J$400:$R$401,2)</f>
        <v>120</v>
      </c>
      <c r="AP419" s="1004" cm="1">
        <f t="array" ref="AP419">INDEX($H419:$K419,0,MATCH(AP$404,$H$404:$K$404,0))*HLOOKUP(AP$403,$J$400:$R$401,2)</f>
        <v>80</v>
      </c>
      <c r="AQ419" s="1004" cm="1">
        <f t="array" ref="AQ419">INDEX($H419:$K419,0,MATCH(AQ$404,$H$404:$K$404,0))*HLOOKUP(AQ$403,$J$400:$R$401,2)</f>
        <v>0</v>
      </c>
      <c r="AR419" s="1004" cm="1">
        <f t="array" ref="AR419">INDEX($H419:$K419,0,MATCH(AR$404,$H$404:$K$404,0))*HLOOKUP(AR$403,$J$400:$R$401,2)</f>
        <v>100</v>
      </c>
      <c r="AS419" s="1004" cm="1">
        <f t="array" ref="AS419">INDEX($H419:$K419,0,MATCH(AS$404,$H$404:$K$404,0))*HLOOKUP(AS$403,$J$400:$R$401,2)</f>
        <v>120</v>
      </c>
      <c r="AT419" s="1004" cm="1">
        <f t="array" ref="AT419">INDEX($H419:$K419,0,MATCH(AT$404,$H$404:$K$404,0))*HLOOKUP(AT$403,$J$400:$R$401,2)</f>
        <v>80</v>
      </c>
      <c r="AU419" s="1004"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4" cm="1">
        <f t="array" ref="L420">INDEX($H420:$K420,0,MATCH(L$404,$H$404:$K$404,0))*HLOOKUP(L$403,$J$400:$R$401,2)</f>
        <v>0</v>
      </c>
      <c r="M420" s="1004" cm="1">
        <f t="array" ref="M420">INDEX($H420:$K420,0,MATCH(M$404,$H$404:$K$404,0))*HLOOKUP(M$403,$J$400:$R$401,2)</f>
        <v>0</v>
      </c>
      <c r="N420" s="1004" cm="1">
        <f t="array" ref="N420">INDEX($H420:$K420,0,MATCH(N$404,$H$404:$K$404,0))*HLOOKUP(N$403,$J$400:$R$401,2)</f>
        <v>0</v>
      </c>
      <c r="O420" s="1004" cm="1">
        <f t="array" ref="O420">INDEX($H420:$K420,0,MATCH(O$404,$H$404:$K$404,0))*HLOOKUP(O$403,$J$400:$R$401,2)</f>
        <v>0</v>
      </c>
      <c r="P420" s="1004" cm="1">
        <f t="array" ref="P420">INDEX($H420:$K420,0,MATCH(P$404,$H$404:$K$404,0))*HLOOKUP(P$403,$J$400:$R$401,2)</f>
        <v>0</v>
      </c>
      <c r="Q420" s="1004" cm="1">
        <f t="array" ref="Q420">INDEX($H420:$K420,0,MATCH(Q$404,$H$404:$K$404,0))*HLOOKUP(Q$403,$J$400:$R$401,2)</f>
        <v>0</v>
      </c>
      <c r="R420" s="1004" cm="1">
        <f t="array" ref="R420">INDEX($H420:$K420,0,MATCH(R$404,$H$404:$K$404,0))*HLOOKUP(R$403,$J$400:$R$401,2)</f>
        <v>0</v>
      </c>
      <c r="S420" s="1004" cm="1">
        <f t="array" ref="S420">INDEX($H420:$K420,0,MATCH(S$404,$H$404:$K$404,0))*HLOOKUP(S$403,$J$400:$R$401,2)</f>
        <v>0</v>
      </c>
      <c r="T420" s="1004" cm="1">
        <f t="array" ref="T420">INDEX($H420:$K420,0,MATCH(T$404,$H$404:$K$404,0))*HLOOKUP(T$403,$J$400:$R$401,2)</f>
        <v>0</v>
      </c>
      <c r="U420" s="1004" cm="1">
        <f t="array" ref="U420">INDEX($H420:$K420,0,MATCH(U$404,$H$404:$K$404,0))*HLOOKUP(U$403,$J$400:$R$401,2)</f>
        <v>0</v>
      </c>
      <c r="V420" s="1004" cm="1">
        <f t="array" ref="V420">INDEX($H420:$K420,0,MATCH(V$404,$H$404:$K$404,0))*HLOOKUP(V$403,$J$400:$R$401,2)</f>
        <v>0</v>
      </c>
      <c r="W420" s="1004" cm="1">
        <f t="array" ref="W420">INDEX($H420:$K420,0,MATCH(W$404,$H$404:$K$404,0))*HLOOKUP(W$403,$J$400:$R$401,2)</f>
        <v>0</v>
      </c>
      <c r="X420" s="1004" cm="1">
        <f t="array" ref="X420">INDEX($H420:$K420,0,MATCH(X$404,$H$404:$K$404,0))*HLOOKUP(X$403,$J$400:$R$401,2)</f>
        <v>0</v>
      </c>
      <c r="Y420" s="1004" cm="1">
        <f t="array" ref="Y420">INDEX($H420:$K420,0,MATCH(Y$404,$H$404:$K$404,0))*HLOOKUP(Y$403,$J$400:$R$401,2)</f>
        <v>0</v>
      </c>
      <c r="Z420" s="1004" cm="1">
        <f t="array" ref="Z420">INDEX($H420:$K420,0,MATCH(Z$404,$H$404:$K$404,0))*HLOOKUP(Z$403,$J$400:$R$401,2)</f>
        <v>0</v>
      </c>
      <c r="AA420" s="1004" cm="1">
        <f t="array" ref="AA420">INDEX($H420:$K420,0,MATCH(AA$404,$H$404:$K$404,0))*HLOOKUP(AA$403,$J$400:$R$401,2)</f>
        <v>0</v>
      </c>
      <c r="AB420" s="1004" cm="1">
        <f t="array" ref="AB420">INDEX($H420:$K420,0,MATCH(AB$404,$H$404:$K$404,0))*HLOOKUP(AB$403,$J$400:$R$401,2)</f>
        <v>0</v>
      </c>
      <c r="AC420" s="1004" cm="1">
        <f t="array" ref="AC420">INDEX($H420:$K420,0,MATCH(AC$404,$H$404:$K$404,0))*HLOOKUP(AC$403,$J$400:$R$401,2)</f>
        <v>0</v>
      </c>
      <c r="AD420" s="1004" cm="1">
        <f t="array" ref="AD420">INDEX($H420:$K420,0,MATCH(AD$404,$H$404:$K$404,0))*HLOOKUP(AD$403,$J$400:$R$401,2)</f>
        <v>0</v>
      </c>
      <c r="AE420" s="1004" cm="1">
        <f t="array" ref="AE420">INDEX($H420:$K420,0,MATCH(AE$404,$H$404:$K$404,0))*HLOOKUP(AE$403,$J$400:$R$401,2)</f>
        <v>0</v>
      </c>
      <c r="AF420" s="1004" cm="1">
        <f t="array" ref="AF420">INDEX($H420:$K420,0,MATCH(AF$404,$H$404:$K$404,0))*HLOOKUP(AF$403,$J$400:$R$401,2)</f>
        <v>0</v>
      </c>
      <c r="AG420" s="1004" cm="1">
        <f t="array" ref="AG420">INDEX($H420:$K420,0,MATCH(AG$404,$H$404:$K$404,0))*HLOOKUP(AG$403,$J$400:$R$401,2)</f>
        <v>0</v>
      </c>
      <c r="AH420" s="1004" cm="1">
        <f t="array" ref="AH420">INDEX($H420:$K420,0,MATCH(AH$404,$H$404:$K$404,0))*HLOOKUP(AH$403,$J$400:$R$401,2)</f>
        <v>0</v>
      </c>
      <c r="AI420" s="1004" cm="1">
        <f t="array" ref="AI420">INDEX($H420:$K420,0,MATCH(AI$404,$H$404:$K$404,0))*HLOOKUP(AI$403,$J$400:$R$401,2)</f>
        <v>0</v>
      </c>
      <c r="AJ420" s="1004" cm="1">
        <f t="array" ref="AJ420">INDEX($H420:$K420,0,MATCH(AJ$404,$H$404:$K$404,0))*HLOOKUP(AJ$403,$J$400:$R$401,2)</f>
        <v>0</v>
      </c>
      <c r="AK420" s="1004" cm="1">
        <f t="array" ref="AK420">INDEX($H420:$K420,0,MATCH(AK$404,$H$404:$K$404,0))*HLOOKUP(AK$403,$J$400:$R$401,2)</f>
        <v>0</v>
      </c>
      <c r="AL420" s="1004" cm="1">
        <f t="array" ref="AL420">INDEX($H420:$K420,0,MATCH(AL$404,$H$404:$K$404,0))*HLOOKUP(AL$403,$J$400:$R$401,2)</f>
        <v>0</v>
      </c>
      <c r="AM420" s="1004" cm="1">
        <f t="array" ref="AM420">INDEX($H420:$K420,0,MATCH(AM$404,$H$404:$K$404,0))*HLOOKUP(AM$403,$J$400:$R$401,2)</f>
        <v>0</v>
      </c>
      <c r="AN420" s="1004" cm="1">
        <f t="array" ref="AN420">INDEX($H420:$K420,0,MATCH(AN$404,$H$404:$K$404,0))*HLOOKUP(AN$403,$J$400:$R$401,2)</f>
        <v>0</v>
      </c>
      <c r="AO420" s="1004" cm="1">
        <f t="array" ref="AO420">INDEX($H420:$K420,0,MATCH(AO$404,$H$404:$K$404,0))*HLOOKUP(AO$403,$J$400:$R$401,2)</f>
        <v>0</v>
      </c>
      <c r="AP420" s="1004" cm="1">
        <f t="array" ref="AP420">INDEX($H420:$K420,0,MATCH(AP$404,$H$404:$K$404,0))*HLOOKUP(AP$403,$J$400:$R$401,2)</f>
        <v>0</v>
      </c>
      <c r="AQ420" s="1004" cm="1">
        <f t="array" ref="AQ420">INDEX($H420:$K420,0,MATCH(AQ$404,$H$404:$K$404,0))*HLOOKUP(AQ$403,$J$400:$R$401,2)</f>
        <v>0</v>
      </c>
      <c r="AR420" s="1004" cm="1">
        <f t="array" ref="AR420">INDEX($H420:$K420,0,MATCH(AR$404,$H$404:$K$404,0))*HLOOKUP(AR$403,$J$400:$R$401,2)</f>
        <v>0</v>
      </c>
      <c r="AS420" s="1004" cm="1">
        <f t="array" ref="AS420">INDEX($H420:$K420,0,MATCH(AS$404,$H$404:$K$404,0))*HLOOKUP(AS$403,$J$400:$R$401,2)</f>
        <v>0</v>
      </c>
      <c r="AT420" s="1004" cm="1">
        <f t="array" ref="AT420">INDEX($H420:$K420,0,MATCH(AT$404,$H$404:$K$404,0))*HLOOKUP(AT$403,$J$400:$R$401,2)</f>
        <v>0</v>
      </c>
      <c r="AU420" s="1004"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4" cm="1">
        <f t="array" ref="L421">INDEX($H421:$K421,0,MATCH(L$404,$H$404:$K$404,0))*HLOOKUP(L$403,$J$400:$R$401,2)</f>
        <v>0</v>
      </c>
      <c r="M421" s="1004" cm="1">
        <f t="array" ref="M421">INDEX($H421:$K421,0,MATCH(M$404,$H$404:$K$404,0))*HLOOKUP(M$403,$J$400:$R$401,2)</f>
        <v>0</v>
      </c>
      <c r="N421" s="1004" cm="1">
        <f t="array" ref="N421">INDEX($H421:$K421,0,MATCH(N$404,$H$404:$K$404,0))*HLOOKUP(N$403,$J$400:$R$401,2)</f>
        <v>0</v>
      </c>
      <c r="O421" s="1004" cm="1">
        <f t="array" ref="O421">INDEX($H421:$K421,0,MATCH(O$404,$H$404:$K$404,0))*HLOOKUP(O$403,$J$400:$R$401,2)</f>
        <v>0</v>
      </c>
      <c r="P421" s="1004" cm="1">
        <f t="array" ref="P421">INDEX($H421:$K421,0,MATCH(P$404,$H$404:$K$404,0))*HLOOKUP(P$403,$J$400:$R$401,2)</f>
        <v>0</v>
      </c>
      <c r="Q421" s="1004" cm="1">
        <f t="array" ref="Q421">INDEX($H421:$K421,0,MATCH(Q$404,$H$404:$K$404,0))*HLOOKUP(Q$403,$J$400:$R$401,2)</f>
        <v>0</v>
      </c>
      <c r="R421" s="1004" cm="1">
        <f t="array" ref="R421">INDEX($H421:$K421,0,MATCH(R$404,$H$404:$K$404,0))*HLOOKUP(R$403,$J$400:$R$401,2)</f>
        <v>0</v>
      </c>
      <c r="S421" s="1004" cm="1">
        <f t="array" ref="S421">INDEX($H421:$K421,0,MATCH(S$404,$H$404:$K$404,0))*HLOOKUP(S$403,$J$400:$R$401,2)</f>
        <v>0</v>
      </c>
      <c r="T421" s="1004" cm="1">
        <f t="array" ref="T421">INDEX($H421:$K421,0,MATCH(T$404,$H$404:$K$404,0))*HLOOKUP(T$403,$J$400:$R$401,2)</f>
        <v>0</v>
      </c>
      <c r="U421" s="1004" cm="1">
        <f t="array" ref="U421">INDEX($H421:$K421,0,MATCH(U$404,$H$404:$K$404,0))*HLOOKUP(U$403,$J$400:$R$401,2)</f>
        <v>0</v>
      </c>
      <c r="V421" s="1004" cm="1">
        <f t="array" ref="V421">INDEX($H421:$K421,0,MATCH(V$404,$H$404:$K$404,0))*HLOOKUP(V$403,$J$400:$R$401,2)</f>
        <v>0</v>
      </c>
      <c r="W421" s="1004" cm="1">
        <f t="array" ref="W421">INDEX($H421:$K421,0,MATCH(W$404,$H$404:$K$404,0))*HLOOKUP(W$403,$J$400:$R$401,2)</f>
        <v>0</v>
      </c>
      <c r="X421" s="1004" cm="1">
        <f t="array" ref="X421">INDEX($H421:$K421,0,MATCH(X$404,$H$404:$K$404,0))*HLOOKUP(X$403,$J$400:$R$401,2)</f>
        <v>0</v>
      </c>
      <c r="Y421" s="1004" cm="1">
        <f t="array" ref="Y421">INDEX($H421:$K421,0,MATCH(Y$404,$H$404:$K$404,0))*HLOOKUP(Y$403,$J$400:$R$401,2)</f>
        <v>0</v>
      </c>
      <c r="Z421" s="1004" cm="1">
        <f t="array" ref="Z421">INDEX($H421:$K421,0,MATCH(Z$404,$H$404:$K$404,0))*HLOOKUP(Z$403,$J$400:$R$401,2)</f>
        <v>0</v>
      </c>
      <c r="AA421" s="1004" cm="1">
        <f t="array" ref="AA421">INDEX($H421:$K421,0,MATCH(AA$404,$H$404:$K$404,0))*HLOOKUP(AA$403,$J$400:$R$401,2)</f>
        <v>0</v>
      </c>
      <c r="AB421" s="1004" cm="1">
        <f t="array" ref="AB421">INDEX($H421:$K421,0,MATCH(AB$404,$H$404:$K$404,0))*HLOOKUP(AB$403,$J$400:$R$401,2)</f>
        <v>0</v>
      </c>
      <c r="AC421" s="1004" cm="1">
        <f t="array" ref="AC421">INDEX($H421:$K421,0,MATCH(AC$404,$H$404:$K$404,0))*HLOOKUP(AC$403,$J$400:$R$401,2)</f>
        <v>0</v>
      </c>
      <c r="AD421" s="1004" cm="1">
        <f t="array" ref="AD421">INDEX($H421:$K421,0,MATCH(AD$404,$H$404:$K$404,0))*HLOOKUP(AD$403,$J$400:$R$401,2)</f>
        <v>0</v>
      </c>
      <c r="AE421" s="1004" cm="1">
        <f t="array" ref="AE421">INDEX($H421:$K421,0,MATCH(AE$404,$H$404:$K$404,0))*HLOOKUP(AE$403,$J$400:$R$401,2)</f>
        <v>0</v>
      </c>
      <c r="AF421" s="1004" cm="1">
        <f t="array" ref="AF421">INDEX($H421:$K421,0,MATCH(AF$404,$H$404:$K$404,0))*HLOOKUP(AF$403,$J$400:$R$401,2)</f>
        <v>0</v>
      </c>
      <c r="AG421" s="1004" cm="1">
        <f t="array" ref="AG421">INDEX($H421:$K421,0,MATCH(AG$404,$H$404:$K$404,0))*HLOOKUP(AG$403,$J$400:$R$401,2)</f>
        <v>0</v>
      </c>
      <c r="AH421" s="1004" cm="1">
        <f t="array" ref="AH421">INDEX($H421:$K421,0,MATCH(AH$404,$H$404:$K$404,0))*HLOOKUP(AH$403,$J$400:$R$401,2)</f>
        <v>0</v>
      </c>
      <c r="AI421" s="1004" cm="1">
        <f t="array" ref="AI421">INDEX($H421:$K421,0,MATCH(AI$404,$H$404:$K$404,0))*HLOOKUP(AI$403,$J$400:$R$401,2)</f>
        <v>0</v>
      </c>
      <c r="AJ421" s="1004" cm="1">
        <f t="array" ref="AJ421">INDEX($H421:$K421,0,MATCH(AJ$404,$H$404:$K$404,0))*HLOOKUP(AJ$403,$J$400:$R$401,2)</f>
        <v>0</v>
      </c>
      <c r="AK421" s="1004" cm="1">
        <f t="array" ref="AK421">INDEX($H421:$K421,0,MATCH(AK$404,$H$404:$K$404,0))*HLOOKUP(AK$403,$J$400:$R$401,2)</f>
        <v>0</v>
      </c>
      <c r="AL421" s="1004" cm="1">
        <f t="array" ref="AL421">INDEX($H421:$K421,0,MATCH(AL$404,$H$404:$K$404,0))*HLOOKUP(AL$403,$J$400:$R$401,2)</f>
        <v>0</v>
      </c>
      <c r="AM421" s="1004" cm="1">
        <f t="array" ref="AM421">INDEX($H421:$K421,0,MATCH(AM$404,$H$404:$K$404,0))*HLOOKUP(AM$403,$J$400:$R$401,2)</f>
        <v>0</v>
      </c>
      <c r="AN421" s="1004" cm="1">
        <f t="array" ref="AN421">INDEX($H421:$K421,0,MATCH(AN$404,$H$404:$K$404,0))*HLOOKUP(AN$403,$J$400:$R$401,2)</f>
        <v>0</v>
      </c>
      <c r="AO421" s="1004" cm="1">
        <f t="array" ref="AO421">INDEX($H421:$K421,0,MATCH(AO$404,$H$404:$K$404,0))*HLOOKUP(AO$403,$J$400:$R$401,2)</f>
        <v>0</v>
      </c>
      <c r="AP421" s="1004" cm="1">
        <f t="array" ref="AP421">INDEX($H421:$K421,0,MATCH(AP$404,$H$404:$K$404,0))*HLOOKUP(AP$403,$J$400:$R$401,2)</f>
        <v>0</v>
      </c>
      <c r="AQ421" s="1004" cm="1">
        <f t="array" ref="AQ421">INDEX($H421:$K421,0,MATCH(AQ$404,$H$404:$K$404,0))*HLOOKUP(AQ$403,$J$400:$R$401,2)</f>
        <v>0</v>
      </c>
      <c r="AR421" s="1004" cm="1">
        <f t="array" ref="AR421">INDEX($H421:$K421,0,MATCH(AR$404,$H$404:$K$404,0))*HLOOKUP(AR$403,$J$400:$R$401,2)</f>
        <v>0</v>
      </c>
      <c r="AS421" s="1004" cm="1">
        <f t="array" ref="AS421">INDEX($H421:$K421,0,MATCH(AS$404,$H$404:$K$404,0))*HLOOKUP(AS$403,$J$400:$R$401,2)</f>
        <v>0</v>
      </c>
      <c r="AT421" s="1004" cm="1">
        <f t="array" ref="AT421">INDEX($H421:$K421,0,MATCH(AT$404,$H$404:$K$404,0))*HLOOKUP(AT$403,$J$400:$R$401,2)</f>
        <v>0</v>
      </c>
      <c r="AU421" s="1004"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4" cm="1">
        <f t="array" ref="L422">INDEX($H422:$K422,0,MATCH(L$404,$H$404:$K$404,0))*HLOOKUP(L$403,$J$400:$R$401,2)</f>
        <v>0</v>
      </c>
      <c r="M422" s="1004" cm="1">
        <f t="array" ref="M422">INDEX($H422:$K422,0,MATCH(M$404,$H$404:$K$404,0))*HLOOKUP(M$403,$J$400:$R$401,2)</f>
        <v>0</v>
      </c>
      <c r="N422" s="1004" cm="1">
        <f t="array" ref="N422">INDEX($H422:$K422,0,MATCH(N$404,$H$404:$K$404,0))*HLOOKUP(N$403,$J$400:$R$401,2)</f>
        <v>0</v>
      </c>
      <c r="O422" s="1004" cm="1">
        <f t="array" ref="O422">INDEX($H422:$K422,0,MATCH(O$404,$H$404:$K$404,0))*HLOOKUP(O$403,$J$400:$R$401,2)</f>
        <v>0</v>
      </c>
      <c r="P422" s="1004" cm="1">
        <f t="array" ref="P422">INDEX($H422:$K422,0,MATCH(P$404,$H$404:$K$404,0))*HLOOKUP(P$403,$J$400:$R$401,2)</f>
        <v>0</v>
      </c>
      <c r="Q422" s="1004" cm="1">
        <f t="array" ref="Q422">INDEX($H422:$K422,0,MATCH(Q$404,$H$404:$K$404,0))*HLOOKUP(Q$403,$J$400:$R$401,2)</f>
        <v>0</v>
      </c>
      <c r="R422" s="1004" cm="1">
        <f t="array" ref="R422">INDEX($H422:$K422,0,MATCH(R$404,$H$404:$K$404,0))*HLOOKUP(R$403,$J$400:$R$401,2)</f>
        <v>0</v>
      </c>
      <c r="S422" s="1004" cm="1">
        <f t="array" ref="S422">INDEX($H422:$K422,0,MATCH(S$404,$H$404:$K$404,0))*HLOOKUP(S$403,$J$400:$R$401,2)</f>
        <v>0</v>
      </c>
      <c r="T422" s="1004" cm="1">
        <f t="array" ref="T422">INDEX($H422:$K422,0,MATCH(T$404,$H$404:$K$404,0))*HLOOKUP(T$403,$J$400:$R$401,2)</f>
        <v>0</v>
      </c>
      <c r="U422" s="1004" cm="1">
        <f t="array" ref="U422">INDEX($H422:$K422,0,MATCH(U$404,$H$404:$K$404,0))*HLOOKUP(U$403,$J$400:$R$401,2)</f>
        <v>0</v>
      </c>
      <c r="V422" s="1004" cm="1">
        <f t="array" ref="V422">INDEX($H422:$K422,0,MATCH(V$404,$H$404:$K$404,0))*HLOOKUP(V$403,$J$400:$R$401,2)</f>
        <v>0</v>
      </c>
      <c r="W422" s="1004" cm="1">
        <f t="array" ref="W422">INDEX($H422:$K422,0,MATCH(W$404,$H$404:$K$404,0))*HLOOKUP(W$403,$J$400:$R$401,2)</f>
        <v>0</v>
      </c>
      <c r="X422" s="1004" cm="1">
        <f t="array" ref="X422">INDEX($H422:$K422,0,MATCH(X$404,$H$404:$K$404,0))*HLOOKUP(X$403,$J$400:$R$401,2)</f>
        <v>0</v>
      </c>
      <c r="Y422" s="1004" cm="1">
        <f t="array" ref="Y422">INDEX($H422:$K422,0,MATCH(Y$404,$H$404:$K$404,0))*HLOOKUP(Y$403,$J$400:$R$401,2)</f>
        <v>0</v>
      </c>
      <c r="Z422" s="1004" cm="1">
        <f t="array" ref="Z422">INDEX($H422:$K422,0,MATCH(Z$404,$H$404:$K$404,0))*HLOOKUP(Z$403,$J$400:$R$401,2)</f>
        <v>0</v>
      </c>
      <c r="AA422" s="1004" cm="1">
        <f t="array" ref="AA422">INDEX($H422:$K422,0,MATCH(AA$404,$H$404:$K$404,0))*HLOOKUP(AA$403,$J$400:$R$401,2)</f>
        <v>0</v>
      </c>
      <c r="AB422" s="1004" cm="1">
        <f t="array" ref="AB422">INDEX($H422:$K422,0,MATCH(AB$404,$H$404:$K$404,0))*HLOOKUP(AB$403,$J$400:$R$401,2)</f>
        <v>0</v>
      </c>
      <c r="AC422" s="1004" cm="1">
        <f t="array" ref="AC422">INDEX($H422:$K422,0,MATCH(AC$404,$H$404:$K$404,0))*HLOOKUP(AC$403,$J$400:$R$401,2)</f>
        <v>0</v>
      </c>
      <c r="AD422" s="1004" cm="1">
        <f t="array" ref="AD422">INDEX($H422:$K422,0,MATCH(AD$404,$H$404:$K$404,0))*HLOOKUP(AD$403,$J$400:$R$401,2)</f>
        <v>0</v>
      </c>
      <c r="AE422" s="1004" cm="1">
        <f t="array" ref="AE422">INDEX($H422:$K422,0,MATCH(AE$404,$H$404:$K$404,0))*HLOOKUP(AE$403,$J$400:$R$401,2)</f>
        <v>0</v>
      </c>
      <c r="AF422" s="1004" cm="1">
        <f t="array" ref="AF422">INDEX($H422:$K422,0,MATCH(AF$404,$H$404:$K$404,0))*HLOOKUP(AF$403,$J$400:$R$401,2)</f>
        <v>0</v>
      </c>
      <c r="AG422" s="1004" cm="1">
        <f t="array" ref="AG422">INDEX($H422:$K422,0,MATCH(AG$404,$H$404:$K$404,0))*HLOOKUP(AG$403,$J$400:$R$401,2)</f>
        <v>0</v>
      </c>
      <c r="AH422" s="1004" cm="1">
        <f t="array" ref="AH422">INDEX($H422:$K422,0,MATCH(AH$404,$H$404:$K$404,0))*HLOOKUP(AH$403,$J$400:$R$401,2)</f>
        <v>0</v>
      </c>
      <c r="AI422" s="1004" cm="1">
        <f t="array" ref="AI422">INDEX($H422:$K422,0,MATCH(AI$404,$H$404:$K$404,0))*HLOOKUP(AI$403,$J$400:$R$401,2)</f>
        <v>0</v>
      </c>
      <c r="AJ422" s="1004" cm="1">
        <f t="array" ref="AJ422">INDEX($H422:$K422,0,MATCH(AJ$404,$H$404:$K$404,0))*HLOOKUP(AJ$403,$J$400:$R$401,2)</f>
        <v>0</v>
      </c>
      <c r="AK422" s="1004" cm="1">
        <f t="array" ref="AK422">INDEX($H422:$K422,0,MATCH(AK$404,$H$404:$K$404,0))*HLOOKUP(AK$403,$J$400:$R$401,2)</f>
        <v>0</v>
      </c>
      <c r="AL422" s="1004" cm="1">
        <f t="array" ref="AL422">INDEX($H422:$K422,0,MATCH(AL$404,$H$404:$K$404,0))*HLOOKUP(AL$403,$J$400:$R$401,2)</f>
        <v>0</v>
      </c>
      <c r="AM422" s="1004" cm="1">
        <f t="array" ref="AM422">INDEX($H422:$K422,0,MATCH(AM$404,$H$404:$K$404,0))*HLOOKUP(AM$403,$J$400:$R$401,2)</f>
        <v>0</v>
      </c>
      <c r="AN422" s="1004" cm="1">
        <f t="array" ref="AN422">INDEX($H422:$K422,0,MATCH(AN$404,$H$404:$K$404,0))*HLOOKUP(AN$403,$J$400:$R$401,2)</f>
        <v>0</v>
      </c>
      <c r="AO422" s="1004" cm="1">
        <f t="array" ref="AO422">INDEX($H422:$K422,0,MATCH(AO$404,$H$404:$K$404,0))*HLOOKUP(AO$403,$J$400:$R$401,2)</f>
        <v>0</v>
      </c>
      <c r="AP422" s="1004" cm="1">
        <f t="array" ref="AP422">INDEX($H422:$K422,0,MATCH(AP$404,$H$404:$K$404,0))*HLOOKUP(AP$403,$J$400:$R$401,2)</f>
        <v>0</v>
      </c>
      <c r="AQ422" s="1004" cm="1">
        <f t="array" ref="AQ422">INDEX($H422:$K422,0,MATCH(AQ$404,$H$404:$K$404,0))*HLOOKUP(AQ$403,$J$400:$R$401,2)</f>
        <v>0</v>
      </c>
      <c r="AR422" s="1004" cm="1">
        <f t="array" ref="AR422">INDEX($H422:$K422,0,MATCH(AR$404,$H$404:$K$404,0))*HLOOKUP(AR$403,$J$400:$R$401,2)</f>
        <v>0</v>
      </c>
      <c r="AS422" s="1004" cm="1">
        <f t="array" ref="AS422">INDEX($H422:$K422,0,MATCH(AS$404,$H$404:$K$404,0))*HLOOKUP(AS$403,$J$400:$R$401,2)</f>
        <v>0</v>
      </c>
      <c r="AT422" s="1004" cm="1">
        <f t="array" ref="AT422">INDEX($H422:$K422,0,MATCH(AT$404,$H$404:$K$404,0))*HLOOKUP(AT$403,$J$400:$R$401,2)</f>
        <v>0</v>
      </c>
      <c r="AU422" s="1004"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4" cm="1">
        <f t="array" ref="L423">INDEX($H423:$K423,0,MATCH(L$404,$H$404:$K$404,0))*HLOOKUP(L$403,$J$400:$R$401,2)</f>
        <v>0</v>
      </c>
      <c r="M423" s="1004" cm="1">
        <f t="array" ref="M423">INDEX($H423:$K423,0,MATCH(M$404,$H$404:$K$404,0))*HLOOKUP(M$403,$J$400:$R$401,2)</f>
        <v>0</v>
      </c>
      <c r="N423" s="1004" cm="1">
        <f t="array" ref="N423">INDEX($H423:$K423,0,MATCH(N$404,$H$404:$K$404,0))*HLOOKUP(N$403,$J$400:$R$401,2)</f>
        <v>0</v>
      </c>
      <c r="O423" s="1004" cm="1">
        <f t="array" ref="O423">INDEX($H423:$K423,0,MATCH(O$404,$H$404:$K$404,0))*HLOOKUP(O$403,$J$400:$R$401,2)</f>
        <v>0</v>
      </c>
      <c r="P423" s="1004" cm="1">
        <f t="array" ref="P423">INDEX($H423:$K423,0,MATCH(P$404,$H$404:$K$404,0))*HLOOKUP(P$403,$J$400:$R$401,2)</f>
        <v>0</v>
      </c>
      <c r="Q423" s="1004" cm="1">
        <f t="array" ref="Q423">INDEX($H423:$K423,0,MATCH(Q$404,$H$404:$K$404,0))*HLOOKUP(Q$403,$J$400:$R$401,2)</f>
        <v>0</v>
      </c>
      <c r="R423" s="1004" cm="1">
        <f t="array" ref="R423">INDEX($H423:$K423,0,MATCH(R$404,$H$404:$K$404,0))*HLOOKUP(R$403,$J$400:$R$401,2)</f>
        <v>0</v>
      </c>
      <c r="S423" s="1004" cm="1">
        <f t="array" ref="S423">INDEX($H423:$K423,0,MATCH(S$404,$H$404:$K$404,0))*HLOOKUP(S$403,$J$400:$R$401,2)</f>
        <v>0</v>
      </c>
      <c r="T423" s="1004" cm="1">
        <f t="array" ref="T423">INDEX($H423:$K423,0,MATCH(T$404,$H$404:$K$404,0))*HLOOKUP(T$403,$J$400:$R$401,2)</f>
        <v>0</v>
      </c>
      <c r="U423" s="1004" cm="1">
        <f t="array" ref="U423">INDEX($H423:$K423,0,MATCH(U$404,$H$404:$K$404,0))*HLOOKUP(U$403,$J$400:$R$401,2)</f>
        <v>0</v>
      </c>
      <c r="V423" s="1004" cm="1">
        <f t="array" ref="V423">INDEX($H423:$K423,0,MATCH(V$404,$H$404:$K$404,0))*HLOOKUP(V$403,$J$400:$R$401,2)</f>
        <v>0</v>
      </c>
      <c r="W423" s="1004" cm="1">
        <f t="array" ref="W423">INDEX($H423:$K423,0,MATCH(W$404,$H$404:$K$404,0))*HLOOKUP(W$403,$J$400:$R$401,2)</f>
        <v>0</v>
      </c>
      <c r="X423" s="1004" cm="1">
        <f t="array" ref="X423">INDEX($H423:$K423,0,MATCH(X$404,$H$404:$K$404,0))*HLOOKUP(X$403,$J$400:$R$401,2)</f>
        <v>0</v>
      </c>
      <c r="Y423" s="1004" cm="1">
        <f t="array" ref="Y423">INDEX($H423:$K423,0,MATCH(Y$404,$H$404:$K$404,0))*HLOOKUP(Y$403,$J$400:$R$401,2)</f>
        <v>0</v>
      </c>
      <c r="Z423" s="1004" cm="1">
        <f t="array" ref="Z423">INDEX($H423:$K423,0,MATCH(Z$404,$H$404:$K$404,0))*HLOOKUP(Z$403,$J$400:$R$401,2)</f>
        <v>0</v>
      </c>
      <c r="AA423" s="1004" cm="1">
        <f t="array" ref="AA423">INDEX($H423:$K423,0,MATCH(AA$404,$H$404:$K$404,0))*HLOOKUP(AA$403,$J$400:$R$401,2)</f>
        <v>0</v>
      </c>
      <c r="AB423" s="1004" cm="1">
        <f t="array" ref="AB423">INDEX($H423:$K423,0,MATCH(AB$404,$H$404:$K$404,0))*HLOOKUP(AB$403,$J$400:$R$401,2)</f>
        <v>0</v>
      </c>
      <c r="AC423" s="1004" cm="1">
        <f t="array" ref="AC423">INDEX($H423:$K423,0,MATCH(AC$404,$H$404:$K$404,0))*HLOOKUP(AC$403,$J$400:$R$401,2)</f>
        <v>0</v>
      </c>
      <c r="AD423" s="1004" cm="1">
        <f t="array" ref="AD423">INDEX($H423:$K423,0,MATCH(AD$404,$H$404:$K$404,0))*HLOOKUP(AD$403,$J$400:$R$401,2)</f>
        <v>0</v>
      </c>
      <c r="AE423" s="1004" cm="1">
        <f t="array" ref="AE423">INDEX($H423:$K423,0,MATCH(AE$404,$H$404:$K$404,0))*HLOOKUP(AE$403,$J$400:$R$401,2)</f>
        <v>0</v>
      </c>
      <c r="AF423" s="1004" cm="1">
        <f t="array" ref="AF423">INDEX($H423:$K423,0,MATCH(AF$404,$H$404:$K$404,0))*HLOOKUP(AF$403,$J$400:$R$401,2)</f>
        <v>0</v>
      </c>
      <c r="AG423" s="1004" cm="1">
        <f t="array" ref="AG423">INDEX($H423:$K423,0,MATCH(AG$404,$H$404:$K$404,0))*HLOOKUP(AG$403,$J$400:$R$401,2)</f>
        <v>0</v>
      </c>
      <c r="AH423" s="1004" cm="1">
        <f t="array" ref="AH423">INDEX($H423:$K423,0,MATCH(AH$404,$H$404:$K$404,0))*HLOOKUP(AH$403,$J$400:$R$401,2)</f>
        <v>0</v>
      </c>
      <c r="AI423" s="1004" cm="1">
        <f t="array" ref="AI423">INDEX($H423:$K423,0,MATCH(AI$404,$H$404:$K$404,0))*HLOOKUP(AI$403,$J$400:$R$401,2)</f>
        <v>0</v>
      </c>
      <c r="AJ423" s="1004" cm="1">
        <f t="array" ref="AJ423">INDEX($H423:$K423,0,MATCH(AJ$404,$H$404:$K$404,0))*HLOOKUP(AJ$403,$J$400:$R$401,2)</f>
        <v>0</v>
      </c>
      <c r="AK423" s="1004" cm="1">
        <f t="array" ref="AK423">INDEX($H423:$K423,0,MATCH(AK$404,$H$404:$K$404,0))*HLOOKUP(AK$403,$J$400:$R$401,2)</f>
        <v>0</v>
      </c>
      <c r="AL423" s="1004" cm="1">
        <f t="array" ref="AL423">INDEX($H423:$K423,0,MATCH(AL$404,$H$404:$K$404,0))*HLOOKUP(AL$403,$J$400:$R$401,2)</f>
        <v>0</v>
      </c>
      <c r="AM423" s="1004" cm="1">
        <f t="array" ref="AM423">INDEX($H423:$K423,0,MATCH(AM$404,$H$404:$K$404,0))*HLOOKUP(AM$403,$J$400:$R$401,2)</f>
        <v>0</v>
      </c>
      <c r="AN423" s="1004" cm="1">
        <f t="array" ref="AN423">INDEX($H423:$K423,0,MATCH(AN$404,$H$404:$K$404,0))*HLOOKUP(AN$403,$J$400:$R$401,2)</f>
        <v>0</v>
      </c>
      <c r="AO423" s="1004" cm="1">
        <f t="array" ref="AO423">INDEX($H423:$K423,0,MATCH(AO$404,$H$404:$K$404,0))*HLOOKUP(AO$403,$J$400:$R$401,2)</f>
        <v>0</v>
      </c>
      <c r="AP423" s="1004" cm="1">
        <f t="array" ref="AP423">INDEX($H423:$K423,0,MATCH(AP$404,$H$404:$K$404,0))*HLOOKUP(AP$403,$J$400:$R$401,2)</f>
        <v>0</v>
      </c>
      <c r="AQ423" s="1004" cm="1">
        <f t="array" ref="AQ423">INDEX($H423:$K423,0,MATCH(AQ$404,$H$404:$K$404,0))*HLOOKUP(AQ$403,$J$400:$R$401,2)</f>
        <v>0</v>
      </c>
      <c r="AR423" s="1004" cm="1">
        <f t="array" ref="AR423">INDEX($H423:$K423,0,MATCH(AR$404,$H$404:$K$404,0))*HLOOKUP(AR$403,$J$400:$R$401,2)</f>
        <v>0</v>
      </c>
      <c r="AS423" s="1004" cm="1">
        <f t="array" ref="AS423">INDEX($H423:$K423,0,MATCH(AS$404,$H$404:$K$404,0))*HLOOKUP(AS$403,$J$400:$R$401,2)</f>
        <v>0</v>
      </c>
      <c r="AT423" s="1004" cm="1">
        <f t="array" ref="AT423">INDEX($H423:$K423,0,MATCH(AT$404,$H$404:$K$404,0))*HLOOKUP(AT$403,$J$400:$R$401,2)</f>
        <v>0</v>
      </c>
      <c r="AU423" s="1004"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4" cm="1">
        <f t="array" ref="L424">INDEX($H424:$K424,0,MATCH(L$404,$H$404:$K$404,0))*HLOOKUP(L$403,$J$400:$R$401,2)</f>
        <v>0</v>
      </c>
      <c r="M424" s="1004" cm="1">
        <f t="array" ref="M424">INDEX($H424:$K424,0,MATCH(M$404,$H$404:$K$404,0))*HLOOKUP(M$403,$J$400:$R$401,2)</f>
        <v>0</v>
      </c>
      <c r="N424" s="1004" cm="1">
        <f t="array" ref="N424">INDEX($H424:$K424,0,MATCH(N$404,$H$404:$K$404,0))*HLOOKUP(N$403,$J$400:$R$401,2)</f>
        <v>0</v>
      </c>
      <c r="O424" s="1004" cm="1">
        <f t="array" ref="O424">INDEX($H424:$K424,0,MATCH(O$404,$H$404:$K$404,0))*HLOOKUP(O$403,$J$400:$R$401,2)</f>
        <v>0</v>
      </c>
      <c r="P424" s="1004" cm="1">
        <f t="array" ref="P424">INDEX($H424:$K424,0,MATCH(P$404,$H$404:$K$404,0))*HLOOKUP(P$403,$J$400:$R$401,2)</f>
        <v>0</v>
      </c>
      <c r="Q424" s="1004" cm="1">
        <f t="array" ref="Q424">INDEX($H424:$K424,0,MATCH(Q$404,$H$404:$K$404,0))*HLOOKUP(Q$403,$J$400:$R$401,2)</f>
        <v>0</v>
      </c>
      <c r="R424" s="1004" cm="1">
        <f t="array" ref="R424">INDEX($H424:$K424,0,MATCH(R$404,$H$404:$K$404,0))*HLOOKUP(R$403,$J$400:$R$401,2)</f>
        <v>0</v>
      </c>
      <c r="S424" s="1004" cm="1">
        <f t="array" ref="S424">INDEX($H424:$K424,0,MATCH(S$404,$H$404:$K$404,0))*HLOOKUP(S$403,$J$400:$R$401,2)</f>
        <v>0</v>
      </c>
      <c r="T424" s="1004" cm="1">
        <f t="array" ref="T424">INDEX($H424:$K424,0,MATCH(T$404,$H$404:$K$404,0))*HLOOKUP(T$403,$J$400:$R$401,2)</f>
        <v>0</v>
      </c>
      <c r="U424" s="1004" cm="1">
        <f t="array" ref="U424">INDEX($H424:$K424,0,MATCH(U$404,$H$404:$K$404,0))*HLOOKUP(U$403,$J$400:$R$401,2)</f>
        <v>0</v>
      </c>
      <c r="V424" s="1004" cm="1">
        <f t="array" ref="V424">INDEX($H424:$K424,0,MATCH(V$404,$H$404:$K$404,0))*HLOOKUP(V$403,$J$400:$R$401,2)</f>
        <v>0</v>
      </c>
      <c r="W424" s="1004" cm="1">
        <f t="array" ref="W424">INDEX($H424:$K424,0,MATCH(W$404,$H$404:$K$404,0))*HLOOKUP(W$403,$J$400:$R$401,2)</f>
        <v>0</v>
      </c>
      <c r="X424" s="1004" cm="1">
        <f t="array" ref="X424">INDEX($H424:$K424,0,MATCH(X$404,$H$404:$K$404,0))*HLOOKUP(X$403,$J$400:$R$401,2)</f>
        <v>0</v>
      </c>
      <c r="Y424" s="1004" cm="1">
        <f t="array" ref="Y424">INDEX($H424:$K424,0,MATCH(Y$404,$H$404:$K$404,0))*HLOOKUP(Y$403,$J$400:$R$401,2)</f>
        <v>0</v>
      </c>
      <c r="Z424" s="1004" cm="1">
        <f t="array" ref="Z424">INDEX($H424:$K424,0,MATCH(Z$404,$H$404:$K$404,0))*HLOOKUP(Z$403,$J$400:$R$401,2)</f>
        <v>0</v>
      </c>
      <c r="AA424" s="1004" cm="1">
        <f t="array" ref="AA424">INDEX($H424:$K424,0,MATCH(AA$404,$H$404:$K$404,0))*HLOOKUP(AA$403,$J$400:$R$401,2)</f>
        <v>0</v>
      </c>
      <c r="AB424" s="1004" cm="1">
        <f t="array" ref="AB424">INDEX($H424:$K424,0,MATCH(AB$404,$H$404:$K$404,0))*HLOOKUP(AB$403,$J$400:$R$401,2)</f>
        <v>0</v>
      </c>
      <c r="AC424" s="1004" cm="1">
        <f t="array" ref="AC424">INDEX($H424:$K424,0,MATCH(AC$404,$H$404:$K$404,0))*HLOOKUP(AC$403,$J$400:$R$401,2)</f>
        <v>0</v>
      </c>
      <c r="AD424" s="1004" cm="1">
        <f t="array" ref="AD424">INDEX($H424:$K424,0,MATCH(AD$404,$H$404:$K$404,0))*HLOOKUP(AD$403,$J$400:$R$401,2)</f>
        <v>0</v>
      </c>
      <c r="AE424" s="1004" cm="1">
        <f t="array" ref="AE424">INDEX($H424:$K424,0,MATCH(AE$404,$H$404:$K$404,0))*HLOOKUP(AE$403,$J$400:$R$401,2)</f>
        <v>0</v>
      </c>
      <c r="AF424" s="1004" cm="1">
        <f t="array" ref="AF424">INDEX($H424:$K424,0,MATCH(AF$404,$H$404:$K$404,0))*HLOOKUP(AF$403,$J$400:$R$401,2)</f>
        <v>0</v>
      </c>
      <c r="AG424" s="1004" cm="1">
        <f t="array" ref="AG424">INDEX($H424:$K424,0,MATCH(AG$404,$H$404:$K$404,0))*HLOOKUP(AG$403,$J$400:$R$401,2)</f>
        <v>0</v>
      </c>
      <c r="AH424" s="1004" cm="1">
        <f t="array" ref="AH424">INDEX($H424:$K424,0,MATCH(AH$404,$H$404:$K$404,0))*HLOOKUP(AH$403,$J$400:$R$401,2)</f>
        <v>0</v>
      </c>
      <c r="AI424" s="1004" cm="1">
        <f t="array" ref="AI424">INDEX($H424:$K424,0,MATCH(AI$404,$H$404:$K$404,0))*HLOOKUP(AI$403,$J$400:$R$401,2)</f>
        <v>0</v>
      </c>
      <c r="AJ424" s="1004" cm="1">
        <f t="array" ref="AJ424">INDEX($H424:$K424,0,MATCH(AJ$404,$H$404:$K$404,0))*HLOOKUP(AJ$403,$J$400:$R$401,2)</f>
        <v>0</v>
      </c>
      <c r="AK424" s="1004" cm="1">
        <f t="array" ref="AK424">INDEX($H424:$K424,0,MATCH(AK$404,$H$404:$K$404,0))*HLOOKUP(AK$403,$J$400:$R$401,2)</f>
        <v>0</v>
      </c>
      <c r="AL424" s="1004" cm="1">
        <f t="array" ref="AL424">INDEX($H424:$K424,0,MATCH(AL$404,$H$404:$K$404,0))*HLOOKUP(AL$403,$J$400:$R$401,2)</f>
        <v>0</v>
      </c>
      <c r="AM424" s="1004" cm="1">
        <f t="array" ref="AM424">INDEX($H424:$K424,0,MATCH(AM$404,$H$404:$K$404,0))*HLOOKUP(AM$403,$J$400:$R$401,2)</f>
        <v>0</v>
      </c>
      <c r="AN424" s="1004" cm="1">
        <f t="array" ref="AN424">INDEX($H424:$K424,0,MATCH(AN$404,$H$404:$K$404,0))*HLOOKUP(AN$403,$J$400:$R$401,2)</f>
        <v>0</v>
      </c>
      <c r="AO424" s="1004" cm="1">
        <f t="array" ref="AO424">INDEX($H424:$K424,0,MATCH(AO$404,$H$404:$K$404,0))*HLOOKUP(AO$403,$J$400:$R$401,2)</f>
        <v>0</v>
      </c>
      <c r="AP424" s="1004" cm="1">
        <f t="array" ref="AP424">INDEX($H424:$K424,0,MATCH(AP$404,$H$404:$K$404,0))*HLOOKUP(AP$403,$J$400:$R$401,2)</f>
        <v>0</v>
      </c>
      <c r="AQ424" s="1004" cm="1">
        <f t="array" ref="AQ424">INDEX($H424:$K424,0,MATCH(AQ$404,$H$404:$K$404,0))*HLOOKUP(AQ$403,$J$400:$R$401,2)</f>
        <v>0</v>
      </c>
      <c r="AR424" s="1004" cm="1">
        <f t="array" ref="AR424">INDEX($H424:$K424,0,MATCH(AR$404,$H$404:$K$404,0))*HLOOKUP(AR$403,$J$400:$R$401,2)</f>
        <v>0</v>
      </c>
      <c r="AS424" s="1004" cm="1">
        <f t="array" ref="AS424">INDEX($H424:$K424,0,MATCH(AS$404,$H$404:$K$404,0))*HLOOKUP(AS$403,$J$400:$R$401,2)</f>
        <v>0</v>
      </c>
      <c r="AT424" s="1004" cm="1">
        <f t="array" ref="AT424">INDEX($H424:$K424,0,MATCH(AT$404,$H$404:$K$404,0))*HLOOKUP(AT$403,$J$400:$R$401,2)</f>
        <v>0</v>
      </c>
      <c r="AU424" s="1004"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4" cm="1">
        <f t="array" ref="L425">INDEX($H425:$K425,0,MATCH(L$404,$H$404:$K$404,0))*HLOOKUP(L$403,$J$400:$R$401,2)</f>
        <v>100</v>
      </c>
      <c r="M425" s="1004" cm="1">
        <f t="array" ref="M425">INDEX($H425:$K425,0,MATCH(M$404,$H$404:$K$404,0))*HLOOKUP(M$403,$J$400:$R$401,2)</f>
        <v>150</v>
      </c>
      <c r="N425" s="1004" cm="1">
        <f t="array" ref="N425">INDEX($H425:$K425,0,MATCH(N$404,$H$404:$K$404,0))*HLOOKUP(N$403,$J$400:$R$401,2)</f>
        <v>0</v>
      </c>
      <c r="O425" s="1004" cm="1">
        <f t="array" ref="O425">INDEX($H425:$K425,0,MATCH(O$404,$H$404:$K$404,0))*HLOOKUP(O$403,$J$400:$R$401,2)</f>
        <v>150</v>
      </c>
      <c r="P425" s="1004" cm="1">
        <f t="array" ref="P425">INDEX($H425:$K425,0,MATCH(P$404,$H$404:$K$404,0))*HLOOKUP(P$403,$J$400:$R$401,2)</f>
        <v>100</v>
      </c>
      <c r="Q425" s="1004" cm="1">
        <f t="array" ref="Q425">INDEX($H425:$K425,0,MATCH(Q$404,$H$404:$K$404,0))*HLOOKUP(Q$403,$J$400:$R$401,2)</f>
        <v>150</v>
      </c>
      <c r="R425" s="1004" cm="1">
        <f t="array" ref="R425">INDEX($H425:$K425,0,MATCH(R$404,$H$404:$K$404,0))*HLOOKUP(R$403,$J$400:$R$401,2)</f>
        <v>0</v>
      </c>
      <c r="S425" s="1004" cm="1">
        <f t="array" ref="S425">INDEX($H425:$K425,0,MATCH(S$404,$H$404:$K$404,0))*HLOOKUP(S$403,$J$400:$R$401,2)</f>
        <v>150</v>
      </c>
      <c r="T425" s="1004" cm="1">
        <f t="array" ref="T425">INDEX($H425:$K425,0,MATCH(T$404,$H$404:$K$404,0))*HLOOKUP(T$403,$J$400:$R$401,2)</f>
        <v>100</v>
      </c>
      <c r="U425" s="1004" cm="1">
        <f t="array" ref="U425">INDEX($H425:$K425,0,MATCH(U$404,$H$404:$K$404,0))*HLOOKUP(U$403,$J$400:$R$401,2)</f>
        <v>150</v>
      </c>
      <c r="V425" s="1004" cm="1">
        <f t="array" ref="V425">INDEX($H425:$K425,0,MATCH(V$404,$H$404:$K$404,0))*HLOOKUP(V$403,$J$400:$R$401,2)</f>
        <v>0</v>
      </c>
      <c r="W425" s="1004" cm="1">
        <f t="array" ref="W425">INDEX($H425:$K425,0,MATCH(W$404,$H$404:$K$404,0))*HLOOKUP(W$403,$J$400:$R$401,2)</f>
        <v>150</v>
      </c>
      <c r="X425" s="1004" cm="1">
        <f t="array" ref="X425">INDEX($H425:$K425,0,MATCH(X$404,$H$404:$K$404,0))*HLOOKUP(X$403,$J$400:$R$401,2)</f>
        <v>100</v>
      </c>
      <c r="Y425" s="1004" cm="1">
        <f t="array" ref="Y425">INDEX($H425:$K425,0,MATCH(Y$404,$H$404:$K$404,0))*HLOOKUP(Y$403,$J$400:$R$401,2)</f>
        <v>150</v>
      </c>
      <c r="Z425" s="1004" cm="1">
        <f t="array" ref="Z425">INDEX($H425:$K425,0,MATCH(Z$404,$H$404:$K$404,0))*HLOOKUP(Z$403,$J$400:$R$401,2)</f>
        <v>0</v>
      </c>
      <c r="AA425" s="1004" cm="1">
        <f t="array" ref="AA425">INDEX($H425:$K425,0,MATCH(AA$404,$H$404:$K$404,0))*HLOOKUP(AA$403,$J$400:$R$401,2)</f>
        <v>150</v>
      </c>
      <c r="AB425" s="1004" cm="1">
        <f t="array" ref="AB425">INDEX($H425:$K425,0,MATCH(AB$404,$H$404:$K$404,0))*HLOOKUP(AB$403,$J$400:$R$401,2)</f>
        <v>100</v>
      </c>
      <c r="AC425" s="1004" cm="1">
        <f t="array" ref="AC425">INDEX($H425:$K425,0,MATCH(AC$404,$H$404:$K$404,0))*HLOOKUP(AC$403,$J$400:$R$401,2)</f>
        <v>150</v>
      </c>
      <c r="AD425" s="1004" cm="1">
        <f t="array" ref="AD425">INDEX($H425:$K425,0,MATCH(AD$404,$H$404:$K$404,0))*HLOOKUP(AD$403,$J$400:$R$401,2)</f>
        <v>0</v>
      </c>
      <c r="AE425" s="1004" cm="1">
        <f t="array" ref="AE425">INDEX($H425:$K425,0,MATCH(AE$404,$H$404:$K$404,0))*HLOOKUP(AE$403,$J$400:$R$401,2)</f>
        <v>150</v>
      </c>
      <c r="AF425" s="1004" cm="1">
        <f t="array" ref="AF425">INDEX($H425:$K425,0,MATCH(AF$404,$H$404:$K$404,0))*HLOOKUP(AF$403,$J$400:$R$401,2)</f>
        <v>100</v>
      </c>
      <c r="AG425" s="1004" cm="1">
        <f t="array" ref="AG425">INDEX($H425:$K425,0,MATCH(AG$404,$H$404:$K$404,0))*HLOOKUP(AG$403,$J$400:$R$401,2)</f>
        <v>150</v>
      </c>
      <c r="AH425" s="1004" cm="1">
        <f t="array" ref="AH425">INDEX($H425:$K425,0,MATCH(AH$404,$H$404:$K$404,0))*HLOOKUP(AH$403,$J$400:$R$401,2)</f>
        <v>0</v>
      </c>
      <c r="AI425" s="1004" cm="1">
        <f t="array" ref="AI425">INDEX($H425:$K425,0,MATCH(AI$404,$H$404:$K$404,0))*HLOOKUP(AI$403,$J$400:$R$401,2)</f>
        <v>150</v>
      </c>
      <c r="AJ425" s="1004" cm="1">
        <f t="array" ref="AJ425">INDEX($H425:$K425,0,MATCH(AJ$404,$H$404:$K$404,0))*HLOOKUP(AJ$403,$J$400:$R$401,2)</f>
        <v>100</v>
      </c>
      <c r="AK425" s="1004" cm="1">
        <f t="array" ref="AK425">INDEX($H425:$K425,0,MATCH(AK$404,$H$404:$K$404,0))*HLOOKUP(AK$403,$J$400:$R$401,2)</f>
        <v>150</v>
      </c>
      <c r="AL425" s="1004" cm="1">
        <f t="array" ref="AL425">INDEX($H425:$K425,0,MATCH(AL$404,$H$404:$K$404,0))*HLOOKUP(AL$403,$J$400:$R$401,2)</f>
        <v>0</v>
      </c>
      <c r="AM425" s="1004" cm="1">
        <f t="array" ref="AM425">INDEX($H425:$K425,0,MATCH(AM$404,$H$404:$K$404,0))*HLOOKUP(AM$403,$J$400:$R$401,2)</f>
        <v>150</v>
      </c>
      <c r="AN425" s="1004" cm="1">
        <f t="array" ref="AN425">INDEX($H425:$K425,0,MATCH(AN$404,$H$404:$K$404,0))*HLOOKUP(AN$403,$J$400:$R$401,2)</f>
        <v>100</v>
      </c>
      <c r="AO425" s="1004" cm="1">
        <f t="array" ref="AO425">INDEX($H425:$K425,0,MATCH(AO$404,$H$404:$K$404,0))*HLOOKUP(AO$403,$J$400:$R$401,2)</f>
        <v>150</v>
      </c>
      <c r="AP425" s="1004" cm="1">
        <f t="array" ref="AP425">INDEX($H425:$K425,0,MATCH(AP$404,$H$404:$K$404,0))*HLOOKUP(AP$403,$J$400:$R$401,2)</f>
        <v>0</v>
      </c>
      <c r="AQ425" s="1004" cm="1">
        <f t="array" ref="AQ425">INDEX($H425:$K425,0,MATCH(AQ$404,$H$404:$K$404,0))*HLOOKUP(AQ$403,$J$400:$R$401,2)</f>
        <v>150</v>
      </c>
      <c r="AR425" s="1004" cm="1">
        <f t="array" ref="AR425">INDEX($H425:$K425,0,MATCH(AR$404,$H$404:$K$404,0))*HLOOKUP(AR$403,$J$400:$R$401,2)</f>
        <v>100</v>
      </c>
      <c r="AS425" s="1004" cm="1">
        <f t="array" ref="AS425">INDEX($H425:$K425,0,MATCH(AS$404,$H$404:$K$404,0))*HLOOKUP(AS$403,$J$400:$R$401,2)</f>
        <v>150</v>
      </c>
      <c r="AT425" s="1004" cm="1">
        <f t="array" ref="AT425">INDEX($H425:$K425,0,MATCH(AT$404,$H$404:$K$404,0))*HLOOKUP(AT$403,$J$400:$R$401,2)</f>
        <v>0</v>
      </c>
      <c r="AU425" s="1004"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4" cm="1">
        <f t="array" ref="L426">INDEX($H426:$K426,0,MATCH(L$404,$H$404:$K$404,0))*HLOOKUP(L$403,$J$400:$R$401,2)</f>
        <v>100</v>
      </c>
      <c r="M426" s="1004" cm="1">
        <f t="array" ref="M426">INDEX($H426:$K426,0,MATCH(M$404,$H$404:$K$404,0))*HLOOKUP(M$403,$J$400:$R$401,2)</f>
        <v>0</v>
      </c>
      <c r="N426" s="1004" cm="1">
        <f t="array" ref="N426">INDEX($H426:$K426,0,MATCH(N$404,$H$404:$K$404,0))*HLOOKUP(N$403,$J$400:$R$401,2)</f>
        <v>0</v>
      </c>
      <c r="O426" s="1004" cm="1">
        <f t="array" ref="O426">INDEX($H426:$K426,0,MATCH(O$404,$H$404:$K$404,0))*HLOOKUP(O$403,$J$400:$R$401,2)</f>
        <v>0</v>
      </c>
      <c r="P426" s="1004" cm="1">
        <f t="array" ref="P426">INDEX($H426:$K426,0,MATCH(P$404,$H$404:$K$404,0))*HLOOKUP(P$403,$J$400:$R$401,2)</f>
        <v>100</v>
      </c>
      <c r="Q426" s="1004" cm="1">
        <f t="array" ref="Q426">INDEX($H426:$K426,0,MATCH(Q$404,$H$404:$K$404,0))*HLOOKUP(Q$403,$J$400:$R$401,2)</f>
        <v>0</v>
      </c>
      <c r="R426" s="1004" cm="1">
        <f t="array" ref="R426">INDEX($H426:$K426,0,MATCH(R$404,$H$404:$K$404,0))*HLOOKUP(R$403,$J$400:$R$401,2)</f>
        <v>0</v>
      </c>
      <c r="S426" s="1004" cm="1">
        <f t="array" ref="S426">INDEX($H426:$K426,0,MATCH(S$404,$H$404:$K$404,0))*HLOOKUP(S$403,$J$400:$R$401,2)</f>
        <v>0</v>
      </c>
      <c r="T426" s="1004" cm="1">
        <f t="array" ref="T426">INDEX($H426:$K426,0,MATCH(T$404,$H$404:$K$404,0))*HLOOKUP(T$403,$J$400:$R$401,2)</f>
        <v>100</v>
      </c>
      <c r="U426" s="1004" cm="1">
        <f t="array" ref="U426">INDEX($H426:$K426,0,MATCH(U$404,$H$404:$K$404,0))*HLOOKUP(U$403,$J$400:$R$401,2)</f>
        <v>0</v>
      </c>
      <c r="V426" s="1004" cm="1">
        <f t="array" ref="V426">INDEX($H426:$K426,0,MATCH(V$404,$H$404:$K$404,0))*HLOOKUP(V$403,$J$400:$R$401,2)</f>
        <v>0</v>
      </c>
      <c r="W426" s="1004" cm="1">
        <f t="array" ref="W426">INDEX($H426:$K426,0,MATCH(W$404,$H$404:$K$404,0))*HLOOKUP(W$403,$J$400:$R$401,2)</f>
        <v>0</v>
      </c>
      <c r="X426" s="1004" cm="1">
        <f t="array" ref="X426">INDEX($H426:$K426,0,MATCH(X$404,$H$404:$K$404,0))*HLOOKUP(X$403,$J$400:$R$401,2)</f>
        <v>100</v>
      </c>
      <c r="Y426" s="1004" cm="1">
        <f t="array" ref="Y426">INDEX($H426:$K426,0,MATCH(Y$404,$H$404:$K$404,0))*HLOOKUP(Y$403,$J$400:$R$401,2)</f>
        <v>0</v>
      </c>
      <c r="Z426" s="1004" cm="1">
        <f t="array" ref="Z426">INDEX($H426:$K426,0,MATCH(Z$404,$H$404:$K$404,0))*HLOOKUP(Z$403,$J$400:$R$401,2)</f>
        <v>0</v>
      </c>
      <c r="AA426" s="1004" cm="1">
        <f t="array" ref="AA426">INDEX($H426:$K426,0,MATCH(AA$404,$H$404:$K$404,0))*HLOOKUP(AA$403,$J$400:$R$401,2)</f>
        <v>0</v>
      </c>
      <c r="AB426" s="1004" cm="1">
        <f t="array" ref="AB426">INDEX($H426:$K426,0,MATCH(AB$404,$H$404:$K$404,0))*HLOOKUP(AB$403,$J$400:$R$401,2)</f>
        <v>100</v>
      </c>
      <c r="AC426" s="1004" cm="1">
        <f t="array" ref="AC426">INDEX($H426:$K426,0,MATCH(AC$404,$H$404:$K$404,0))*HLOOKUP(AC$403,$J$400:$R$401,2)</f>
        <v>0</v>
      </c>
      <c r="AD426" s="1004" cm="1">
        <f t="array" ref="AD426">INDEX($H426:$K426,0,MATCH(AD$404,$H$404:$K$404,0))*HLOOKUP(AD$403,$J$400:$R$401,2)</f>
        <v>0</v>
      </c>
      <c r="AE426" s="1004" cm="1">
        <f t="array" ref="AE426">INDEX($H426:$K426,0,MATCH(AE$404,$H$404:$K$404,0))*HLOOKUP(AE$403,$J$400:$R$401,2)</f>
        <v>0</v>
      </c>
      <c r="AF426" s="1004" cm="1">
        <f t="array" ref="AF426">INDEX($H426:$K426,0,MATCH(AF$404,$H$404:$K$404,0))*HLOOKUP(AF$403,$J$400:$R$401,2)</f>
        <v>100</v>
      </c>
      <c r="AG426" s="1004" cm="1">
        <f t="array" ref="AG426">INDEX($H426:$K426,0,MATCH(AG$404,$H$404:$K$404,0))*HLOOKUP(AG$403,$J$400:$R$401,2)</f>
        <v>0</v>
      </c>
      <c r="AH426" s="1004" cm="1">
        <f t="array" ref="AH426">INDEX($H426:$K426,0,MATCH(AH$404,$H$404:$K$404,0))*HLOOKUP(AH$403,$J$400:$R$401,2)</f>
        <v>0</v>
      </c>
      <c r="AI426" s="1004" cm="1">
        <f t="array" ref="AI426">INDEX($H426:$K426,0,MATCH(AI$404,$H$404:$K$404,0))*HLOOKUP(AI$403,$J$400:$R$401,2)</f>
        <v>0</v>
      </c>
      <c r="AJ426" s="1004" cm="1">
        <f t="array" ref="AJ426">INDEX($H426:$K426,0,MATCH(AJ$404,$H$404:$K$404,0))*HLOOKUP(AJ$403,$J$400:$R$401,2)</f>
        <v>100</v>
      </c>
      <c r="AK426" s="1004" cm="1">
        <f t="array" ref="AK426">INDEX($H426:$K426,0,MATCH(AK$404,$H$404:$K$404,0))*HLOOKUP(AK$403,$J$400:$R$401,2)</f>
        <v>0</v>
      </c>
      <c r="AL426" s="1004" cm="1">
        <f t="array" ref="AL426">INDEX($H426:$K426,0,MATCH(AL$404,$H$404:$K$404,0))*HLOOKUP(AL$403,$J$400:$R$401,2)</f>
        <v>0</v>
      </c>
      <c r="AM426" s="1004" cm="1">
        <f t="array" ref="AM426">INDEX($H426:$K426,0,MATCH(AM$404,$H$404:$K$404,0))*HLOOKUP(AM$403,$J$400:$R$401,2)</f>
        <v>0</v>
      </c>
      <c r="AN426" s="1004" cm="1">
        <f t="array" ref="AN426">INDEX($H426:$K426,0,MATCH(AN$404,$H$404:$K$404,0))*HLOOKUP(AN$403,$J$400:$R$401,2)</f>
        <v>100</v>
      </c>
      <c r="AO426" s="1004" cm="1">
        <f t="array" ref="AO426">INDEX($H426:$K426,0,MATCH(AO$404,$H$404:$K$404,0))*HLOOKUP(AO$403,$J$400:$R$401,2)</f>
        <v>0</v>
      </c>
      <c r="AP426" s="1004" cm="1">
        <f t="array" ref="AP426">INDEX($H426:$K426,0,MATCH(AP$404,$H$404:$K$404,0))*HLOOKUP(AP$403,$J$400:$R$401,2)</f>
        <v>0</v>
      </c>
      <c r="AQ426" s="1004" cm="1">
        <f t="array" ref="AQ426">INDEX($H426:$K426,0,MATCH(AQ$404,$H$404:$K$404,0))*HLOOKUP(AQ$403,$J$400:$R$401,2)</f>
        <v>0</v>
      </c>
      <c r="AR426" s="1004" cm="1">
        <f t="array" ref="AR426">INDEX($H426:$K426,0,MATCH(AR$404,$H$404:$K$404,0))*HLOOKUP(AR$403,$J$400:$R$401,2)</f>
        <v>100</v>
      </c>
      <c r="AS426" s="1004" cm="1">
        <f t="array" ref="AS426">INDEX($H426:$K426,0,MATCH(AS$404,$H$404:$K$404,0))*HLOOKUP(AS$403,$J$400:$R$401,2)</f>
        <v>0</v>
      </c>
      <c r="AT426" s="1004" cm="1">
        <f t="array" ref="AT426">INDEX($H426:$K426,0,MATCH(AT$404,$H$404:$K$404,0))*HLOOKUP(AT$403,$J$400:$R$401,2)</f>
        <v>0</v>
      </c>
      <c r="AU426" s="1004"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4" cm="1">
        <f t="array" ref="L427">INDEX($H427:$K427,0,MATCH(L$404,$H$404:$K$404,0))*HLOOKUP(L$403,$J$400:$R$401,2)</f>
        <v>100</v>
      </c>
      <c r="M427" s="1004" cm="1">
        <f t="array" ref="M427">INDEX($H427:$K427,0,MATCH(M$404,$H$404:$K$404,0))*HLOOKUP(M$403,$J$400:$R$401,2)</f>
        <v>100</v>
      </c>
      <c r="N427" s="1004" cm="1">
        <f t="array" ref="N427">INDEX($H427:$K427,0,MATCH(N$404,$H$404:$K$404,0))*HLOOKUP(N$403,$J$400:$R$401,2)</f>
        <v>40</v>
      </c>
      <c r="O427" s="1004" cm="1">
        <f t="array" ref="O427">INDEX($H427:$K427,0,MATCH(O$404,$H$404:$K$404,0))*HLOOKUP(O$403,$J$400:$R$401,2)</f>
        <v>0</v>
      </c>
      <c r="P427" s="1004" cm="1">
        <f t="array" ref="P427">INDEX($H427:$K427,0,MATCH(P$404,$H$404:$K$404,0))*HLOOKUP(P$403,$J$400:$R$401,2)</f>
        <v>100</v>
      </c>
      <c r="Q427" s="1004" cm="1">
        <f t="array" ref="Q427">INDEX($H427:$K427,0,MATCH(Q$404,$H$404:$K$404,0))*HLOOKUP(Q$403,$J$400:$R$401,2)</f>
        <v>100</v>
      </c>
      <c r="R427" s="1004" cm="1">
        <f t="array" ref="R427">INDEX($H427:$K427,0,MATCH(R$404,$H$404:$K$404,0))*HLOOKUP(R$403,$J$400:$R$401,2)</f>
        <v>40</v>
      </c>
      <c r="S427" s="1004" cm="1">
        <f t="array" ref="S427">INDEX($H427:$K427,0,MATCH(S$404,$H$404:$K$404,0))*HLOOKUP(S$403,$J$400:$R$401,2)</f>
        <v>0</v>
      </c>
      <c r="T427" s="1004" cm="1">
        <f t="array" ref="T427">INDEX($H427:$K427,0,MATCH(T$404,$H$404:$K$404,0))*HLOOKUP(T$403,$J$400:$R$401,2)</f>
        <v>100</v>
      </c>
      <c r="U427" s="1004" cm="1">
        <f t="array" ref="U427">INDEX($H427:$K427,0,MATCH(U$404,$H$404:$K$404,0))*HLOOKUP(U$403,$J$400:$R$401,2)</f>
        <v>100</v>
      </c>
      <c r="V427" s="1004" cm="1">
        <f t="array" ref="V427">INDEX($H427:$K427,0,MATCH(V$404,$H$404:$K$404,0))*HLOOKUP(V$403,$J$400:$R$401,2)</f>
        <v>40</v>
      </c>
      <c r="W427" s="1004" cm="1">
        <f t="array" ref="W427">INDEX($H427:$K427,0,MATCH(W$404,$H$404:$K$404,0))*HLOOKUP(W$403,$J$400:$R$401,2)</f>
        <v>0</v>
      </c>
      <c r="X427" s="1004" cm="1">
        <f t="array" ref="X427">INDEX($H427:$K427,0,MATCH(X$404,$H$404:$K$404,0))*HLOOKUP(X$403,$J$400:$R$401,2)</f>
        <v>100</v>
      </c>
      <c r="Y427" s="1004" cm="1">
        <f t="array" ref="Y427">INDEX($H427:$K427,0,MATCH(Y$404,$H$404:$K$404,0))*HLOOKUP(Y$403,$J$400:$R$401,2)</f>
        <v>100</v>
      </c>
      <c r="Z427" s="1004" cm="1">
        <f t="array" ref="Z427">INDEX($H427:$K427,0,MATCH(Z$404,$H$404:$K$404,0))*HLOOKUP(Z$403,$J$400:$R$401,2)</f>
        <v>40</v>
      </c>
      <c r="AA427" s="1004" cm="1">
        <f t="array" ref="AA427">INDEX($H427:$K427,0,MATCH(AA$404,$H$404:$K$404,0))*HLOOKUP(AA$403,$J$400:$R$401,2)</f>
        <v>0</v>
      </c>
      <c r="AB427" s="1004" cm="1">
        <f t="array" ref="AB427">INDEX($H427:$K427,0,MATCH(AB$404,$H$404:$K$404,0))*HLOOKUP(AB$403,$J$400:$R$401,2)</f>
        <v>100</v>
      </c>
      <c r="AC427" s="1004" cm="1">
        <f t="array" ref="AC427">INDEX($H427:$K427,0,MATCH(AC$404,$H$404:$K$404,0))*HLOOKUP(AC$403,$J$400:$R$401,2)</f>
        <v>100</v>
      </c>
      <c r="AD427" s="1004" cm="1">
        <f t="array" ref="AD427">INDEX($H427:$K427,0,MATCH(AD$404,$H$404:$K$404,0))*HLOOKUP(AD$403,$J$400:$R$401,2)</f>
        <v>40</v>
      </c>
      <c r="AE427" s="1004" cm="1">
        <f t="array" ref="AE427">INDEX($H427:$K427,0,MATCH(AE$404,$H$404:$K$404,0))*HLOOKUP(AE$403,$J$400:$R$401,2)</f>
        <v>0</v>
      </c>
      <c r="AF427" s="1004" cm="1">
        <f t="array" ref="AF427">INDEX($H427:$K427,0,MATCH(AF$404,$H$404:$K$404,0))*HLOOKUP(AF$403,$J$400:$R$401,2)</f>
        <v>100</v>
      </c>
      <c r="AG427" s="1004" cm="1">
        <f t="array" ref="AG427">INDEX($H427:$K427,0,MATCH(AG$404,$H$404:$K$404,0))*HLOOKUP(AG$403,$J$400:$R$401,2)</f>
        <v>100</v>
      </c>
      <c r="AH427" s="1004" cm="1">
        <f t="array" ref="AH427">INDEX($H427:$K427,0,MATCH(AH$404,$H$404:$K$404,0))*HLOOKUP(AH$403,$J$400:$R$401,2)</f>
        <v>40</v>
      </c>
      <c r="AI427" s="1004" cm="1">
        <f t="array" ref="AI427">INDEX($H427:$K427,0,MATCH(AI$404,$H$404:$K$404,0))*HLOOKUP(AI$403,$J$400:$R$401,2)</f>
        <v>0</v>
      </c>
      <c r="AJ427" s="1004" cm="1">
        <f t="array" ref="AJ427">INDEX($H427:$K427,0,MATCH(AJ$404,$H$404:$K$404,0))*HLOOKUP(AJ$403,$J$400:$R$401,2)</f>
        <v>100</v>
      </c>
      <c r="AK427" s="1004" cm="1">
        <f t="array" ref="AK427">INDEX($H427:$K427,0,MATCH(AK$404,$H$404:$K$404,0))*HLOOKUP(AK$403,$J$400:$R$401,2)</f>
        <v>100</v>
      </c>
      <c r="AL427" s="1004" cm="1">
        <f t="array" ref="AL427">INDEX($H427:$K427,0,MATCH(AL$404,$H$404:$K$404,0))*HLOOKUP(AL$403,$J$400:$R$401,2)</f>
        <v>40</v>
      </c>
      <c r="AM427" s="1004" cm="1">
        <f t="array" ref="AM427">INDEX($H427:$K427,0,MATCH(AM$404,$H$404:$K$404,0))*HLOOKUP(AM$403,$J$400:$R$401,2)</f>
        <v>0</v>
      </c>
      <c r="AN427" s="1004" cm="1">
        <f t="array" ref="AN427">INDEX($H427:$K427,0,MATCH(AN$404,$H$404:$K$404,0))*HLOOKUP(AN$403,$J$400:$R$401,2)</f>
        <v>100</v>
      </c>
      <c r="AO427" s="1004" cm="1">
        <f t="array" ref="AO427">INDEX($H427:$K427,0,MATCH(AO$404,$H$404:$K$404,0))*HLOOKUP(AO$403,$J$400:$R$401,2)</f>
        <v>100</v>
      </c>
      <c r="AP427" s="1004" cm="1">
        <f t="array" ref="AP427">INDEX($H427:$K427,0,MATCH(AP$404,$H$404:$K$404,0))*HLOOKUP(AP$403,$J$400:$R$401,2)</f>
        <v>40</v>
      </c>
      <c r="AQ427" s="1004" cm="1">
        <f t="array" ref="AQ427">INDEX($H427:$K427,0,MATCH(AQ$404,$H$404:$K$404,0))*HLOOKUP(AQ$403,$J$400:$R$401,2)</f>
        <v>0</v>
      </c>
      <c r="AR427" s="1004" cm="1">
        <f t="array" ref="AR427">INDEX($H427:$K427,0,MATCH(AR$404,$H$404:$K$404,0))*HLOOKUP(AR$403,$J$400:$R$401,2)</f>
        <v>100</v>
      </c>
      <c r="AS427" s="1004" cm="1">
        <f t="array" ref="AS427">INDEX($H427:$K427,0,MATCH(AS$404,$H$404:$K$404,0))*HLOOKUP(AS$403,$J$400:$R$401,2)</f>
        <v>100</v>
      </c>
      <c r="AT427" s="1004" cm="1">
        <f t="array" ref="AT427">INDEX($H427:$K427,0,MATCH(AT$404,$H$404:$K$404,0))*HLOOKUP(AT$403,$J$400:$R$401,2)</f>
        <v>40</v>
      </c>
      <c r="AU427" s="1004"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4" cm="1">
        <f t="array" ref="L428">INDEX($H428:$K428,0,MATCH(L$404,$H$404:$K$404,0))*HLOOKUP(L$403,$J$400:$R$401,2)</f>
        <v>100</v>
      </c>
      <c r="M428" s="1004" cm="1">
        <f t="array" ref="M428">INDEX($H428:$K428,0,MATCH(M$404,$H$404:$K$404,0))*HLOOKUP(M$403,$J$400:$R$401,2)</f>
        <v>120</v>
      </c>
      <c r="N428" s="1004" cm="1">
        <f t="array" ref="N428">INDEX($H428:$K428,0,MATCH(N$404,$H$404:$K$404,0))*HLOOKUP(N$403,$J$400:$R$401,2)</f>
        <v>100</v>
      </c>
      <c r="O428" s="1004" cm="1">
        <f t="array" ref="O428">INDEX($H428:$K428,0,MATCH(O$404,$H$404:$K$404,0))*HLOOKUP(O$403,$J$400:$R$401,2)</f>
        <v>0</v>
      </c>
      <c r="P428" s="1004" cm="1">
        <f t="array" ref="P428">INDEX($H428:$K428,0,MATCH(P$404,$H$404:$K$404,0))*HLOOKUP(P$403,$J$400:$R$401,2)</f>
        <v>100</v>
      </c>
      <c r="Q428" s="1004" cm="1">
        <f t="array" ref="Q428">INDEX($H428:$K428,0,MATCH(Q$404,$H$404:$K$404,0))*HLOOKUP(Q$403,$J$400:$R$401,2)</f>
        <v>120</v>
      </c>
      <c r="R428" s="1004" cm="1">
        <f t="array" ref="R428">INDEX($H428:$K428,0,MATCH(R$404,$H$404:$K$404,0))*HLOOKUP(R$403,$J$400:$R$401,2)</f>
        <v>100</v>
      </c>
      <c r="S428" s="1004" cm="1">
        <f t="array" ref="S428">INDEX($H428:$K428,0,MATCH(S$404,$H$404:$K$404,0))*HLOOKUP(S$403,$J$400:$R$401,2)</f>
        <v>0</v>
      </c>
      <c r="T428" s="1004" cm="1">
        <f t="array" ref="T428">INDEX($H428:$K428,0,MATCH(T$404,$H$404:$K$404,0))*HLOOKUP(T$403,$J$400:$R$401,2)</f>
        <v>100</v>
      </c>
      <c r="U428" s="1004" cm="1">
        <f t="array" ref="U428">INDEX($H428:$K428,0,MATCH(U$404,$H$404:$K$404,0))*HLOOKUP(U$403,$J$400:$R$401,2)</f>
        <v>120</v>
      </c>
      <c r="V428" s="1004" cm="1">
        <f t="array" ref="V428">INDEX($H428:$K428,0,MATCH(V$404,$H$404:$K$404,0))*HLOOKUP(V$403,$J$400:$R$401,2)</f>
        <v>100</v>
      </c>
      <c r="W428" s="1004" cm="1">
        <f t="array" ref="W428">INDEX($H428:$K428,0,MATCH(W$404,$H$404:$K$404,0))*HLOOKUP(W$403,$J$400:$R$401,2)</f>
        <v>0</v>
      </c>
      <c r="X428" s="1004" cm="1">
        <f t="array" ref="X428">INDEX($H428:$K428,0,MATCH(X$404,$H$404:$K$404,0))*HLOOKUP(X$403,$J$400:$R$401,2)</f>
        <v>100</v>
      </c>
      <c r="Y428" s="1004" cm="1">
        <f t="array" ref="Y428">INDEX($H428:$K428,0,MATCH(Y$404,$H$404:$K$404,0))*HLOOKUP(Y$403,$J$400:$R$401,2)</f>
        <v>120</v>
      </c>
      <c r="Z428" s="1004" cm="1">
        <f t="array" ref="Z428">INDEX($H428:$K428,0,MATCH(Z$404,$H$404:$K$404,0))*HLOOKUP(Z$403,$J$400:$R$401,2)</f>
        <v>100</v>
      </c>
      <c r="AA428" s="1004" cm="1">
        <f t="array" ref="AA428">INDEX($H428:$K428,0,MATCH(AA$404,$H$404:$K$404,0))*HLOOKUP(AA$403,$J$400:$R$401,2)</f>
        <v>0</v>
      </c>
      <c r="AB428" s="1004" cm="1">
        <f t="array" ref="AB428">INDEX($H428:$K428,0,MATCH(AB$404,$H$404:$K$404,0))*HLOOKUP(AB$403,$J$400:$R$401,2)</f>
        <v>100</v>
      </c>
      <c r="AC428" s="1004" cm="1">
        <f t="array" ref="AC428">INDEX($H428:$K428,0,MATCH(AC$404,$H$404:$K$404,0))*HLOOKUP(AC$403,$J$400:$R$401,2)</f>
        <v>120</v>
      </c>
      <c r="AD428" s="1004" cm="1">
        <f t="array" ref="AD428">INDEX($H428:$K428,0,MATCH(AD$404,$H$404:$K$404,0))*HLOOKUP(AD$403,$J$400:$R$401,2)</f>
        <v>100</v>
      </c>
      <c r="AE428" s="1004" cm="1">
        <f t="array" ref="AE428">INDEX($H428:$K428,0,MATCH(AE$404,$H$404:$K$404,0))*HLOOKUP(AE$403,$J$400:$R$401,2)</f>
        <v>0</v>
      </c>
      <c r="AF428" s="1004" cm="1">
        <f t="array" ref="AF428">INDEX($H428:$K428,0,MATCH(AF$404,$H$404:$K$404,0))*HLOOKUP(AF$403,$J$400:$R$401,2)</f>
        <v>100</v>
      </c>
      <c r="AG428" s="1004" cm="1">
        <f t="array" ref="AG428">INDEX($H428:$K428,0,MATCH(AG$404,$H$404:$K$404,0))*HLOOKUP(AG$403,$J$400:$R$401,2)</f>
        <v>120</v>
      </c>
      <c r="AH428" s="1004" cm="1">
        <f t="array" ref="AH428">INDEX($H428:$K428,0,MATCH(AH$404,$H$404:$K$404,0))*HLOOKUP(AH$403,$J$400:$R$401,2)</f>
        <v>100</v>
      </c>
      <c r="AI428" s="1004" cm="1">
        <f t="array" ref="AI428">INDEX($H428:$K428,0,MATCH(AI$404,$H$404:$K$404,0))*HLOOKUP(AI$403,$J$400:$R$401,2)</f>
        <v>0</v>
      </c>
      <c r="AJ428" s="1004" cm="1">
        <f t="array" ref="AJ428">INDEX($H428:$K428,0,MATCH(AJ$404,$H$404:$K$404,0))*HLOOKUP(AJ$403,$J$400:$R$401,2)</f>
        <v>100</v>
      </c>
      <c r="AK428" s="1004" cm="1">
        <f t="array" ref="AK428">INDEX($H428:$K428,0,MATCH(AK$404,$H$404:$K$404,0))*HLOOKUP(AK$403,$J$400:$R$401,2)</f>
        <v>120</v>
      </c>
      <c r="AL428" s="1004" cm="1">
        <f t="array" ref="AL428">INDEX($H428:$K428,0,MATCH(AL$404,$H$404:$K$404,0))*HLOOKUP(AL$403,$J$400:$R$401,2)</f>
        <v>100</v>
      </c>
      <c r="AM428" s="1004" cm="1">
        <f t="array" ref="AM428">INDEX($H428:$K428,0,MATCH(AM$404,$H$404:$K$404,0))*HLOOKUP(AM$403,$J$400:$R$401,2)</f>
        <v>0</v>
      </c>
      <c r="AN428" s="1004" cm="1">
        <f t="array" ref="AN428">INDEX($H428:$K428,0,MATCH(AN$404,$H$404:$K$404,0))*HLOOKUP(AN$403,$J$400:$R$401,2)</f>
        <v>100</v>
      </c>
      <c r="AO428" s="1004" cm="1">
        <f t="array" ref="AO428">INDEX($H428:$K428,0,MATCH(AO$404,$H$404:$K$404,0))*HLOOKUP(AO$403,$J$400:$R$401,2)</f>
        <v>120</v>
      </c>
      <c r="AP428" s="1004" cm="1">
        <f t="array" ref="AP428">INDEX($H428:$K428,0,MATCH(AP$404,$H$404:$K$404,0))*HLOOKUP(AP$403,$J$400:$R$401,2)</f>
        <v>100</v>
      </c>
      <c r="AQ428" s="1004" cm="1">
        <f t="array" ref="AQ428">INDEX($H428:$K428,0,MATCH(AQ$404,$H$404:$K$404,0))*HLOOKUP(AQ$403,$J$400:$R$401,2)</f>
        <v>0</v>
      </c>
      <c r="AR428" s="1004" cm="1">
        <f t="array" ref="AR428">INDEX($H428:$K428,0,MATCH(AR$404,$H$404:$K$404,0))*HLOOKUP(AR$403,$J$400:$R$401,2)</f>
        <v>100</v>
      </c>
      <c r="AS428" s="1004" cm="1">
        <f t="array" ref="AS428">INDEX($H428:$K428,0,MATCH(AS$404,$H$404:$K$404,0))*HLOOKUP(AS$403,$J$400:$R$401,2)</f>
        <v>120</v>
      </c>
      <c r="AT428" s="1004" cm="1">
        <f t="array" ref="AT428">INDEX($H428:$K428,0,MATCH(AT$404,$H$404:$K$404,0))*HLOOKUP(AT$403,$J$400:$R$401,2)</f>
        <v>100</v>
      </c>
      <c r="AU428" s="1004"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4" cm="1">
        <f t="array" ref="L429">INDEX($H429:$K429,0,MATCH(L$404,$H$404:$K$404,0))*HLOOKUP(L$403,$J$400:$R$401,2)</f>
        <v>0</v>
      </c>
      <c r="M429" s="1004" cm="1">
        <f t="array" ref="M429">INDEX($H429:$K429,0,MATCH(M$404,$H$404:$K$404,0))*HLOOKUP(M$403,$J$400:$R$401,2)</f>
        <v>0</v>
      </c>
      <c r="N429" s="1004" cm="1">
        <f t="array" ref="N429">INDEX($H429:$K429,0,MATCH(N$404,$H$404:$K$404,0))*HLOOKUP(N$403,$J$400:$R$401,2)</f>
        <v>0</v>
      </c>
      <c r="O429" s="1004" cm="1">
        <f t="array" ref="O429">INDEX($H429:$K429,0,MATCH(O$404,$H$404:$K$404,0))*HLOOKUP(O$403,$J$400:$R$401,2)</f>
        <v>0</v>
      </c>
      <c r="P429" s="1004" cm="1">
        <f t="array" ref="P429">INDEX($H429:$K429,0,MATCH(P$404,$H$404:$K$404,0))*HLOOKUP(P$403,$J$400:$R$401,2)</f>
        <v>0</v>
      </c>
      <c r="Q429" s="1004" cm="1">
        <f t="array" ref="Q429">INDEX($H429:$K429,0,MATCH(Q$404,$H$404:$K$404,0))*HLOOKUP(Q$403,$J$400:$R$401,2)</f>
        <v>0</v>
      </c>
      <c r="R429" s="1004" cm="1">
        <f t="array" ref="R429">INDEX($H429:$K429,0,MATCH(R$404,$H$404:$K$404,0))*HLOOKUP(R$403,$J$400:$R$401,2)</f>
        <v>0</v>
      </c>
      <c r="S429" s="1004" cm="1">
        <f t="array" ref="S429">INDEX($H429:$K429,0,MATCH(S$404,$H$404:$K$404,0))*HLOOKUP(S$403,$J$400:$R$401,2)</f>
        <v>0</v>
      </c>
      <c r="T429" s="1004" cm="1">
        <f t="array" ref="T429">INDEX($H429:$K429,0,MATCH(T$404,$H$404:$K$404,0))*HLOOKUP(T$403,$J$400:$R$401,2)</f>
        <v>0</v>
      </c>
      <c r="U429" s="1004" cm="1">
        <f t="array" ref="U429">INDEX($H429:$K429,0,MATCH(U$404,$H$404:$K$404,0))*HLOOKUP(U$403,$J$400:$R$401,2)</f>
        <v>0</v>
      </c>
      <c r="V429" s="1004" cm="1">
        <f t="array" ref="V429">INDEX($H429:$K429,0,MATCH(V$404,$H$404:$K$404,0))*HLOOKUP(V$403,$J$400:$R$401,2)</f>
        <v>0</v>
      </c>
      <c r="W429" s="1004" cm="1">
        <f t="array" ref="W429">INDEX($H429:$K429,0,MATCH(W$404,$H$404:$K$404,0))*HLOOKUP(W$403,$J$400:$R$401,2)</f>
        <v>0</v>
      </c>
      <c r="X429" s="1004" cm="1">
        <f t="array" ref="X429">INDEX($H429:$K429,0,MATCH(X$404,$H$404:$K$404,0))*HLOOKUP(X$403,$J$400:$R$401,2)</f>
        <v>0</v>
      </c>
      <c r="Y429" s="1004" cm="1">
        <f t="array" ref="Y429">INDEX($H429:$K429,0,MATCH(Y$404,$H$404:$K$404,0))*HLOOKUP(Y$403,$J$400:$R$401,2)</f>
        <v>0</v>
      </c>
      <c r="Z429" s="1004" cm="1">
        <f t="array" ref="Z429">INDEX($H429:$K429,0,MATCH(Z$404,$H$404:$K$404,0))*HLOOKUP(Z$403,$J$400:$R$401,2)</f>
        <v>0</v>
      </c>
      <c r="AA429" s="1004" cm="1">
        <f t="array" ref="AA429">INDEX($H429:$K429,0,MATCH(AA$404,$H$404:$K$404,0))*HLOOKUP(AA$403,$J$400:$R$401,2)</f>
        <v>0</v>
      </c>
      <c r="AB429" s="1004" cm="1">
        <f t="array" ref="AB429">INDEX($H429:$K429,0,MATCH(AB$404,$H$404:$K$404,0))*HLOOKUP(AB$403,$J$400:$R$401,2)</f>
        <v>0</v>
      </c>
      <c r="AC429" s="1004" cm="1">
        <f t="array" ref="AC429">INDEX($H429:$K429,0,MATCH(AC$404,$H$404:$K$404,0))*HLOOKUP(AC$403,$J$400:$R$401,2)</f>
        <v>0</v>
      </c>
      <c r="AD429" s="1004" cm="1">
        <f t="array" ref="AD429">INDEX($H429:$K429,0,MATCH(AD$404,$H$404:$K$404,0))*HLOOKUP(AD$403,$J$400:$R$401,2)</f>
        <v>0</v>
      </c>
      <c r="AE429" s="1004" cm="1">
        <f t="array" ref="AE429">INDEX($H429:$K429,0,MATCH(AE$404,$H$404:$K$404,0))*HLOOKUP(AE$403,$J$400:$R$401,2)</f>
        <v>0</v>
      </c>
      <c r="AF429" s="1004" cm="1">
        <f t="array" ref="AF429">INDEX($H429:$K429,0,MATCH(AF$404,$H$404:$K$404,0))*HLOOKUP(AF$403,$J$400:$R$401,2)</f>
        <v>0</v>
      </c>
      <c r="AG429" s="1004" cm="1">
        <f t="array" ref="AG429">INDEX($H429:$K429,0,MATCH(AG$404,$H$404:$K$404,0))*HLOOKUP(AG$403,$J$400:$R$401,2)</f>
        <v>0</v>
      </c>
      <c r="AH429" s="1004" cm="1">
        <f t="array" ref="AH429">INDEX($H429:$K429,0,MATCH(AH$404,$H$404:$K$404,0))*HLOOKUP(AH$403,$J$400:$R$401,2)</f>
        <v>0</v>
      </c>
      <c r="AI429" s="1004" cm="1">
        <f t="array" ref="AI429">INDEX($H429:$K429,0,MATCH(AI$404,$H$404:$K$404,0))*HLOOKUP(AI$403,$J$400:$R$401,2)</f>
        <v>0</v>
      </c>
      <c r="AJ429" s="1004" cm="1">
        <f t="array" ref="AJ429">INDEX($H429:$K429,0,MATCH(AJ$404,$H$404:$K$404,0))*HLOOKUP(AJ$403,$J$400:$R$401,2)</f>
        <v>0</v>
      </c>
      <c r="AK429" s="1004" cm="1">
        <f t="array" ref="AK429">INDEX($H429:$K429,0,MATCH(AK$404,$H$404:$K$404,0))*HLOOKUP(AK$403,$J$400:$R$401,2)</f>
        <v>0</v>
      </c>
      <c r="AL429" s="1004" cm="1">
        <f t="array" ref="AL429">INDEX($H429:$K429,0,MATCH(AL$404,$H$404:$K$404,0))*HLOOKUP(AL$403,$J$400:$R$401,2)</f>
        <v>0</v>
      </c>
      <c r="AM429" s="1004" cm="1">
        <f t="array" ref="AM429">INDEX($H429:$K429,0,MATCH(AM$404,$H$404:$K$404,0))*HLOOKUP(AM$403,$J$400:$R$401,2)</f>
        <v>0</v>
      </c>
      <c r="AN429" s="1004" cm="1">
        <f t="array" ref="AN429">INDEX($H429:$K429,0,MATCH(AN$404,$H$404:$K$404,0))*HLOOKUP(AN$403,$J$400:$R$401,2)</f>
        <v>0</v>
      </c>
      <c r="AO429" s="1004" cm="1">
        <f t="array" ref="AO429">INDEX($H429:$K429,0,MATCH(AO$404,$H$404:$K$404,0))*HLOOKUP(AO$403,$J$400:$R$401,2)</f>
        <v>0</v>
      </c>
      <c r="AP429" s="1004" cm="1">
        <f t="array" ref="AP429">INDEX($H429:$K429,0,MATCH(AP$404,$H$404:$K$404,0))*HLOOKUP(AP$403,$J$400:$R$401,2)</f>
        <v>0</v>
      </c>
      <c r="AQ429" s="1004" cm="1">
        <f t="array" ref="AQ429">INDEX($H429:$K429,0,MATCH(AQ$404,$H$404:$K$404,0))*HLOOKUP(AQ$403,$J$400:$R$401,2)</f>
        <v>0</v>
      </c>
      <c r="AR429" s="1004" cm="1">
        <f t="array" ref="AR429">INDEX($H429:$K429,0,MATCH(AR$404,$H$404:$K$404,0))*HLOOKUP(AR$403,$J$400:$R$401,2)</f>
        <v>0</v>
      </c>
      <c r="AS429" s="1004" cm="1">
        <f t="array" ref="AS429">INDEX($H429:$K429,0,MATCH(AS$404,$H$404:$K$404,0))*HLOOKUP(AS$403,$J$400:$R$401,2)</f>
        <v>0</v>
      </c>
      <c r="AT429" s="1004" cm="1">
        <f t="array" ref="AT429">INDEX($H429:$K429,0,MATCH(AT$404,$H$404:$K$404,0))*HLOOKUP(AT$403,$J$400:$R$401,2)</f>
        <v>0</v>
      </c>
      <c r="AU429" s="1004"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4" cm="1">
        <f t="array" ref="L430">INDEX($H430:$K430,0,MATCH(L$404,$H$404:$K$404,0))*HLOOKUP(L$403,$J$400:$R$401,2)</f>
        <v>0</v>
      </c>
      <c r="M430" s="1004" cm="1">
        <f t="array" ref="M430">INDEX($H430:$K430,0,MATCH(M$404,$H$404:$K$404,0))*HLOOKUP(M$403,$J$400:$R$401,2)</f>
        <v>0</v>
      </c>
      <c r="N430" s="1004" cm="1">
        <f t="array" ref="N430">INDEX($H430:$K430,0,MATCH(N$404,$H$404:$K$404,0))*HLOOKUP(N$403,$J$400:$R$401,2)</f>
        <v>0</v>
      </c>
      <c r="O430" s="1004" cm="1">
        <f t="array" ref="O430">INDEX($H430:$K430,0,MATCH(O$404,$H$404:$K$404,0))*HLOOKUP(O$403,$J$400:$R$401,2)</f>
        <v>0</v>
      </c>
      <c r="P430" s="1004" cm="1">
        <f t="array" ref="P430">INDEX($H430:$K430,0,MATCH(P$404,$H$404:$K$404,0))*HLOOKUP(P$403,$J$400:$R$401,2)</f>
        <v>0</v>
      </c>
      <c r="Q430" s="1004" cm="1">
        <f t="array" ref="Q430">INDEX($H430:$K430,0,MATCH(Q$404,$H$404:$K$404,0))*HLOOKUP(Q$403,$J$400:$R$401,2)</f>
        <v>0</v>
      </c>
      <c r="R430" s="1004" cm="1">
        <f t="array" ref="R430">INDEX($H430:$K430,0,MATCH(R$404,$H$404:$K$404,0))*HLOOKUP(R$403,$J$400:$R$401,2)</f>
        <v>0</v>
      </c>
      <c r="S430" s="1004" cm="1">
        <f t="array" ref="S430">INDEX($H430:$K430,0,MATCH(S$404,$H$404:$K$404,0))*HLOOKUP(S$403,$J$400:$R$401,2)</f>
        <v>0</v>
      </c>
      <c r="T430" s="1004" cm="1">
        <f t="array" ref="T430">INDEX($H430:$K430,0,MATCH(T$404,$H$404:$K$404,0))*HLOOKUP(T$403,$J$400:$R$401,2)</f>
        <v>0</v>
      </c>
      <c r="U430" s="1004" cm="1">
        <f t="array" ref="U430">INDEX($H430:$K430,0,MATCH(U$404,$H$404:$K$404,0))*HLOOKUP(U$403,$J$400:$R$401,2)</f>
        <v>0</v>
      </c>
      <c r="V430" s="1004" cm="1">
        <f t="array" ref="V430">INDEX($H430:$K430,0,MATCH(V$404,$H$404:$K$404,0))*HLOOKUP(V$403,$J$400:$R$401,2)</f>
        <v>0</v>
      </c>
      <c r="W430" s="1004" cm="1">
        <f t="array" ref="W430">INDEX($H430:$K430,0,MATCH(W$404,$H$404:$K$404,0))*HLOOKUP(W$403,$J$400:$R$401,2)</f>
        <v>0</v>
      </c>
      <c r="X430" s="1004" cm="1">
        <f t="array" ref="X430">INDEX($H430:$K430,0,MATCH(X$404,$H$404:$K$404,0))*HLOOKUP(X$403,$J$400:$R$401,2)</f>
        <v>0</v>
      </c>
      <c r="Y430" s="1004" cm="1">
        <f t="array" ref="Y430">INDEX($H430:$K430,0,MATCH(Y$404,$H$404:$K$404,0))*HLOOKUP(Y$403,$J$400:$R$401,2)</f>
        <v>0</v>
      </c>
      <c r="Z430" s="1004" cm="1">
        <f t="array" ref="Z430">INDEX($H430:$K430,0,MATCH(Z$404,$H$404:$K$404,0))*HLOOKUP(Z$403,$J$400:$R$401,2)</f>
        <v>0</v>
      </c>
      <c r="AA430" s="1004" cm="1">
        <f t="array" ref="AA430">INDEX($H430:$K430,0,MATCH(AA$404,$H$404:$K$404,0))*HLOOKUP(AA$403,$J$400:$R$401,2)</f>
        <v>0</v>
      </c>
      <c r="AB430" s="1004" cm="1">
        <f t="array" ref="AB430">INDEX($H430:$K430,0,MATCH(AB$404,$H$404:$K$404,0))*HLOOKUP(AB$403,$J$400:$R$401,2)</f>
        <v>0</v>
      </c>
      <c r="AC430" s="1004" cm="1">
        <f t="array" ref="AC430">INDEX($H430:$K430,0,MATCH(AC$404,$H$404:$K$404,0))*HLOOKUP(AC$403,$J$400:$R$401,2)</f>
        <v>0</v>
      </c>
      <c r="AD430" s="1004" cm="1">
        <f t="array" ref="AD430">INDEX($H430:$K430,0,MATCH(AD$404,$H$404:$K$404,0))*HLOOKUP(AD$403,$J$400:$R$401,2)</f>
        <v>0</v>
      </c>
      <c r="AE430" s="1004" cm="1">
        <f t="array" ref="AE430">INDEX($H430:$K430,0,MATCH(AE$404,$H$404:$K$404,0))*HLOOKUP(AE$403,$J$400:$R$401,2)</f>
        <v>0</v>
      </c>
      <c r="AF430" s="1004" cm="1">
        <f t="array" ref="AF430">INDEX($H430:$K430,0,MATCH(AF$404,$H$404:$K$404,0))*HLOOKUP(AF$403,$J$400:$R$401,2)</f>
        <v>0</v>
      </c>
      <c r="AG430" s="1004" cm="1">
        <f t="array" ref="AG430">INDEX($H430:$K430,0,MATCH(AG$404,$H$404:$K$404,0))*HLOOKUP(AG$403,$J$400:$R$401,2)</f>
        <v>0</v>
      </c>
      <c r="AH430" s="1004" cm="1">
        <f t="array" ref="AH430">INDEX($H430:$K430,0,MATCH(AH$404,$H$404:$K$404,0))*HLOOKUP(AH$403,$J$400:$R$401,2)</f>
        <v>0</v>
      </c>
      <c r="AI430" s="1004" cm="1">
        <f t="array" ref="AI430">INDEX($H430:$K430,0,MATCH(AI$404,$H$404:$K$404,0))*HLOOKUP(AI$403,$J$400:$R$401,2)</f>
        <v>0</v>
      </c>
      <c r="AJ430" s="1004" cm="1">
        <f t="array" ref="AJ430">INDEX($H430:$K430,0,MATCH(AJ$404,$H$404:$K$404,0))*HLOOKUP(AJ$403,$J$400:$R$401,2)</f>
        <v>0</v>
      </c>
      <c r="AK430" s="1004" cm="1">
        <f t="array" ref="AK430">INDEX($H430:$K430,0,MATCH(AK$404,$H$404:$K$404,0))*HLOOKUP(AK$403,$J$400:$R$401,2)</f>
        <v>0</v>
      </c>
      <c r="AL430" s="1004" cm="1">
        <f t="array" ref="AL430">INDEX($H430:$K430,0,MATCH(AL$404,$H$404:$K$404,0))*HLOOKUP(AL$403,$J$400:$R$401,2)</f>
        <v>0</v>
      </c>
      <c r="AM430" s="1004" cm="1">
        <f t="array" ref="AM430">INDEX($H430:$K430,0,MATCH(AM$404,$H$404:$K$404,0))*HLOOKUP(AM$403,$J$400:$R$401,2)</f>
        <v>0</v>
      </c>
      <c r="AN430" s="1004" cm="1">
        <f t="array" ref="AN430">INDEX($H430:$K430,0,MATCH(AN$404,$H$404:$K$404,0))*HLOOKUP(AN$403,$J$400:$R$401,2)</f>
        <v>0</v>
      </c>
      <c r="AO430" s="1004" cm="1">
        <f t="array" ref="AO430">INDEX($H430:$K430,0,MATCH(AO$404,$H$404:$K$404,0))*HLOOKUP(AO$403,$J$400:$R$401,2)</f>
        <v>0</v>
      </c>
      <c r="AP430" s="1004" cm="1">
        <f t="array" ref="AP430">INDEX($H430:$K430,0,MATCH(AP$404,$H$404:$K$404,0))*HLOOKUP(AP$403,$J$400:$R$401,2)</f>
        <v>0</v>
      </c>
      <c r="AQ430" s="1004" cm="1">
        <f t="array" ref="AQ430">INDEX($H430:$K430,0,MATCH(AQ$404,$H$404:$K$404,0))*HLOOKUP(AQ$403,$J$400:$R$401,2)</f>
        <v>0</v>
      </c>
      <c r="AR430" s="1004" cm="1">
        <f t="array" ref="AR430">INDEX($H430:$K430,0,MATCH(AR$404,$H$404:$K$404,0))*HLOOKUP(AR$403,$J$400:$R$401,2)</f>
        <v>0</v>
      </c>
      <c r="AS430" s="1004" cm="1">
        <f t="array" ref="AS430">INDEX($H430:$K430,0,MATCH(AS$404,$H$404:$K$404,0))*HLOOKUP(AS$403,$J$400:$R$401,2)</f>
        <v>0</v>
      </c>
      <c r="AT430" s="1004" cm="1">
        <f t="array" ref="AT430">INDEX($H430:$K430,0,MATCH(AT$404,$H$404:$K$404,0))*HLOOKUP(AT$403,$J$400:$R$401,2)</f>
        <v>0</v>
      </c>
      <c r="AU430" s="1004"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4" cm="1">
        <f t="array" ref="L431">INDEX($H431:$K431,0,MATCH(L$404,$H$404:$K$404,0))*HLOOKUP(L$403,$J$400:$R$401,2)</f>
        <v>0</v>
      </c>
      <c r="M431" s="1004" cm="1">
        <f t="array" ref="M431">INDEX($H431:$K431,0,MATCH(M$404,$H$404:$K$404,0))*HLOOKUP(M$403,$J$400:$R$401,2)</f>
        <v>0</v>
      </c>
      <c r="N431" s="1004" cm="1">
        <f t="array" ref="N431">INDEX($H431:$K431,0,MATCH(N$404,$H$404:$K$404,0))*HLOOKUP(N$403,$J$400:$R$401,2)</f>
        <v>0</v>
      </c>
      <c r="O431" s="1004" cm="1">
        <f t="array" ref="O431">INDEX($H431:$K431,0,MATCH(O$404,$H$404:$K$404,0))*HLOOKUP(O$403,$J$400:$R$401,2)</f>
        <v>0</v>
      </c>
      <c r="P431" s="1004" cm="1">
        <f t="array" ref="P431">INDEX($H431:$K431,0,MATCH(P$404,$H$404:$K$404,0))*HLOOKUP(P$403,$J$400:$R$401,2)</f>
        <v>0</v>
      </c>
      <c r="Q431" s="1004" cm="1">
        <f t="array" ref="Q431">INDEX($H431:$K431,0,MATCH(Q$404,$H$404:$K$404,0))*HLOOKUP(Q$403,$J$400:$R$401,2)</f>
        <v>0</v>
      </c>
      <c r="R431" s="1004" cm="1">
        <f t="array" ref="R431">INDEX($H431:$K431,0,MATCH(R$404,$H$404:$K$404,0))*HLOOKUP(R$403,$J$400:$R$401,2)</f>
        <v>0</v>
      </c>
      <c r="S431" s="1004" cm="1">
        <f t="array" ref="S431">INDEX($H431:$K431,0,MATCH(S$404,$H$404:$K$404,0))*HLOOKUP(S$403,$J$400:$R$401,2)</f>
        <v>0</v>
      </c>
      <c r="T431" s="1004" cm="1">
        <f t="array" ref="T431">INDEX($H431:$K431,0,MATCH(T$404,$H$404:$K$404,0))*HLOOKUP(T$403,$J$400:$R$401,2)</f>
        <v>0</v>
      </c>
      <c r="U431" s="1004" cm="1">
        <f t="array" ref="U431">INDEX($H431:$K431,0,MATCH(U$404,$H$404:$K$404,0))*HLOOKUP(U$403,$J$400:$R$401,2)</f>
        <v>0</v>
      </c>
      <c r="V431" s="1004" cm="1">
        <f t="array" ref="V431">INDEX($H431:$K431,0,MATCH(V$404,$H$404:$K$404,0))*HLOOKUP(V$403,$J$400:$R$401,2)</f>
        <v>0</v>
      </c>
      <c r="W431" s="1004" cm="1">
        <f t="array" ref="W431">INDEX($H431:$K431,0,MATCH(W$404,$H$404:$K$404,0))*HLOOKUP(W$403,$J$400:$R$401,2)</f>
        <v>0</v>
      </c>
      <c r="X431" s="1004" cm="1">
        <f t="array" ref="X431">INDEX($H431:$K431,0,MATCH(X$404,$H$404:$K$404,0))*HLOOKUP(X$403,$J$400:$R$401,2)</f>
        <v>0</v>
      </c>
      <c r="Y431" s="1004" cm="1">
        <f t="array" ref="Y431">INDEX($H431:$K431,0,MATCH(Y$404,$H$404:$K$404,0))*HLOOKUP(Y$403,$J$400:$R$401,2)</f>
        <v>0</v>
      </c>
      <c r="Z431" s="1004" cm="1">
        <f t="array" ref="Z431">INDEX($H431:$K431,0,MATCH(Z$404,$H$404:$K$404,0))*HLOOKUP(Z$403,$J$400:$R$401,2)</f>
        <v>0</v>
      </c>
      <c r="AA431" s="1004" cm="1">
        <f t="array" ref="AA431">INDEX($H431:$K431,0,MATCH(AA$404,$H$404:$K$404,0))*HLOOKUP(AA$403,$J$400:$R$401,2)</f>
        <v>0</v>
      </c>
      <c r="AB431" s="1004" cm="1">
        <f t="array" ref="AB431">INDEX($H431:$K431,0,MATCH(AB$404,$H$404:$K$404,0))*HLOOKUP(AB$403,$J$400:$R$401,2)</f>
        <v>0</v>
      </c>
      <c r="AC431" s="1004" cm="1">
        <f t="array" ref="AC431">INDEX($H431:$K431,0,MATCH(AC$404,$H$404:$K$404,0))*HLOOKUP(AC$403,$J$400:$R$401,2)</f>
        <v>0</v>
      </c>
      <c r="AD431" s="1004" cm="1">
        <f t="array" ref="AD431">INDEX($H431:$K431,0,MATCH(AD$404,$H$404:$K$404,0))*HLOOKUP(AD$403,$J$400:$R$401,2)</f>
        <v>0</v>
      </c>
      <c r="AE431" s="1004" cm="1">
        <f t="array" ref="AE431">INDEX($H431:$K431,0,MATCH(AE$404,$H$404:$K$404,0))*HLOOKUP(AE$403,$J$400:$R$401,2)</f>
        <v>0</v>
      </c>
      <c r="AF431" s="1004" cm="1">
        <f t="array" ref="AF431">INDEX($H431:$K431,0,MATCH(AF$404,$H$404:$K$404,0))*HLOOKUP(AF$403,$J$400:$R$401,2)</f>
        <v>0</v>
      </c>
      <c r="AG431" s="1004" cm="1">
        <f t="array" ref="AG431">INDEX($H431:$K431,0,MATCH(AG$404,$H$404:$K$404,0))*HLOOKUP(AG$403,$J$400:$R$401,2)</f>
        <v>0</v>
      </c>
      <c r="AH431" s="1004" cm="1">
        <f t="array" ref="AH431">INDEX($H431:$K431,0,MATCH(AH$404,$H$404:$K$404,0))*HLOOKUP(AH$403,$J$400:$R$401,2)</f>
        <v>0</v>
      </c>
      <c r="AI431" s="1004" cm="1">
        <f t="array" ref="AI431">INDEX($H431:$K431,0,MATCH(AI$404,$H$404:$K$404,0))*HLOOKUP(AI$403,$J$400:$R$401,2)</f>
        <v>0</v>
      </c>
      <c r="AJ431" s="1004" cm="1">
        <f t="array" ref="AJ431">INDEX($H431:$K431,0,MATCH(AJ$404,$H$404:$K$404,0))*HLOOKUP(AJ$403,$J$400:$R$401,2)</f>
        <v>0</v>
      </c>
      <c r="AK431" s="1004" cm="1">
        <f t="array" ref="AK431">INDEX($H431:$K431,0,MATCH(AK$404,$H$404:$K$404,0))*HLOOKUP(AK$403,$J$400:$R$401,2)</f>
        <v>0</v>
      </c>
      <c r="AL431" s="1004" cm="1">
        <f t="array" ref="AL431">INDEX($H431:$K431,0,MATCH(AL$404,$H$404:$K$404,0))*HLOOKUP(AL$403,$J$400:$R$401,2)</f>
        <v>0</v>
      </c>
      <c r="AM431" s="1004" cm="1">
        <f t="array" ref="AM431">INDEX($H431:$K431,0,MATCH(AM$404,$H$404:$K$404,0))*HLOOKUP(AM$403,$J$400:$R$401,2)</f>
        <v>0</v>
      </c>
      <c r="AN431" s="1004" cm="1">
        <f t="array" ref="AN431">INDEX($H431:$K431,0,MATCH(AN$404,$H$404:$K$404,0))*HLOOKUP(AN$403,$J$400:$R$401,2)</f>
        <v>0</v>
      </c>
      <c r="AO431" s="1004" cm="1">
        <f t="array" ref="AO431">INDEX($H431:$K431,0,MATCH(AO$404,$H$404:$K$404,0))*HLOOKUP(AO$403,$J$400:$R$401,2)</f>
        <v>0</v>
      </c>
      <c r="AP431" s="1004" cm="1">
        <f t="array" ref="AP431">INDEX($H431:$K431,0,MATCH(AP$404,$H$404:$K$404,0))*HLOOKUP(AP$403,$J$400:$R$401,2)</f>
        <v>0</v>
      </c>
      <c r="AQ431" s="1004" cm="1">
        <f t="array" ref="AQ431">INDEX($H431:$K431,0,MATCH(AQ$404,$H$404:$K$404,0))*HLOOKUP(AQ$403,$J$400:$R$401,2)</f>
        <v>0</v>
      </c>
      <c r="AR431" s="1004" cm="1">
        <f t="array" ref="AR431">INDEX($H431:$K431,0,MATCH(AR$404,$H$404:$K$404,0))*HLOOKUP(AR$403,$J$400:$R$401,2)</f>
        <v>0</v>
      </c>
      <c r="AS431" s="1004" cm="1">
        <f t="array" ref="AS431">INDEX($H431:$K431,0,MATCH(AS$404,$H$404:$K$404,0))*HLOOKUP(AS$403,$J$400:$R$401,2)</f>
        <v>0</v>
      </c>
      <c r="AT431" s="1004" cm="1">
        <f t="array" ref="AT431">INDEX($H431:$K431,0,MATCH(AT$404,$H$404:$K$404,0))*HLOOKUP(AT$403,$J$400:$R$401,2)</f>
        <v>0</v>
      </c>
      <c r="AU431" s="1004"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4" cm="1">
        <f t="array" ref="L432">INDEX($H432:$K432,0,MATCH(L$404,$H$404:$K$404,0))*HLOOKUP(L$403,$J$400:$R$401,2)</f>
        <v>0</v>
      </c>
      <c r="M432" s="1004" cm="1">
        <f t="array" ref="M432">INDEX($H432:$K432,0,MATCH(M$404,$H$404:$K$404,0))*HLOOKUP(M$403,$J$400:$R$401,2)</f>
        <v>0</v>
      </c>
      <c r="N432" s="1004" cm="1">
        <f t="array" ref="N432">INDEX($H432:$K432,0,MATCH(N$404,$H$404:$K$404,0))*HLOOKUP(N$403,$J$400:$R$401,2)</f>
        <v>0</v>
      </c>
      <c r="O432" s="1004" cm="1">
        <f t="array" ref="O432">INDEX($H432:$K432,0,MATCH(O$404,$H$404:$K$404,0))*HLOOKUP(O$403,$J$400:$R$401,2)</f>
        <v>0</v>
      </c>
      <c r="P432" s="1004" cm="1">
        <f t="array" ref="P432">INDEX($H432:$K432,0,MATCH(P$404,$H$404:$K$404,0))*HLOOKUP(P$403,$J$400:$R$401,2)</f>
        <v>0</v>
      </c>
      <c r="Q432" s="1004" cm="1">
        <f t="array" ref="Q432">INDEX($H432:$K432,0,MATCH(Q$404,$H$404:$K$404,0))*HLOOKUP(Q$403,$J$400:$R$401,2)</f>
        <v>0</v>
      </c>
      <c r="R432" s="1004" cm="1">
        <f t="array" ref="R432">INDEX($H432:$K432,0,MATCH(R$404,$H$404:$K$404,0))*HLOOKUP(R$403,$J$400:$R$401,2)</f>
        <v>0</v>
      </c>
      <c r="S432" s="1004" cm="1">
        <f t="array" ref="S432">INDEX($H432:$K432,0,MATCH(S$404,$H$404:$K$404,0))*HLOOKUP(S$403,$J$400:$R$401,2)</f>
        <v>0</v>
      </c>
      <c r="T432" s="1004" cm="1">
        <f t="array" ref="T432">INDEX($H432:$K432,0,MATCH(T$404,$H$404:$K$404,0))*HLOOKUP(T$403,$J$400:$R$401,2)</f>
        <v>0</v>
      </c>
      <c r="U432" s="1004" cm="1">
        <f t="array" ref="U432">INDEX($H432:$K432,0,MATCH(U$404,$H$404:$K$404,0))*HLOOKUP(U$403,$J$400:$R$401,2)</f>
        <v>0</v>
      </c>
      <c r="V432" s="1004" cm="1">
        <f t="array" ref="V432">INDEX($H432:$K432,0,MATCH(V$404,$H$404:$K$404,0))*HLOOKUP(V$403,$J$400:$R$401,2)</f>
        <v>0</v>
      </c>
      <c r="W432" s="1004" cm="1">
        <f t="array" ref="W432">INDEX($H432:$K432,0,MATCH(W$404,$H$404:$K$404,0))*HLOOKUP(W$403,$J$400:$R$401,2)</f>
        <v>0</v>
      </c>
      <c r="X432" s="1004" cm="1">
        <f t="array" ref="X432">INDEX($H432:$K432,0,MATCH(X$404,$H$404:$K$404,0))*HLOOKUP(X$403,$J$400:$R$401,2)</f>
        <v>0</v>
      </c>
      <c r="Y432" s="1004" cm="1">
        <f t="array" ref="Y432">INDEX($H432:$K432,0,MATCH(Y$404,$H$404:$K$404,0))*HLOOKUP(Y$403,$J$400:$R$401,2)</f>
        <v>0</v>
      </c>
      <c r="Z432" s="1004" cm="1">
        <f t="array" ref="Z432">INDEX($H432:$K432,0,MATCH(Z$404,$H$404:$K$404,0))*HLOOKUP(Z$403,$J$400:$R$401,2)</f>
        <v>0</v>
      </c>
      <c r="AA432" s="1004" cm="1">
        <f t="array" ref="AA432">INDEX($H432:$K432,0,MATCH(AA$404,$H$404:$K$404,0))*HLOOKUP(AA$403,$J$400:$R$401,2)</f>
        <v>0</v>
      </c>
      <c r="AB432" s="1004" cm="1">
        <f t="array" ref="AB432">INDEX($H432:$K432,0,MATCH(AB$404,$H$404:$K$404,0))*HLOOKUP(AB$403,$J$400:$R$401,2)</f>
        <v>0</v>
      </c>
      <c r="AC432" s="1004" cm="1">
        <f t="array" ref="AC432">INDEX($H432:$K432,0,MATCH(AC$404,$H$404:$K$404,0))*HLOOKUP(AC$403,$J$400:$R$401,2)</f>
        <v>0</v>
      </c>
      <c r="AD432" s="1004" cm="1">
        <f t="array" ref="AD432">INDEX($H432:$K432,0,MATCH(AD$404,$H$404:$K$404,0))*HLOOKUP(AD$403,$J$400:$R$401,2)</f>
        <v>0</v>
      </c>
      <c r="AE432" s="1004" cm="1">
        <f t="array" ref="AE432">INDEX($H432:$K432,0,MATCH(AE$404,$H$404:$K$404,0))*HLOOKUP(AE$403,$J$400:$R$401,2)</f>
        <v>0</v>
      </c>
      <c r="AF432" s="1004" cm="1">
        <f t="array" ref="AF432">INDEX($H432:$K432,0,MATCH(AF$404,$H$404:$K$404,0))*HLOOKUP(AF$403,$J$400:$R$401,2)</f>
        <v>0</v>
      </c>
      <c r="AG432" s="1004" cm="1">
        <f t="array" ref="AG432">INDEX($H432:$K432,0,MATCH(AG$404,$H$404:$K$404,0))*HLOOKUP(AG$403,$J$400:$R$401,2)</f>
        <v>0</v>
      </c>
      <c r="AH432" s="1004" cm="1">
        <f t="array" ref="AH432">INDEX($H432:$K432,0,MATCH(AH$404,$H$404:$K$404,0))*HLOOKUP(AH$403,$J$400:$R$401,2)</f>
        <v>0</v>
      </c>
      <c r="AI432" s="1004" cm="1">
        <f t="array" ref="AI432">INDEX($H432:$K432,0,MATCH(AI$404,$H$404:$K$404,0))*HLOOKUP(AI$403,$J$400:$R$401,2)</f>
        <v>0</v>
      </c>
      <c r="AJ432" s="1004" cm="1">
        <f t="array" ref="AJ432">INDEX($H432:$K432,0,MATCH(AJ$404,$H$404:$K$404,0))*HLOOKUP(AJ$403,$J$400:$R$401,2)</f>
        <v>0</v>
      </c>
      <c r="AK432" s="1004" cm="1">
        <f t="array" ref="AK432">INDEX($H432:$K432,0,MATCH(AK$404,$H$404:$K$404,0))*HLOOKUP(AK$403,$J$400:$R$401,2)</f>
        <v>0</v>
      </c>
      <c r="AL432" s="1004" cm="1">
        <f t="array" ref="AL432">INDEX($H432:$K432,0,MATCH(AL$404,$H$404:$K$404,0))*HLOOKUP(AL$403,$J$400:$R$401,2)</f>
        <v>0</v>
      </c>
      <c r="AM432" s="1004" cm="1">
        <f t="array" ref="AM432">INDEX($H432:$K432,0,MATCH(AM$404,$H$404:$K$404,0))*HLOOKUP(AM$403,$J$400:$R$401,2)</f>
        <v>0</v>
      </c>
      <c r="AN432" s="1004" cm="1">
        <f t="array" ref="AN432">INDEX($H432:$K432,0,MATCH(AN$404,$H$404:$K$404,0))*HLOOKUP(AN$403,$J$400:$R$401,2)</f>
        <v>0</v>
      </c>
      <c r="AO432" s="1004" cm="1">
        <f t="array" ref="AO432">INDEX($H432:$K432,0,MATCH(AO$404,$H$404:$K$404,0))*HLOOKUP(AO$403,$J$400:$R$401,2)</f>
        <v>0</v>
      </c>
      <c r="AP432" s="1004" cm="1">
        <f t="array" ref="AP432">INDEX($H432:$K432,0,MATCH(AP$404,$H$404:$K$404,0))*HLOOKUP(AP$403,$J$400:$R$401,2)</f>
        <v>0</v>
      </c>
      <c r="AQ432" s="1004" cm="1">
        <f t="array" ref="AQ432">INDEX($H432:$K432,0,MATCH(AQ$404,$H$404:$K$404,0))*HLOOKUP(AQ$403,$J$400:$R$401,2)</f>
        <v>0</v>
      </c>
      <c r="AR432" s="1004" cm="1">
        <f t="array" ref="AR432">INDEX($H432:$K432,0,MATCH(AR$404,$H$404:$K$404,0))*HLOOKUP(AR$403,$J$400:$R$401,2)</f>
        <v>0</v>
      </c>
      <c r="AS432" s="1004" cm="1">
        <f t="array" ref="AS432">INDEX($H432:$K432,0,MATCH(AS$404,$H$404:$K$404,0))*HLOOKUP(AS$403,$J$400:$R$401,2)</f>
        <v>0</v>
      </c>
      <c r="AT432" s="1004" cm="1">
        <f t="array" ref="AT432">INDEX($H432:$K432,0,MATCH(AT$404,$H$404:$K$404,0))*HLOOKUP(AT$403,$J$400:$R$401,2)</f>
        <v>0</v>
      </c>
      <c r="AU432" s="1004"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4" cm="1">
        <f t="array" ref="L433">INDEX($H433:$K433,0,MATCH(L$404,$H$404:$K$404,0))*HLOOKUP(L$403,$J$400:$R$401,2)</f>
        <v>0</v>
      </c>
      <c r="M433" s="1004" cm="1">
        <f t="array" ref="M433">INDEX($H433:$K433,0,MATCH(M$404,$H$404:$K$404,0))*HLOOKUP(M$403,$J$400:$R$401,2)</f>
        <v>0</v>
      </c>
      <c r="N433" s="1004" cm="1">
        <f t="array" ref="N433">INDEX($H433:$K433,0,MATCH(N$404,$H$404:$K$404,0))*HLOOKUP(N$403,$J$400:$R$401,2)</f>
        <v>0</v>
      </c>
      <c r="O433" s="1004" cm="1">
        <f t="array" ref="O433">INDEX($H433:$K433,0,MATCH(O$404,$H$404:$K$404,0))*HLOOKUP(O$403,$J$400:$R$401,2)</f>
        <v>0</v>
      </c>
      <c r="P433" s="1004" cm="1">
        <f t="array" ref="P433">INDEX($H433:$K433,0,MATCH(P$404,$H$404:$K$404,0))*HLOOKUP(P$403,$J$400:$R$401,2)</f>
        <v>0</v>
      </c>
      <c r="Q433" s="1004" cm="1">
        <f t="array" ref="Q433">INDEX($H433:$K433,0,MATCH(Q$404,$H$404:$K$404,0))*HLOOKUP(Q$403,$J$400:$R$401,2)</f>
        <v>0</v>
      </c>
      <c r="R433" s="1004" cm="1">
        <f t="array" ref="R433">INDEX($H433:$K433,0,MATCH(R$404,$H$404:$K$404,0))*HLOOKUP(R$403,$J$400:$R$401,2)</f>
        <v>0</v>
      </c>
      <c r="S433" s="1004" cm="1">
        <f t="array" ref="S433">INDEX($H433:$K433,0,MATCH(S$404,$H$404:$K$404,0))*HLOOKUP(S$403,$J$400:$R$401,2)</f>
        <v>0</v>
      </c>
      <c r="T433" s="1004" cm="1">
        <f t="array" ref="T433">INDEX($H433:$K433,0,MATCH(T$404,$H$404:$K$404,0))*HLOOKUP(T$403,$J$400:$R$401,2)</f>
        <v>0</v>
      </c>
      <c r="U433" s="1004" cm="1">
        <f t="array" ref="U433">INDEX($H433:$K433,0,MATCH(U$404,$H$404:$K$404,0))*HLOOKUP(U$403,$J$400:$R$401,2)</f>
        <v>0</v>
      </c>
      <c r="V433" s="1004" cm="1">
        <f t="array" ref="V433">INDEX($H433:$K433,0,MATCH(V$404,$H$404:$K$404,0))*HLOOKUP(V$403,$J$400:$R$401,2)</f>
        <v>0</v>
      </c>
      <c r="W433" s="1004" cm="1">
        <f t="array" ref="W433">INDEX($H433:$K433,0,MATCH(W$404,$H$404:$K$404,0))*HLOOKUP(W$403,$J$400:$R$401,2)</f>
        <v>0</v>
      </c>
      <c r="X433" s="1004" cm="1">
        <f t="array" ref="X433">INDEX($H433:$K433,0,MATCH(X$404,$H$404:$K$404,0))*HLOOKUP(X$403,$J$400:$R$401,2)</f>
        <v>0</v>
      </c>
      <c r="Y433" s="1004" cm="1">
        <f t="array" ref="Y433">INDEX($H433:$K433,0,MATCH(Y$404,$H$404:$K$404,0))*HLOOKUP(Y$403,$J$400:$R$401,2)</f>
        <v>0</v>
      </c>
      <c r="Z433" s="1004" cm="1">
        <f t="array" ref="Z433">INDEX($H433:$K433,0,MATCH(Z$404,$H$404:$K$404,0))*HLOOKUP(Z$403,$J$400:$R$401,2)</f>
        <v>0</v>
      </c>
      <c r="AA433" s="1004" cm="1">
        <f t="array" ref="AA433">INDEX($H433:$K433,0,MATCH(AA$404,$H$404:$K$404,0))*HLOOKUP(AA$403,$J$400:$R$401,2)</f>
        <v>0</v>
      </c>
      <c r="AB433" s="1004" cm="1">
        <f t="array" ref="AB433">INDEX($H433:$K433,0,MATCH(AB$404,$H$404:$K$404,0))*HLOOKUP(AB$403,$J$400:$R$401,2)</f>
        <v>0</v>
      </c>
      <c r="AC433" s="1004" cm="1">
        <f t="array" ref="AC433">INDEX($H433:$K433,0,MATCH(AC$404,$H$404:$K$404,0))*HLOOKUP(AC$403,$J$400:$R$401,2)</f>
        <v>0</v>
      </c>
      <c r="AD433" s="1004" cm="1">
        <f t="array" ref="AD433">INDEX($H433:$K433,0,MATCH(AD$404,$H$404:$K$404,0))*HLOOKUP(AD$403,$J$400:$R$401,2)</f>
        <v>0</v>
      </c>
      <c r="AE433" s="1004" cm="1">
        <f t="array" ref="AE433">INDEX($H433:$K433,0,MATCH(AE$404,$H$404:$K$404,0))*HLOOKUP(AE$403,$J$400:$R$401,2)</f>
        <v>0</v>
      </c>
      <c r="AF433" s="1004" cm="1">
        <f t="array" ref="AF433">INDEX($H433:$K433,0,MATCH(AF$404,$H$404:$K$404,0))*HLOOKUP(AF$403,$J$400:$R$401,2)</f>
        <v>0</v>
      </c>
      <c r="AG433" s="1004" cm="1">
        <f t="array" ref="AG433">INDEX($H433:$K433,0,MATCH(AG$404,$H$404:$K$404,0))*HLOOKUP(AG$403,$J$400:$R$401,2)</f>
        <v>0</v>
      </c>
      <c r="AH433" s="1004" cm="1">
        <f t="array" ref="AH433">INDEX($H433:$K433,0,MATCH(AH$404,$H$404:$K$404,0))*HLOOKUP(AH$403,$J$400:$R$401,2)</f>
        <v>0</v>
      </c>
      <c r="AI433" s="1004" cm="1">
        <f t="array" ref="AI433">INDEX($H433:$K433,0,MATCH(AI$404,$H$404:$K$404,0))*HLOOKUP(AI$403,$J$400:$R$401,2)</f>
        <v>0</v>
      </c>
      <c r="AJ433" s="1004" cm="1">
        <f t="array" ref="AJ433">INDEX($H433:$K433,0,MATCH(AJ$404,$H$404:$K$404,0))*HLOOKUP(AJ$403,$J$400:$R$401,2)</f>
        <v>0</v>
      </c>
      <c r="AK433" s="1004" cm="1">
        <f t="array" ref="AK433">INDEX($H433:$K433,0,MATCH(AK$404,$H$404:$K$404,0))*HLOOKUP(AK$403,$J$400:$R$401,2)</f>
        <v>0</v>
      </c>
      <c r="AL433" s="1004" cm="1">
        <f t="array" ref="AL433">INDEX($H433:$K433,0,MATCH(AL$404,$H$404:$K$404,0))*HLOOKUP(AL$403,$J$400:$R$401,2)</f>
        <v>0</v>
      </c>
      <c r="AM433" s="1004" cm="1">
        <f t="array" ref="AM433">INDEX($H433:$K433,0,MATCH(AM$404,$H$404:$K$404,0))*HLOOKUP(AM$403,$J$400:$R$401,2)</f>
        <v>0</v>
      </c>
      <c r="AN433" s="1004" cm="1">
        <f t="array" ref="AN433">INDEX($H433:$K433,0,MATCH(AN$404,$H$404:$K$404,0))*HLOOKUP(AN$403,$J$400:$R$401,2)</f>
        <v>0</v>
      </c>
      <c r="AO433" s="1004" cm="1">
        <f t="array" ref="AO433">INDEX($H433:$K433,0,MATCH(AO$404,$H$404:$K$404,0))*HLOOKUP(AO$403,$J$400:$R$401,2)</f>
        <v>0</v>
      </c>
      <c r="AP433" s="1004" cm="1">
        <f t="array" ref="AP433">INDEX($H433:$K433,0,MATCH(AP$404,$H$404:$K$404,0))*HLOOKUP(AP$403,$J$400:$R$401,2)</f>
        <v>0</v>
      </c>
      <c r="AQ433" s="1004" cm="1">
        <f t="array" ref="AQ433">INDEX($H433:$K433,0,MATCH(AQ$404,$H$404:$K$404,0))*HLOOKUP(AQ$403,$J$400:$R$401,2)</f>
        <v>0</v>
      </c>
      <c r="AR433" s="1004" cm="1">
        <f t="array" ref="AR433">INDEX($H433:$K433,0,MATCH(AR$404,$H$404:$K$404,0))*HLOOKUP(AR$403,$J$400:$R$401,2)</f>
        <v>0</v>
      </c>
      <c r="AS433" s="1004" cm="1">
        <f t="array" ref="AS433">INDEX($H433:$K433,0,MATCH(AS$404,$H$404:$K$404,0))*HLOOKUP(AS$403,$J$400:$R$401,2)</f>
        <v>0</v>
      </c>
      <c r="AT433" s="1004" cm="1">
        <f t="array" ref="AT433">INDEX($H433:$K433,0,MATCH(AT$404,$H$404:$K$404,0))*HLOOKUP(AT$403,$J$400:$R$401,2)</f>
        <v>0</v>
      </c>
      <c r="AU433" s="1004"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4" cm="1">
        <f t="array" ref="L434">INDEX($H434:$K434,0,MATCH(L$404,$H$404:$K$404,0))*HLOOKUP(L$403,$J$400:$R$401,2)</f>
        <v>0</v>
      </c>
      <c r="M434" s="1004" cm="1">
        <f t="array" ref="M434">INDEX($H434:$K434,0,MATCH(M$404,$H$404:$K$404,0))*HLOOKUP(M$403,$J$400:$R$401,2)</f>
        <v>0</v>
      </c>
      <c r="N434" s="1004" cm="1">
        <f t="array" ref="N434">INDEX($H434:$K434,0,MATCH(N$404,$H$404:$K$404,0))*HLOOKUP(N$403,$J$400:$R$401,2)</f>
        <v>0</v>
      </c>
      <c r="O434" s="1004" cm="1">
        <f t="array" ref="O434">INDEX($H434:$K434,0,MATCH(O$404,$H$404:$K$404,0))*HLOOKUP(O$403,$J$400:$R$401,2)</f>
        <v>0</v>
      </c>
      <c r="P434" s="1004" cm="1">
        <f t="array" ref="P434">INDEX($H434:$K434,0,MATCH(P$404,$H$404:$K$404,0))*HLOOKUP(P$403,$J$400:$R$401,2)</f>
        <v>0</v>
      </c>
      <c r="Q434" s="1004" cm="1">
        <f t="array" ref="Q434">INDEX($H434:$K434,0,MATCH(Q$404,$H$404:$K$404,0))*HLOOKUP(Q$403,$J$400:$R$401,2)</f>
        <v>0</v>
      </c>
      <c r="R434" s="1004" cm="1">
        <f t="array" ref="R434">INDEX($H434:$K434,0,MATCH(R$404,$H$404:$K$404,0))*HLOOKUP(R$403,$J$400:$R$401,2)</f>
        <v>0</v>
      </c>
      <c r="S434" s="1004" cm="1">
        <f t="array" ref="S434">INDEX($H434:$K434,0,MATCH(S$404,$H$404:$K$404,0))*HLOOKUP(S$403,$J$400:$R$401,2)</f>
        <v>0</v>
      </c>
      <c r="T434" s="1004" cm="1">
        <f t="array" ref="T434">INDEX($H434:$K434,0,MATCH(T$404,$H$404:$K$404,0))*HLOOKUP(T$403,$J$400:$R$401,2)</f>
        <v>0</v>
      </c>
      <c r="U434" s="1004" cm="1">
        <f t="array" ref="U434">INDEX($H434:$K434,0,MATCH(U$404,$H$404:$K$404,0))*HLOOKUP(U$403,$J$400:$R$401,2)</f>
        <v>0</v>
      </c>
      <c r="V434" s="1004" cm="1">
        <f t="array" ref="V434">INDEX($H434:$K434,0,MATCH(V$404,$H$404:$K$404,0))*HLOOKUP(V$403,$J$400:$R$401,2)</f>
        <v>0</v>
      </c>
      <c r="W434" s="1004" cm="1">
        <f t="array" ref="W434">INDEX($H434:$K434,0,MATCH(W$404,$H$404:$K$404,0))*HLOOKUP(W$403,$J$400:$R$401,2)</f>
        <v>0</v>
      </c>
      <c r="X434" s="1004" cm="1">
        <f t="array" ref="X434">INDEX($H434:$K434,0,MATCH(X$404,$H$404:$K$404,0))*HLOOKUP(X$403,$J$400:$R$401,2)</f>
        <v>0</v>
      </c>
      <c r="Y434" s="1004" cm="1">
        <f t="array" ref="Y434">INDEX($H434:$K434,0,MATCH(Y$404,$H$404:$K$404,0))*HLOOKUP(Y$403,$J$400:$R$401,2)</f>
        <v>0</v>
      </c>
      <c r="Z434" s="1004" cm="1">
        <f t="array" ref="Z434">INDEX($H434:$K434,0,MATCH(Z$404,$H$404:$K$404,0))*HLOOKUP(Z$403,$J$400:$R$401,2)</f>
        <v>0</v>
      </c>
      <c r="AA434" s="1004" cm="1">
        <f t="array" ref="AA434">INDEX($H434:$K434,0,MATCH(AA$404,$H$404:$K$404,0))*HLOOKUP(AA$403,$J$400:$R$401,2)</f>
        <v>0</v>
      </c>
      <c r="AB434" s="1004" cm="1">
        <f t="array" ref="AB434">INDEX($H434:$K434,0,MATCH(AB$404,$H$404:$K$404,0))*HLOOKUP(AB$403,$J$400:$R$401,2)</f>
        <v>0</v>
      </c>
      <c r="AC434" s="1004" cm="1">
        <f t="array" ref="AC434">INDEX($H434:$K434,0,MATCH(AC$404,$H$404:$K$404,0))*HLOOKUP(AC$403,$J$400:$R$401,2)</f>
        <v>0</v>
      </c>
      <c r="AD434" s="1004" cm="1">
        <f t="array" ref="AD434">INDEX($H434:$K434,0,MATCH(AD$404,$H$404:$K$404,0))*HLOOKUP(AD$403,$J$400:$R$401,2)</f>
        <v>0</v>
      </c>
      <c r="AE434" s="1004" cm="1">
        <f t="array" ref="AE434">INDEX($H434:$K434,0,MATCH(AE$404,$H$404:$K$404,0))*HLOOKUP(AE$403,$J$400:$R$401,2)</f>
        <v>0</v>
      </c>
      <c r="AF434" s="1004" cm="1">
        <f t="array" ref="AF434">INDEX($H434:$K434,0,MATCH(AF$404,$H$404:$K$404,0))*HLOOKUP(AF$403,$J$400:$R$401,2)</f>
        <v>0</v>
      </c>
      <c r="AG434" s="1004" cm="1">
        <f t="array" ref="AG434">INDEX($H434:$K434,0,MATCH(AG$404,$H$404:$K$404,0))*HLOOKUP(AG$403,$J$400:$R$401,2)</f>
        <v>0</v>
      </c>
      <c r="AH434" s="1004" cm="1">
        <f t="array" ref="AH434">INDEX($H434:$K434,0,MATCH(AH$404,$H$404:$K$404,0))*HLOOKUP(AH$403,$J$400:$R$401,2)</f>
        <v>0</v>
      </c>
      <c r="AI434" s="1004" cm="1">
        <f t="array" ref="AI434">INDEX($H434:$K434,0,MATCH(AI$404,$H$404:$K$404,0))*HLOOKUP(AI$403,$J$400:$R$401,2)</f>
        <v>0</v>
      </c>
      <c r="AJ434" s="1004" cm="1">
        <f t="array" ref="AJ434">INDEX($H434:$K434,0,MATCH(AJ$404,$H$404:$K$404,0))*HLOOKUP(AJ$403,$J$400:$R$401,2)</f>
        <v>0</v>
      </c>
      <c r="AK434" s="1004" cm="1">
        <f t="array" ref="AK434">INDEX($H434:$K434,0,MATCH(AK$404,$H$404:$K$404,0))*HLOOKUP(AK$403,$J$400:$R$401,2)</f>
        <v>0</v>
      </c>
      <c r="AL434" s="1004" cm="1">
        <f t="array" ref="AL434">INDEX($H434:$K434,0,MATCH(AL$404,$H$404:$K$404,0))*HLOOKUP(AL$403,$J$400:$R$401,2)</f>
        <v>0</v>
      </c>
      <c r="AM434" s="1004" cm="1">
        <f t="array" ref="AM434">INDEX($H434:$K434,0,MATCH(AM$404,$H$404:$K$404,0))*HLOOKUP(AM$403,$J$400:$R$401,2)</f>
        <v>0</v>
      </c>
      <c r="AN434" s="1004" cm="1">
        <f t="array" ref="AN434">INDEX($H434:$K434,0,MATCH(AN$404,$H$404:$K$404,0))*HLOOKUP(AN$403,$J$400:$R$401,2)</f>
        <v>0</v>
      </c>
      <c r="AO434" s="1004" cm="1">
        <f t="array" ref="AO434">INDEX($H434:$K434,0,MATCH(AO$404,$H$404:$K$404,0))*HLOOKUP(AO$403,$J$400:$R$401,2)</f>
        <v>0</v>
      </c>
      <c r="AP434" s="1004" cm="1">
        <f t="array" ref="AP434">INDEX($H434:$K434,0,MATCH(AP$404,$H$404:$K$404,0))*HLOOKUP(AP$403,$J$400:$R$401,2)</f>
        <v>0</v>
      </c>
      <c r="AQ434" s="1004" cm="1">
        <f t="array" ref="AQ434">INDEX($H434:$K434,0,MATCH(AQ$404,$H$404:$K$404,0))*HLOOKUP(AQ$403,$J$400:$R$401,2)</f>
        <v>0</v>
      </c>
      <c r="AR434" s="1004" cm="1">
        <f t="array" ref="AR434">INDEX($H434:$K434,0,MATCH(AR$404,$H$404:$K$404,0))*HLOOKUP(AR$403,$J$400:$R$401,2)</f>
        <v>0</v>
      </c>
      <c r="AS434" s="1004" cm="1">
        <f t="array" ref="AS434">INDEX($H434:$K434,0,MATCH(AS$404,$H$404:$K$404,0))*HLOOKUP(AS$403,$J$400:$R$401,2)</f>
        <v>0</v>
      </c>
      <c r="AT434" s="1004" cm="1">
        <f t="array" ref="AT434">INDEX($H434:$K434,0,MATCH(AT$404,$H$404:$K$404,0))*HLOOKUP(AT$403,$J$400:$R$401,2)</f>
        <v>0</v>
      </c>
      <c r="AU434" s="1004"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4" cm="1">
        <f t="array" ref="L435">INDEX($H435:$K435,0,MATCH(L$404,$H$404:$K$404,0))*HLOOKUP(L$403,$J$400:$R$401,2)</f>
        <v>0</v>
      </c>
      <c r="M435" s="1004" cm="1">
        <f t="array" ref="M435">INDEX($H435:$K435,0,MATCH(M$404,$H$404:$K$404,0))*HLOOKUP(M$403,$J$400:$R$401,2)</f>
        <v>0</v>
      </c>
      <c r="N435" s="1004" cm="1">
        <f t="array" ref="N435">INDEX($H435:$K435,0,MATCH(N$404,$H$404:$K$404,0))*HLOOKUP(N$403,$J$400:$R$401,2)</f>
        <v>0</v>
      </c>
      <c r="O435" s="1004" cm="1">
        <f t="array" ref="O435">INDEX($H435:$K435,0,MATCH(O$404,$H$404:$K$404,0))*HLOOKUP(O$403,$J$400:$R$401,2)</f>
        <v>0</v>
      </c>
      <c r="P435" s="1004" cm="1">
        <f t="array" ref="P435">INDEX($H435:$K435,0,MATCH(P$404,$H$404:$K$404,0))*HLOOKUP(P$403,$J$400:$R$401,2)</f>
        <v>0</v>
      </c>
      <c r="Q435" s="1004" cm="1">
        <f t="array" ref="Q435">INDEX($H435:$K435,0,MATCH(Q$404,$H$404:$K$404,0))*HLOOKUP(Q$403,$J$400:$R$401,2)</f>
        <v>0</v>
      </c>
      <c r="R435" s="1004" cm="1">
        <f t="array" ref="R435">INDEX($H435:$K435,0,MATCH(R$404,$H$404:$K$404,0))*HLOOKUP(R$403,$J$400:$R$401,2)</f>
        <v>0</v>
      </c>
      <c r="S435" s="1004" cm="1">
        <f t="array" ref="S435">INDEX($H435:$K435,0,MATCH(S$404,$H$404:$K$404,0))*HLOOKUP(S$403,$J$400:$R$401,2)</f>
        <v>0</v>
      </c>
      <c r="T435" s="1004" cm="1">
        <f t="array" ref="T435">INDEX($H435:$K435,0,MATCH(T$404,$H$404:$K$404,0))*HLOOKUP(T$403,$J$400:$R$401,2)</f>
        <v>0</v>
      </c>
      <c r="U435" s="1004" cm="1">
        <f t="array" ref="U435">INDEX($H435:$K435,0,MATCH(U$404,$H$404:$K$404,0))*HLOOKUP(U$403,$J$400:$R$401,2)</f>
        <v>0</v>
      </c>
      <c r="V435" s="1004" cm="1">
        <f t="array" ref="V435">INDEX($H435:$K435,0,MATCH(V$404,$H$404:$K$404,0))*HLOOKUP(V$403,$J$400:$R$401,2)</f>
        <v>0</v>
      </c>
      <c r="W435" s="1004" cm="1">
        <f t="array" ref="W435">INDEX($H435:$K435,0,MATCH(W$404,$H$404:$K$404,0))*HLOOKUP(W$403,$J$400:$R$401,2)</f>
        <v>0</v>
      </c>
      <c r="X435" s="1004" cm="1">
        <f t="array" ref="X435">INDEX($H435:$K435,0,MATCH(X$404,$H$404:$K$404,0))*HLOOKUP(X$403,$J$400:$R$401,2)</f>
        <v>0</v>
      </c>
      <c r="Y435" s="1004" cm="1">
        <f t="array" ref="Y435">INDEX($H435:$K435,0,MATCH(Y$404,$H$404:$K$404,0))*HLOOKUP(Y$403,$J$400:$R$401,2)</f>
        <v>0</v>
      </c>
      <c r="Z435" s="1004" cm="1">
        <f t="array" ref="Z435">INDEX($H435:$K435,0,MATCH(Z$404,$H$404:$K$404,0))*HLOOKUP(Z$403,$J$400:$R$401,2)</f>
        <v>0</v>
      </c>
      <c r="AA435" s="1004" cm="1">
        <f t="array" ref="AA435">INDEX($H435:$K435,0,MATCH(AA$404,$H$404:$K$404,0))*HLOOKUP(AA$403,$J$400:$R$401,2)</f>
        <v>0</v>
      </c>
      <c r="AB435" s="1004" cm="1">
        <f t="array" ref="AB435">INDEX($H435:$K435,0,MATCH(AB$404,$H$404:$K$404,0))*HLOOKUP(AB$403,$J$400:$R$401,2)</f>
        <v>0</v>
      </c>
      <c r="AC435" s="1004" cm="1">
        <f t="array" ref="AC435">INDEX($H435:$K435,0,MATCH(AC$404,$H$404:$K$404,0))*HLOOKUP(AC$403,$J$400:$R$401,2)</f>
        <v>0</v>
      </c>
      <c r="AD435" s="1004" cm="1">
        <f t="array" ref="AD435">INDEX($H435:$K435,0,MATCH(AD$404,$H$404:$K$404,0))*HLOOKUP(AD$403,$J$400:$R$401,2)</f>
        <v>0</v>
      </c>
      <c r="AE435" s="1004" cm="1">
        <f t="array" ref="AE435">INDEX($H435:$K435,0,MATCH(AE$404,$H$404:$K$404,0))*HLOOKUP(AE$403,$J$400:$R$401,2)</f>
        <v>0</v>
      </c>
      <c r="AF435" s="1004" cm="1">
        <f t="array" ref="AF435">INDEX($H435:$K435,0,MATCH(AF$404,$H$404:$K$404,0))*HLOOKUP(AF$403,$J$400:$R$401,2)</f>
        <v>0</v>
      </c>
      <c r="AG435" s="1004" cm="1">
        <f t="array" ref="AG435">INDEX($H435:$K435,0,MATCH(AG$404,$H$404:$K$404,0))*HLOOKUP(AG$403,$J$400:$R$401,2)</f>
        <v>0</v>
      </c>
      <c r="AH435" s="1004" cm="1">
        <f t="array" ref="AH435">INDEX($H435:$K435,0,MATCH(AH$404,$H$404:$K$404,0))*HLOOKUP(AH$403,$J$400:$R$401,2)</f>
        <v>0</v>
      </c>
      <c r="AI435" s="1004" cm="1">
        <f t="array" ref="AI435">INDEX($H435:$K435,0,MATCH(AI$404,$H$404:$K$404,0))*HLOOKUP(AI$403,$J$400:$R$401,2)</f>
        <v>0</v>
      </c>
      <c r="AJ435" s="1004" cm="1">
        <f t="array" ref="AJ435">INDEX($H435:$K435,0,MATCH(AJ$404,$H$404:$K$404,0))*HLOOKUP(AJ$403,$J$400:$R$401,2)</f>
        <v>0</v>
      </c>
      <c r="AK435" s="1004" cm="1">
        <f t="array" ref="AK435">INDEX($H435:$K435,0,MATCH(AK$404,$H$404:$K$404,0))*HLOOKUP(AK$403,$J$400:$R$401,2)</f>
        <v>0</v>
      </c>
      <c r="AL435" s="1004" cm="1">
        <f t="array" ref="AL435">INDEX($H435:$K435,0,MATCH(AL$404,$H$404:$K$404,0))*HLOOKUP(AL$403,$J$400:$R$401,2)</f>
        <v>0</v>
      </c>
      <c r="AM435" s="1004" cm="1">
        <f t="array" ref="AM435">INDEX($H435:$K435,0,MATCH(AM$404,$H$404:$K$404,0))*HLOOKUP(AM$403,$J$400:$R$401,2)</f>
        <v>0</v>
      </c>
      <c r="AN435" s="1004" cm="1">
        <f t="array" ref="AN435">INDEX($H435:$K435,0,MATCH(AN$404,$H$404:$K$404,0))*HLOOKUP(AN$403,$J$400:$R$401,2)</f>
        <v>0</v>
      </c>
      <c r="AO435" s="1004" cm="1">
        <f t="array" ref="AO435">INDEX($H435:$K435,0,MATCH(AO$404,$H$404:$K$404,0))*HLOOKUP(AO$403,$J$400:$R$401,2)</f>
        <v>0</v>
      </c>
      <c r="AP435" s="1004" cm="1">
        <f t="array" ref="AP435">INDEX($H435:$K435,0,MATCH(AP$404,$H$404:$K$404,0))*HLOOKUP(AP$403,$J$400:$R$401,2)</f>
        <v>0</v>
      </c>
      <c r="AQ435" s="1004" cm="1">
        <f t="array" ref="AQ435">INDEX($H435:$K435,0,MATCH(AQ$404,$H$404:$K$404,0))*HLOOKUP(AQ$403,$J$400:$R$401,2)</f>
        <v>0</v>
      </c>
      <c r="AR435" s="1004" cm="1">
        <f t="array" ref="AR435">INDEX($H435:$K435,0,MATCH(AR$404,$H$404:$K$404,0))*HLOOKUP(AR$403,$J$400:$R$401,2)</f>
        <v>0</v>
      </c>
      <c r="AS435" s="1004" cm="1">
        <f t="array" ref="AS435">INDEX($H435:$K435,0,MATCH(AS$404,$H$404:$K$404,0))*HLOOKUP(AS$403,$J$400:$R$401,2)</f>
        <v>0</v>
      </c>
      <c r="AT435" s="1004" cm="1">
        <f t="array" ref="AT435">INDEX($H435:$K435,0,MATCH(AT$404,$H$404:$K$404,0))*HLOOKUP(AT$403,$J$400:$R$401,2)</f>
        <v>0</v>
      </c>
      <c r="AU435" s="1004"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4" cm="1">
        <f t="array" ref="L436">INDEX($H436:$K436,0,MATCH(L$404,$H$404:$K$404,0))*HLOOKUP(L$403,$J$400:$R$401,2)</f>
        <v>0</v>
      </c>
      <c r="M436" s="1004" cm="1">
        <f t="array" ref="M436">INDEX($H436:$K436,0,MATCH(M$404,$H$404:$K$404,0))*HLOOKUP(M$403,$J$400:$R$401,2)</f>
        <v>0</v>
      </c>
      <c r="N436" s="1004" cm="1">
        <f t="array" ref="N436">INDEX($H436:$K436,0,MATCH(N$404,$H$404:$K$404,0))*HLOOKUP(N$403,$J$400:$R$401,2)</f>
        <v>0</v>
      </c>
      <c r="O436" s="1004" cm="1">
        <f t="array" ref="O436">INDEX($H436:$K436,0,MATCH(O$404,$H$404:$K$404,0))*HLOOKUP(O$403,$J$400:$R$401,2)</f>
        <v>0</v>
      </c>
      <c r="P436" s="1004" cm="1">
        <f t="array" ref="P436">INDEX($H436:$K436,0,MATCH(P$404,$H$404:$K$404,0))*HLOOKUP(P$403,$J$400:$R$401,2)</f>
        <v>0</v>
      </c>
      <c r="Q436" s="1004" cm="1">
        <f t="array" ref="Q436">INDEX($H436:$K436,0,MATCH(Q$404,$H$404:$K$404,0))*HLOOKUP(Q$403,$J$400:$R$401,2)</f>
        <v>0</v>
      </c>
      <c r="R436" s="1004" cm="1">
        <f t="array" ref="R436">INDEX($H436:$K436,0,MATCH(R$404,$H$404:$K$404,0))*HLOOKUP(R$403,$J$400:$R$401,2)</f>
        <v>0</v>
      </c>
      <c r="S436" s="1004" cm="1">
        <f t="array" ref="S436">INDEX($H436:$K436,0,MATCH(S$404,$H$404:$K$404,0))*HLOOKUP(S$403,$J$400:$R$401,2)</f>
        <v>0</v>
      </c>
      <c r="T436" s="1004" cm="1">
        <f t="array" ref="T436">INDEX($H436:$K436,0,MATCH(T$404,$H$404:$K$404,0))*HLOOKUP(T$403,$J$400:$R$401,2)</f>
        <v>0</v>
      </c>
      <c r="U436" s="1004" cm="1">
        <f t="array" ref="U436">INDEX($H436:$K436,0,MATCH(U$404,$H$404:$K$404,0))*HLOOKUP(U$403,$J$400:$R$401,2)</f>
        <v>0</v>
      </c>
      <c r="V436" s="1004" cm="1">
        <f t="array" ref="V436">INDEX($H436:$K436,0,MATCH(V$404,$H$404:$K$404,0))*HLOOKUP(V$403,$J$400:$R$401,2)</f>
        <v>0</v>
      </c>
      <c r="W436" s="1004" cm="1">
        <f t="array" ref="W436">INDEX($H436:$K436,0,MATCH(W$404,$H$404:$K$404,0))*HLOOKUP(W$403,$J$400:$R$401,2)</f>
        <v>0</v>
      </c>
      <c r="X436" s="1004" cm="1">
        <f t="array" ref="X436">INDEX($H436:$K436,0,MATCH(X$404,$H$404:$K$404,0))*HLOOKUP(X$403,$J$400:$R$401,2)</f>
        <v>0</v>
      </c>
      <c r="Y436" s="1004" cm="1">
        <f t="array" ref="Y436">INDEX($H436:$K436,0,MATCH(Y$404,$H$404:$K$404,0))*HLOOKUP(Y$403,$J$400:$R$401,2)</f>
        <v>0</v>
      </c>
      <c r="Z436" s="1004" cm="1">
        <f t="array" ref="Z436">INDEX($H436:$K436,0,MATCH(Z$404,$H$404:$K$404,0))*HLOOKUP(Z$403,$J$400:$R$401,2)</f>
        <v>0</v>
      </c>
      <c r="AA436" s="1004" cm="1">
        <f t="array" ref="AA436">INDEX($H436:$K436,0,MATCH(AA$404,$H$404:$K$404,0))*HLOOKUP(AA$403,$J$400:$R$401,2)</f>
        <v>0</v>
      </c>
      <c r="AB436" s="1004" cm="1">
        <f t="array" ref="AB436">INDEX($H436:$K436,0,MATCH(AB$404,$H$404:$K$404,0))*HLOOKUP(AB$403,$J$400:$R$401,2)</f>
        <v>0</v>
      </c>
      <c r="AC436" s="1004" cm="1">
        <f t="array" ref="AC436">INDEX($H436:$K436,0,MATCH(AC$404,$H$404:$K$404,0))*HLOOKUP(AC$403,$J$400:$R$401,2)</f>
        <v>0</v>
      </c>
      <c r="AD436" s="1004" cm="1">
        <f t="array" ref="AD436">INDEX($H436:$K436,0,MATCH(AD$404,$H$404:$K$404,0))*HLOOKUP(AD$403,$J$400:$R$401,2)</f>
        <v>0</v>
      </c>
      <c r="AE436" s="1004" cm="1">
        <f t="array" ref="AE436">INDEX($H436:$K436,0,MATCH(AE$404,$H$404:$K$404,0))*HLOOKUP(AE$403,$J$400:$R$401,2)</f>
        <v>0</v>
      </c>
      <c r="AF436" s="1004" cm="1">
        <f t="array" ref="AF436">INDEX($H436:$K436,0,MATCH(AF$404,$H$404:$K$404,0))*HLOOKUP(AF$403,$J$400:$R$401,2)</f>
        <v>0</v>
      </c>
      <c r="AG436" s="1004" cm="1">
        <f t="array" ref="AG436">INDEX($H436:$K436,0,MATCH(AG$404,$H$404:$K$404,0))*HLOOKUP(AG$403,$J$400:$R$401,2)</f>
        <v>0</v>
      </c>
      <c r="AH436" s="1004" cm="1">
        <f t="array" ref="AH436">INDEX($H436:$K436,0,MATCH(AH$404,$H$404:$K$404,0))*HLOOKUP(AH$403,$J$400:$R$401,2)</f>
        <v>0</v>
      </c>
      <c r="AI436" s="1004" cm="1">
        <f t="array" ref="AI436">INDEX($H436:$K436,0,MATCH(AI$404,$H$404:$K$404,0))*HLOOKUP(AI$403,$J$400:$R$401,2)</f>
        <v>0</v>
      </c>
      <c r="AJ436" s="1004" cm="1">
        <f t="array" ref="AJ436">INDEX($H436:$K436,0,MATCH(AJ$404,$H$404:$K$404,0))*HLOOKUP(AJ$403,$J$400:$R$401,2)</f>
        <v>0</v>
      </c>
      <c r="AK436" s="1004" cm="1">
        <f t="array" ref="AK436">INDEX($H436:$K436,0,MATCH(AK$404,$H$404:$K$404,0))*HLOOKUP(AK$403,$J$400:$R$401,2)</f>
        <v>0</v>
      </c>
      <c r="AL436" s="1004" cm="1">
        <f t="array" ref="AL436">INDEX($H436:$K436,0,MATCH(AL$404,$H$404:$K$404,0))*HLOOKUP(AL$403,$J$400:$R$401,2)</f>
        <v>0</v>
      </c>
      <c r="AM436" s="1004" cm="1">
        <f t="array" ref="AM436">INDEX($H436:$K436,0,MATCH(AM$404,$H$404:$K$404,0))*HLOOKUP(AM$403,$J$400:$R$401,2)</f>
        <v>0</v>
      </c>
      <c r="AN436" s="1004" cm="1">
        <f t="array" ref="AN436">INDEX($H436:$K436,0,MATCH(AN$404,$H$404:$K$404,0))*HLOOKUP(AN$403,$J$400:$R$401,2)</f>
        <v>0</v>
      </c>
      <c r="AO436" s="1004" cm="1">
        <f t="array" ref="AO436">INDEX($H436:$K436,0,MATCH(AO$404,$H$404:$K$404,0))*HLOOKUP(AO$403,$J$400:$R$401,2)</f>
        <v>0</v>
      </c>
      <c r="AP436" s="1004" cm="1">
        <f t="array" ref="AP436">INDEX($H436:$K436,0,MATCH(AP$404,$H$404:$K$404,0))*HLOOKUP(AP$403,$J$400:$R$401,2)</f>
        <v>0</v>
      </c>
      <c r="AQ436" s="1004" cm="1">
        <f t="array" ref="AQ436">INDEX($H436:$K436,0,MATCH(AQ$404,$H$404:$K$404,0))*HLOOKUP(AQ$403,$J$400:$R$401,2)</f>
        <v>0</v>
      </c>
      <c r="AR436" s="1004" cm="1">
        <f t="array" ref="AR436">INDEX($H436:$K436,0,MATCH(AR$404,$H$404:$K$404,0))*HLOOKUP(AR$403,$J$400:$R$401,2)</f>
        <v>0</v>
      </c>
      <c r="AS436" s="1004" cm="1">
        <f t="array" ref="AS436">INDEX($H436:$K436,0,MATCH(AS$404,$H$404:$K$404,0))*HLOOKUP(AS$403,$J$400:$R$401,2)</f>
        <v>0</v>
      </c>
      <c r="AT436" s="1004" cm="1">
        <f t="array" ref="AT436">INDEX($H436:$K436,0,MATCH(AT$404,$H$404:$K$404,0))*HLOOKUP(AT$403,$J$400:$R$401,2)</f>
        <v>0</v>
      </c>
      <c r="AU436" s="1004"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4" cm="1">
        <f t="array" ref="L437">INDEX($H437:$K437,0,MATCH(L$404,$H$404:$K$404,0))*HLOOKUP(L$403,$J$400:$R$401,2)</f>
        <v>0</v>
      </c>
      <c r="M437" s="1004" cm="1">
        <f t="array" ref="M437">INDEX($H437:$K437,0,MATCH(M$404,$H$404:$K$404,0))*HLOOKUP(M$403,$J$400:$R$401,2)</f>
        <v>0</v>
      </c>
      <c r="N437" s="1004" cm="1">
        <f t="array" ref="N437">INDEX($H437:$K437,0,MATCH(N$404,$H$404:$K$404,0))*HLOOKUP(N$403,$J$400:$R$401,2)</f>
        <v>0</v>
      </c>
      <c r="O437" s="1004" cm="1">
        <f t="array" ref="O437">INDEX($H437:$K437,0,MATCH(O$404,$H$404:$K$404,0))*HLOOKUP(O$403,$J$400:$R$401,2)</f>
        <v>0</v>
      </c>
      <c r="P437" s="1004" cm="1">
        <f t="array" ref="P437">INDEX($H437:$K437,0,MATCH(P$404,$H$404:$K$404,0))*HLOOKUP(P$403,$J$400:$R$401,2)</f>
        <v>0</v>
      </c>
      <c r="Q437" s="1004" cm="1">
        <f t="array" ref="Q437">INDEX($H437:$K437,0,MATCH(Q$404,$H$404:$K$404,0))*HLOOKUP(Q$403,$J$400:$R$401,2)</f>
        <v>0</v>
      </c>
      <c r="R437" s="1004" cm="1">
        <f t="array" ref="R437">INDEX($H437:$K437,0,MATCH(R$404,$H$404:$K$404,0))*HLOOKUP(R$403,$J$400:$R$401,2)</f>
        <v>0</v>
      </c>
      <c r="S437" s="1004" cm="1">
        <f t="array" ref="S437">INDEX($H437:$K437,0,MATCH(S$404,$H$404:$K$404,0))*HLOOKUP(S$403,$J$400:$R$401,2)</f>
        <v>0</v>
      </c>
      <c r="T437" s="1004" cm="1">
        <f t="array" ref="T437">INDEX($H437:$K437,0,MATCH(T$404,$H$404:$K$404,0))*HLOOKUP(T$403,$J$400:$R$401,2)</f>
        <v>0</v>
      </c>
      <c r="U437" s="1004" cm="1">
        <f t="array" ref="U437">INDEX($H437:$K437,0,MATCH(U$404,$H$404:$K$404,0))*HLOOKUP(U$403,$J$400:$R$401,2)</f>
        <v>0</v>
      </c>
      <c r="V437" s="1004" cm="1">
        <f t="array" ref="V437">INDEX($H437:$K437,0,MATCH(V$404,$H$404:$K$404,0))*HLOOKUP(V$403,$J$400:$R$401,2)</f>
        <v>0</v>
      </c>
      <c r="W437" s="1004" cm="1">
        <f t="array" ref="W437">INDEX($H437:$K437,0,MATCH(W$404,$H$404:$K$404,0))*HLOOKUP(W$403,$J$400:$R$401,2)</f>
        <v>0</v>
      </c>
      <c r="X437" s="1004" cm="1">
        <f t="array" ref="X437">INDEX($H437:$K437,0,MATCH(X$404,$H$404:$K$404,0))*HLOOKUP(X$403,$J$400:$R$401,2)</f>
        <v>0</v>
      </c>
      <c r="Y437" s="1004" cm="1">
        <f t="array" ref="Y437">INDEX($H437:$K437,0,MATCH(Y$404,$H$404:$K$404,0))*HLOOKUP(Y$403,$J$400:$R$401,2)</f>
        <v>0</v>
      </c>
      <c r="Z437" s="1004" cm="1">
        <f t="array" ref="Z437">INDEX($H437:$K437,0,MATCH(Z$404,$H$404:$K$404,0))*HLOOKUP(Z$403,$J$400:$R$401,2)</f>
        <v>0</v>
      </c>
      <c r="AA437" s="1004" cm="1">
        <f t="array" ref="AA437">INDEX($H437:$K437,0,MATCH(AA$404,$H$404:$K$404,0))*HLOOKUP(AA$403,$J$400:$R$401,2)</f>
        <v>0</v>
      </c>
      <c r="AB437" s="1004" cm="1">
        <f t="array" ref="AB437">INDEX($H437:$K437,0,MATCH(AB$404,$H$404:$K$404,0))*HLOOKUP(AB$403,$J$400:$R$401,2)</f>
        <v>0</v>
      </c>
      <c r="AC437" s="1004" cm="1">
        <f t="array" ref="AC437">INDEX($H437:$K437,0,MATCH(AC$404,$H$404:$K$404,0))*HLOOKUP(AC$403,$J$400:$R$401,2)</f>
        <v>0</v>
      </c>
      <c r="AD437" s="1004" cm="1">
        <f t="array" ref="AD437">INDEX($H437:$K437,0,MATCH(AD$404,$H$404:$K$404,0))*HLOOKUP(AD$403,$J$400:$R$401,2)</f>
        <v>0</v>
      </c>
      <c r="AE437" s="1004" cm="1">
        <f t="array" ref="AE437">INDEX($H437:$K437,0,MATCH(AE$404,$H$404:$K$404,0))*HLOOKUP(AE$403,$J$400:$R$401,2)</f>
        <v>0</v>
      </c>
      <c r="AF437" s="1004" cm="1">
        <f t="array" ref="AF437">INDEX($H437:$K437,0,MATCH(AF$404,$H$404:$K$404,0))*HLOOKUP(AF$403,$J$400:$R$401,2)</f>
        <v>0</v>
      </c>
      <c r="AG437" s="1004" cm="1">
        <f t="array" ref="AG437">INDEX($H437:$K437,0,MATCH(AG$404,$H$404:$K$404,0))*HLOOKUP(AG$403,$J$400:$R$401,2)</f>
        <v>0</v>
      </c>
      <c r="AH437" s="1004" cm="1">
        <f t="array" ref="AH437">INDEX($H437:$K437,0,MATCH(AH$404,$H$404:$K$404,0))*HLOOKUP(AH$403,$J$400:$R$401,2)</f>
        <v>0</v>
      </c>
      <c r="AI437" s="1004" cm="1">
        <f t="array" ref="AI437">INDEX($H437:$K437,0,MATCH(AI$404,$H$404:$K$404,0))*HLOOKUP(AI$403,$J$400:$R$401,2)</f>
        <v>0</v>
      </c>
      <c r="AJ437" s="1004" cm="1">
        <f t="array" ref="AJ437">INDEX($H437:$K437,0,MATCH(AJ$404,$H$404:$K$404,0))*HLOOKUP(AJ$403,$J$400:$R$401,2)</f>
        <v>0</v>
      </c>
      <c r="AK437" s="1004" cm="1">
        <f t="array" ref="AK437">INDEX($H437:$K437,0,MATCH(AK$404,$H$404:$K$404,0))*HLOOKUP(AK$403,$J$400:$R$401,2)</f>
        <v>0</v>
      </c>
      <c r="AL437" s="1004" cm="1">
        <f t="array" ref="AL437">INDEX($H437:$K437,0,MATCH(AL$404,$H$404:$K$404,0))*HLOOKUP(AL$403,$J$400:$R$401,2)</f>
        <v>0</v>
      </c>
      <c r="AM437" s="1004" cm="1">
        <f t="array" ref="AM437">INDEX($H437:$K437,0,MATCH(AM$404,$H$404:$K$404,0))*HLOOKUP(AM$403,$J$400:$R$401,2)</f>
        <v>0</v>
      </c>
      <c r="AN437" s="1004" cm="1">
        <f t="array" ref="AN437">INDEX($H437:$K437,0,MATCH(AN$404,$H$404:$K$404,0))*HLOOKUP(AN$403,$J$400:$R$401,2)</f>
        <v>0</v>
      </c>
      <c r="AO437" s="1004" cm="1">
        <f t="array" ref="AO437">INDEX($H437:$K437,0,MATCH(AO$404,$H$404:$K$404,0))*HLOOKUP(AO$403,$J$400:$R$401,2)</f>
        <v>0</v>
      </c>
      <c r="AP437" s="1004" cm="1">
        <f t="array" ref="AP437">INDEX($H437:$K437,0,MATCH(AP$404,$H$404:$K$404,0))*HLOOKUP(AP$403,$J$400:$R$401,2)</f>
        <v>0</v>
      </c>
      <c r="AQ437" s="1004" cm="1">
        <f t="array" ref="AQ437">INDEX($H437:$K437,0,MATCH(AQ$404,$H$404:$K$404,0))*HLOOKUP(AQ$403,$J$400:$R$401,2)</f>
        <v>0</v>
      </c>
      <c r="AR437" s="1004" cm="1">
        <f t="array" ref="AR437">INDEX($H437:$K437,0,MATCH(AR$404,$H$404:$K$404,0))*HLOOKUP(AR$403,$J$400:$R$401,2)</f>
        <v>0</v>
      </c>
      <c r="AS437" s="1004" cm="1">
        <f t="array" ref="AS437">INDEX($H437:$K437,0,MATCH(AS$404,$H$404:$K$404,0))*HLOOKUP(AS$403,$J$400:$R$401,2)</f>
        <v>0</v>
      </c>
      <c r="AT437" s="1004" cm="1">
        <f t="array" ref="AT437">INDEX($H437:$K437,0,MATCH(AT$404,$H$404:$K$404,0))*HLOOKUP(AT$403,$J$400:$R$401,2)</f>
        <v>0</v>
      </c>
      <c r="AU437" s="1004"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4" cm="1">
        <f t="array" ref="L438">INDEX($H438:$K438,0,MATCH(L$404,$H$404:$K$404,0))*HLOOKUP(L$403,$J$400:$R$401,2)</f>
        <v>0</v>
      </c>
      <c r="M438" s="1004" cm="1">
        <f t="array" ref="M438">INDEX($H438:$K438,0,MATCH(M$404,$H$404:$K$404,0))*HLOOKUP(M$403,$J$400:$R$401,2)</f>
        <v>0</v>
      </c>
      <c r="N438" s="1004" cm="1">
        <f t="array" ref="N438">INDEX($H438:$K438,0,MATCH(N$404,$H$404:$K$404,0))*HLOOKUP(N$403,$J$400:$R$401,2)</f>
        <v>0</v>
      </c>
      <c r="O438" s="1004" cm="1">
        <f t="array" ref="O438">INDEX($H438:$K438,0,MATCH(O$404,$H$404:$K$404,0))*HLOOKUP(O$403,$J$400:$R$401,2)</f>
        <v>0</v>
      </c>
      <c r="P438" s="1004" cm="1">
        <f t="array" ref="P438">INDEX($H438:$K438,0,MATCH(P$404,$H$404:$K$404,0))*HLOOKUP(P$403,$J$400:$R$401,2)</f>
        <v>0</v>
      </c>
      <c r="Q438" s="1004" cm="1">
        <f t="array" ref="Q438">INDEX($H438:$K438,0,MATCH(Q$404,$H$404:$K$404,0))*HLOOKUP(Q$403,$J$400:$R$401,2)</f>
        <v>0</v>
      </c>
      <c r="R438" s="1004" cm="1">
        <f t="array" ref="R438">INDEX($H438:$K438,0,MATCH(R$404,$H$404:$K$404,0))*HLOOKUP(R$403,$J$400:$R$401,2)</f>
        <v>0</v>
      </c>
      <c r="S438" s="1004" cm="1">
        <f t="array" ref="S438">INDEX($H438:$K438,0,MATCH(S$404,$H$404:$K$404,0))*HLOOKUP(S$403,$J$400:$R$401,2)</f>
        <v>0</v>
      </c>
      <c r="T438" s="1004" cm="1">
        <f t="array" ref="T438">INDEX($H438:$K438,0,MATCH(T$404,$H$404:$K$404,0))*HLOOKUP(T$403,$J$400:$R$401,2)</f>
        <v>0</v>
      </c>
      <c r="U438" s="1004" cm="1">
        <f t="array" ref="U438">INDEX($H438:$K438,0,MATCH(U$404,$H$404:$K$404,0))*HLOOKUP(U$403,$J$400:$R$401,2)</f>
        <v>0</v>
      </c>
      <c r="V438" s="1004" cm="1">
        <f t="array" ref="V438">INDEX($H438:$K438,0,MATCH(V$404,$H$404:$K$404,0))*HLOOKUP(V$403,$J$400:$R$401,2)</f>
        <v>0</v>
      </c>
      <c r="W438" s="1004" cm="1">
        <f t="array" ref="W438">INDEX($H438:$K438,0,MATCH(W$404,$H$404:$K$404,0))*HLOOKUP(W$403,$J$400:$R$401,2)</f>
        <v>0</v>
      </c>
      <c r="X438" s="1004" cm="1">
        <f t="array" ref="X438">INDEX($H438:$K438,0,MATCH(X$404,$H$404:$K$404,0))*HLOOKUP(X$403,$J$400:$R$401,2)</f>
        <v>0</v>
      </c>
      <c r="Y438" s="1004" cm="1">
        <f t="array" ref="Y438">INDEX($H438:$K438,0,MATCH(Y$404,$H$404:$K$404,0))*HLOOKUP(Y$403,$J$400:$R$401,2)</f>
        <v>0</v>
      </c>
      <c r="Z438" s="1004" cm="1">
        <f t="array" ref="Z438">INDEX($H438:$K438,0,MATCH(Z$404,$H$404:$K$404,0))*HLOOKUP(Z$403,$J$400:$R$401,2)</f>
        <v>0</v>
      </c>
      <c r="AA438" s="1004" cm="1">
        <f t="array" ref="AA438">INDEX($H438:$K438,0,MATCH(AA$404,$H$404:$K$404,0))*HLOOKUP(AA$403,$J$400:$R$401,2)</f>
        <v>0</v>
      </c>
      <c r="AB438" s="1004" cm="1">
        <f t="array" ref="AB438">INDEX($H438:$K438,0,MATCH(AB$404,$H$404:$K$404,0))*HLOOKUP(AB$403,$J$400:$R$401,2)</f>
        <v>0</v>
      </c>
      <c r="AC438" s="1004" cm="1">
        <f t="array" ref="AC438">INDEX($H438:$K438,0,MATCH(AC$404,$H$404:$K$404,0))*HLOOKUP(AC$403,$J$400:$R$401,2)</f>
        <v>0</v>
      </c>
      <c r="AD438" s="1004" cm="1">
        <f t="array" ref="AD438">INDEX($H438:$K438,0,MATCH(AD$404,$H$404:$K$404,0))*HLOOKUP(AD$403,$J$400:$R$401,2)</f>
        <v>0</v>
      </c>
      <c r="AE438" s="1004" cm="1">
        <f t="array" ref="AE438">INDEX($H438:$K438,0,MATCH(AE$404,$H$404:$K$404,0))*HLOOKUP(AE$403,$J$400:$R$401,2)</f>
        <v>0</v>
      </c>
      <c r="AF438" s="1004" cm="1">
        <f t="array" ref="AF438">INDEX($H438:$K438,0,MATCH(AF$404,$H$404:$K$404,0))*HLOOKUP(AF$403,$J$400:$R$401,2)</f>
        <v>0</v>
      </c>
      <c r="AG438" s="1004" cm="1">
        <f t="array" ref="AG438">INDEX($H438:$K438,0,MATCH(AG$404,$H$404:$K$404,0))*HLOOKUP(AG$403,$J$400:$R$401,2)</f>
        <v>0</v>
      </c>
      <c r="AH438" s="1004" cm="1">
        <f t="array" ref="AH438">INDEX($H438:$K438,0,MATCH(AH$404,$H$404:$K$404,0))*HLOOKUP(AH$403,$J$400:$R$401,2)</f>
        <v>0</v>
      </c>
      <c r="AI438" s="1004" cm="1">
        <f t="array" ref="AI438">INDEX($H438:$K438,0,MATCH(AI$404,$H$404:$K$404,0))*HLOOKUP(AI$403,$J$400:$R$401,2)</f>
        <v>0</v>
      </c>
      <c r="AJ438" s="1004" cm="1">
        <f t="array" ref="AJ438">INDEX($H438:$K438,0,MATCH(AJ$404,$H$404:$K$404,0))*HLOOKUP(AJ$403,$J$400:$R$401,2)</f>
        <v>0</v>
      </c>
      <c r="AK438" s="1004" cm="1">
        <f t="array" ref="AK438">INDEX($H438:$K438,0,MATCH(AK$404,$H$404:$K$404,0))*HLOOKUP(AK$403,$J$400:$R$401,2)</f>
        <v>0</v>
      </c>
      <c r="AL438" s="1004" cm="1">
        <f t="array" ref="AL438">INDEX($H438:$K438,0,MATCH(AL$404,$H$404:$K$404,0))*HLOOKUP(AL$403,$J$400:$R$401,2)</f>
        <v>0</v>
      </c>
      <c r="AM438" s="1004" cm="1">
        <f t="array" ref="AM438">INDEX($H438:$K438,0,MATCH(AM$404,$H$404:$K$404,0))*HLOOKUP(AM$403,$J$400:$R$401,2)</f>
        <v>0</v>
      </c>
      <c r="AN438" s="1004" cm="1">
        <f t="array" ref="AN438">INDEX($H438:$K438,0,MATCH(AN$404,$H$404:$K$404,0))*HLOOKUP(AN$403,$J$400:$R$401,2)</f>
        <v>0</v>
      </c>
      <c r="AO438" s="1004" cm="1">
        <f t="array" ref="AO438">INDEX($H438:$K438,0,MATCH(AO$404,$H$404:$K$404,0))*HLOOKUP(AO$403,$J$400:$R$401,2)</f>
        <v>0</v>
      </c>
      <c r="AP438" s="1004" cm="1">
        <f t="array" ref="AP438">INDEX($H438:$K438,0,MATCH(AP$404,$H$404:$K$404,0))*HLOOKUP(AP$403,$J$400:$R$401,2)</f>
        <v>0</v>
      </c>
      <c r="AQ438" s="1004" cm="1">
        <f t="array" ref="AQ438">INDEX($H438:$K438,0,MATCH(AQ$404,$H$404:$K$404,0))*HLOOKUP(AQ$403,$J$400:$R$401,2)</f>
        <v>0</v>
      </c>
      <c r="AR438" s="1004" cm="1">
        <f t="array" ref="AR438">INDEX($H438:$K438,0,MATCH(AR$404,$H$404:$K$404,0))*HLOOKUP(AR$403,$J$400:$R$401,2)</f>
        <v>0</v>
      </c>
      <c r="AS438" s="1004" cm="1">
        <f t="array" ref="AS438">INDEX($H438:$K438,0,MATCH(AS$404,$H$404:$K$404,0))*HLOOKUP(AS$403,$J$400:$R$401,2)</f>
        <v>0</v>
      </c>
      <c r="AT438" s="1004" cm="1">
        <f t="array" ref="AT438">INDEX($H438:$K438,0,MATCH(AT$404,$H$404:$K$404,0))*HLOOKUP(AT$403,$J$400:$R$401,2)</f>
        <v>0</v>
      </c>
      <c r="AU438" s="1004"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4" cm="1">
        <f t="array" ref="L439">INDEX($H439:$K439,0,MATCH(L$404,$H$404:$K$404,0))*HLOOKUP(L$403,$J$400:$R$401,2)</f>
        <v>0</v>
      </c>
      <c r="M439" s="1004" cm="1">
        <f t="array" ref="M439">INDEX($H439:$K439,0,MATCH(M$404,$H$404:$K$404,0))*HLOOKUP(M$403,$J$400:$R$401,2)</f>
        <v>0</v>
      </c>
      <c r="N439" s="1004" cm="1">
        <f t="array" ref="N439">INDEX($H439:$K439,0,MATCH(N$404,$H$404:$K$404,0))*HLOOKUP(N$403,$J$400:$R$401,2)</f>
        <v>0</v>
      </c>
      <c r="O439" s="1004" cm="1">
        <f t="array" ref="O439">INDEX($H439:$K439,0,MATCH(O$404,$H$404:$K$404,0))*HLOOKUP(O$403,$J$400:$R$401,2)</f>
        <v>0</v>
      </c>
      <c r="P439" s="1004" cm="1">
        <f t="array" ref="P439">INDEX($H439:$K439,0,MATCH(P$404,$H$404:$K$404,0))*HLOOKUP(P$403,$J$400:$R$401,2)</f>
        <v>0</v>
      </c>
      <c r="Q439" s="1004" cm="1">
        <f t="array" ref="Q439">INDEX($H439:$K439,0,MATCH(Q$404,$H$404:$K$404,0))*HLOOKUP(Q$403,$J$400:$R$401,2)</f>
        <v>0</v>
      </c>
      <c r="R439" s="1004" cm="1">
        <f t="array" ref="R439">INDEX($H439:$K439,0,MATCH(R$404,$H$404:$K$404,0))*HLOOKUP(R$403,$J$400:$R$401,2)</f>
        <v>0</v>
      </c>
      <c r="S439" s="1004" cm="1">
        <f t="array" ref="S439">INDEX($H439:$K439,0,MATCH(S$404,$H$404:$K$404,0))*HLOOKUP(S$403,$J$400:$R$401,2)</f>
        <v>0</v>
      </c>
      <c r="T439" s="1004" cm="1">
        <f t="array" ref="T439">INDEX($H439:$K439,0,MATCH(T$404,$H$404:$K$404,0))*HLOOKUP(T$403,$J$400:$R$401,2)</f>
        <v>0</v>
      </c>
      <c r="U439" s="1004" cm="1">
        <f t="array" ref="U439">INDEX($H439:$K439,0,MATCH(U$404,$H$404:$K$404,0))*HLOOKUP(U$403,$J$400:$R$401,2)</f>
        <v>0</v>
      </c>
      <c r="V439" s="1004" cm="1">
        <f t="array" ref="V439">INDEX($H439:$K439,0,MATCH(V$404,$H$404:$K$404,0))*HLOOKUP(V$403,$J$400:$R$401,2)</f>
        <v>0</v>
      </c>
      <c r="W439" s="1004" cm="1">
        <f t="array" ref="W439">INDEX($H439:$K439,0,MATCH(W$404,$H$404:$K$404,0))*HLOOKUP(W$403,$J$400:$R$401,2)</f>
        <v>0</v>
      </c>
      <c r="X439" s="1004" cm="1">
        <f t="array" ref="X439">INDEX($H439:$K439,0,MATCH(X$404,$H$404:$K$404,0))*HLOOKUP(X$403,$J$400:$R$401,2)</f>
        <v>0</v>
      </c>
      <c r="Y439" s="1004" cm="1">
        <f t="array" ref="Y439">INDEX($H439:$K439,0,MATCH(Y$404,$H$404:$K$404,0))*HLOOKUP(Y$403,$J$400:$R$401,2)</f>
        <v>0</v>
      </c>
      <c r="Z439" s="1004" cm="1">
        <f t="array" ref="Z439">INDEX($H439:$K439,0,MATCH(Z$404,$H$404:$K$404,0))*HLOOKUP(Z$403,$J$400:$R$401,2)</f>
        <v>0</v>
      </c>
      <c r="AA439" s="1004" cm="1">
        <f t="array" ref="AA439">INDEX($H439:$K439,0,MATCH(AA$404,$H$404:$K$404,0))*HLOOKUP(AA$403,$J$400:$R$401,2)</f>
        <v>0</v>
      </c>
      <c r="AB439" s="1004" cm="1">
        <f t="array" ref="AB439">INDEX($H439:$K439,0,MATCH(AB$404,$H$404:$K$404,0))*HLOOKUP(AB$403,$J$400:$R$401,2)</f>
        <v>0</v>
      </c>
      <c r="AC439" s="1004" cm="1">
        <f t="array" ref="AC439">INDEX($H439:$K439,0,MATCH(AC$404,$H$404:$K$404,0))*HLOOKUP(AC$403,$J$400:$R$401,2)</f>
        <v>0</v>
      </c>
      <c r="AD439" s="1004" cm="1">
        <f t="array" ref="AD439">INDEX($H439:$K439,0,MATCH(AD$404,$H$404:$K$404,0))*HLOOKUP(AD$403,$J$400:$R$401,2)</f>
        <v>0</v>
      </c>
      <c r="AE439" s="1004" cm="1">
        <f t="array" ref="AE439">INDEX($H439:$K439,0,MATCH(AE$404,$H$404:$K$404,0))*HLOOKUP(AE$403,$J$400:$R$401,2)</f>
        <v>0</v>
      </c>
      <c r="AF439" s="1004" cm="1">
        <f t="array" ref="AF439">INDEX($H439:$K439,0,MATCH(AF$404,$H$404:$K$404,0))*HLOOKUP(AF$403,$J$400:$R$401,2)</f>
        <v>0</v>
      </c>
      <c r="AG439" s="1004" cm="1">
        <f t="array" ref="AG439">INDEX($H439:$K439,0,MATCH(AG$404,$H$404:$K$404,0))*HLOOKUP(AG$403,$J$400:$R$401,2)</f>
        <v>0</v>
      </c>
      <c r="AH439" s="1004" cm="1">
        <f t="array" ref="AH439">INDEX($H439:$K439,0,MATCH(AH$404,$H$404:$K$404,0))*HLOOKUP(AH$403,$J$400:$R$401,2)</f>
        <v>0</v>
      </c>
      <c r="AI439" s="1004" cm="1">
        <f t="array" ref="AI439">INDEX($H439:$K439,0,MATCH(AI$404,$H$404:$K$404,0))*HLOOKUP(AI$403,$J$400:$R$401,2)</f>
        <v>0</v>
      </c>
      <c r="AJ439" s="1004" cm="1">
        <f t="array" ref="AJ439">INDEX($H439:$K439,0,MATCH(AJ$404,$H$404:$K$404,0))*HLOOKUP(AJ$403,$J$400:$R$401,2)</f>
        <v>0</v>
      </c>
      <c r="AK439" s="1004" cm="1">
        <f t="array" ref="AK439">INDEX($H439:$K439,0,MATCH(AK$404,$H$404:$K$404,0))*HLOOKUP(AK$403,$J$400:$R$401,2)</f>
        <v>0</v>
      </c>
      <c r="AL439" s="1004" cm="1">
        <f t="array" ref="AL439">INDEX($H439:$K439,0,MATCH(AL$404,$H$404:$K$404,0))*HLOOKUP(AL$403,$J$400:$R$401,2)</f>
        <v>0</v>
      </c>
      <c r="AM439" s="1004" cm="1">
        <f t="array" ref="AM439">INDEX($H439:$K439,0,MATCH(AM$404,$H$404:$K$404,0))*HLOOKUP(AM$403,$J$400:$R$401,2)</f>
        <v>0</v>
      </c>
      <c r="AN439" s="1004" cm="1">
        <f t="array" ref="AN439">INDEX($H439:$K439,0,MATCH(AN$404,$H$404:$K$404,0))*HLOOKUP(AN$403,$J$400:$R$401,2)</f>
        <v>0</v>
      </c>
      <c r="AO439" s="1004" cm="1">
        <f t="array" ref="AO439">INDEX($H439:$K439,0,MATCH(AO$404,$H$404:$K$404,0))*HLOOKUP(AO$403,$J$400:$R$401,2)</f>
        <v>0</v>
      </c>
      <c r="AP439" s="1004" cm="1">
        <f t="array" ref="AP439">INDEX($H439:$K439,0,MATCH(AP$404,$H$404:$K$404,0))*HLOOKUP(AP$403,$J$400:$R$401,2)</f>
        <v>0</v>
      </c>
      <c r="AQ439" s="1004" cm="1">
        <f t="array" ref="AQ439">INDEX($H439:$K439,0,MATCH(AQ$404,$H$404:$K$404,0))*HLOOKUP(AQ$403,$J$400:$R$401,2)</f>
        <v>0</v>
      </c>
      <c r="AR439" s="1004" cm="1">
        <f t="array" ref="AR439">INDEX($H439:$K439,0,MATCH(AR$404,$H$404:$K$404,0))*HLOOKUP(AR$403,$J$400:$R$401,2)</f>
        <v>0</v>
      </c>
      <c r="AS439" s="1004" cm="1">
        <f t="array" ref="AS439">INDEX($H439:$K439,0,MATCH(AS$404,$H$404:$K$404,0))*HLOOKUP(AS$403,$J$400:$R$401,2)</f>
        <v>0</v>
      </c>
      <c r="AT439" s="1004" cm="1">
        <f t="array" ref="AT439">INDEX($H439:$K439,0,MATCH(AT$404,$H$404:$K$404,0))*HLOOKUP(AT$403,$J$400:$R$401,2)</f>
        <v>0</v>
      </c>
      <c r="AU439" s="1004"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4" cm="1">
        <f t="array" ref="L440">INDEX($H440:$K440,0,MATCH(L$404,$H$404:$K$404,0))*HLOOKUP(L$403,$J$400:$R$401,2)</f>
        <v>0</v>
      </c>
      <c r="M440" s="1004" cm="1">
        <f t="array" ref="M440">INDEX($H440:$K440,0,MATCH(M$404,$H$404:$K$404,0))*HLOOKUP(M$403,$J$400:$R$401,2)</f>
        <v>0</v>
      </c>
      <c r="N440" s="1004" cm="1">
        <f t="array" ref="N440">INDEX($H440:$K440,0,MATCH(N$404,$H$404:$K$404,0))*HLOOKUP(N$403,$J$400:$R$401,2)</f>
        <v>0</v>
      </c>
      <c r="O440" s="1004" cm="1">
        <f t="array" ref="O440">INDEX($H440:$K440,0,MATCH(O$404,$H$404:$K$404,0))*HLOOKUP(O$403,$J$400:$R$401,2)</f>
        <v>0</v>
      </c>
      <c r="P440" s="1004" cm="1">
        <f t="array" ref="P440">INDEX($H440:$K440,0,MATCH(P$404,$H$404:$K$404,0))*HLOOKUP(P$403,$J$400:$R$401,2)</f>
        <v>0</v>
      </c>
      <c r="Q440" s="1004" cm="1">
        <f t="array" ref="Q440">INDEX($H440:$K440,0,MATCH(Q$404,$H$404:$K$404,0))*HLOOKUP(Q$403,$J$400:$R$401,2)</f>
        <v>0</v>
      </c>
      <c r="R440" s="1004" cm="1">
        <f t="array" ref="R440">INDEX($H440:$K440,0,MATCH(R$404,$H$404:$K$404,0))*HLOOKUP(R$403,$J$400:$R$401,2)</f>
        <v>0</v>
      </c>
      <c r="S440" s="1004" cm="1">
        <f t="array" ref="S440">INDEX($H440:$K440,0,MATCH(S$404,$H$404:$K$404,0))*HLOOKUP(S$403,$J$400:$R$401,2)</f>
        <v>0</v>
      </c>
      <c r="T440" s="1004" cm="1">
        <f t="array" ref="T440">INDEX($H440:$K440,0,MATCH(T$404,$H$404:$K$404,0))*HLOOKUP(T$403,$J$400:$R$401,2)</f>
        <v>0</v>
      </c>
      <c r="U440" s="1004" cm="1">
        <f t="array" ref="U440">INDEX($H440:$K440,0,MATCH(U$404,$H$404:$K$404,0))*HLOOKUP(U$403,$J$400:$R$401,2)</f>
        <v>0</v>
      </c>
      <c r="V440" s="1004" cm="1">
        <f t="array" ref="V440">INDEX($H440:$K440,0,MATCH(V$404,$H$404:$K$404,0))*HLOOKUP(V$403,$J$400:$R$401,2)</f>
        <v>0</v>
      </c>
      <c r="W440" s="1004" cm="1">
        <f t="array" ref="W440">INDEX($H440:$K440,0,MATCH(W$404,$H$404:$K$404,0))*HLOOKUP(W$403,$J$400:$R$401,2)</f>
        <v>0</v>
      </c>
      <c r="X440" s="1004" cm="1">
        <f t="array" ref="X440">INDEX($H440:$K440,0,MATCH(X$404,$H$404:$K$404,0))*HLOOKUP(X$403,$J$400:$R$401,2)</f>
        <v>0</v>
      </c>
      <c r="Y440" s="1004" cm="1">
        <f t="array" ref="Y440">INDEX($H440:$K440,0,MATCH(Y$404,$H$404:$K$404,0))*HLOOKUP(Y$403,$J$400:$R$401,2)</f>
        <v>0</v>
      </c>
      <c r="Z440" s="1004" cm="1">
        <f t="array" ref="Z440">INDEX($H440:$K440,0,MATCH(Z$404,$H$404:$K$404,0))*HLOOKUP(Z$403,$J$400:$R$401,2)</f>
        <v>0</v>
      </c>
      <c r="AA440" s="1004" cm="1">
        <f t="array" ref="AA440">INDEX($H440:$K440,0,MATCH(AA$404,$H$404:$K$404,0))*HLOOKUP(AA$403,$J$400:$R$401,2)</f>
        <v>0</v>
      </c>
      <c r="AB440" s="1004" cm="1">
        <f t="array" ref="AB440">INDEX($H440:$K440,0,MATCH(AB$404,$H$404:$K$404,0))*HLOOKUP(AB$403,$J$400:$R$401,2)</f>
        <v>0</v>
      </c>
      <c r="AC440" s="1004" cm="1">
        <f t="array" ref="AC440">INDEX($H440:$K440,0,MATCH(AC$404,$H$404:$K$404,0))*HLOOKUP(AC$403,$J$400:$R$401,2)</f>
        <v>0</v>
      </c>
      <c r="AD440" s="1004" cm="1">
        <f t="array" ref="AD440">INDEX($H440:$K440,0,MATCH(AD$404,$H$404:$K$404,0))*HLOOKUP(AD$403,$J$400:$R$401,2)</f>
        <v>0</v>
      </c>
      <c r="AE440" s="1004" cm="1">
        <f t="array" ref="AE440">INDEX($H440:$K440,0,MATCH(AE$404,$H$404:$K$404,0))*HLOOKUP(AE$403,$J$400:$R$401,2)</f>
        <v>0</v>
      </c>
      <c r="AF440" s="1004" cm="1">
        <f t="array" ref="AF440">INDEX($H440:$K440,0,MATCH(AF$404,$H$404:$K$404,0))*HLOOKUP(AF$403,$J$400:$R$401,2)</f>
        <v>0</v>
      </c>
      <c r="AG440" s="1004" cm="1">
        <f t="array" ref="AG440">INDEX($H440:$K440,0,MATCH(AG$404,$H$404:$K$404,0))*HLOOKUP(AG$403,$J$400:$R$401,2)</f>
        <v>0</v>
      </c>
      <c r="AH440" s="1004" cm="1">
        <f t="array" ref="AH440">INDEX($H440:$K440,0,MATCH(AH$404,$H$404:$K$404,0))*HLOOKUP(AH$403,$J$400:$R$401,2)</f>
        <v>0</v>
      </c>
      <c r="AI440" s="1004" cm="1">
        <f t="array" ref="AI440">INDEX($H440:$K440,0,MATCH(AI$404,$H$404:$K$404,0))*HLOOKUP(AI$403,$J$400:$R$401,2)</f>
        <v>0</v>
      </c>
      <c r="AJ440" s="1004" cm="1">
        <f t="array" ref="AJ440">INDEX($H440:$K440,0,MATCH(AJ$404,$H$404:$K$404,0))*HLOOKUP(AJ$403,$J$400:$R$401,2)</f>
        <v>0</v>
      </c>
      <c r="AK440" s="1004" cm="1">
        <f t="array" ref="AK440">INDEX($H440:$K440,0,MATCH(AK$404,$H$404:$K$404,0))*HLOOKUP(AK$403,$J$400:$R$401,2)</f>
        <v>0</v>
      </c>
      <c r="AL440" s="1004" cm="1">
        <f t="array" ref="AL440">INDEX($H440:$K440,0,MATCH(AL$404,$H$404:$K$404,0))*HLOOKUP(AL$403,$J$400:$R$401,2)</f>
        <v>0</v>
      </c>
      <c r="AM440" s="1004" cm="1">
        <f t="array" ref="AM440">INDEX($H440:$K440,0,MATCH(AM$404,$H$404:$K$404,0))*HLOOKUP(AM$403,$J$400:$R$401,2)</f>
        <v>0</v>
      </c>
      <c r="AN440" s="1004" cm="1">
        <f t="array" ref="AN440">INDEX($H440:$K440,0,MATCH(AN$404,$H$404:$K$404,0))*HLOOKUP(AN$403,$J$400:$R$401,2)</f>
        <v>0</v>
      </c>
      <c r="AO440" s="1004" cm="1">
        <f t="array" ref="AO440">INDEX($H440:$K440,0,MATCH(AO$404,$H$404:$K$404,0))*HLOOKUP(AO$403,$J$400:$R$401,2)</f>
        <v>0</v>
      </c>
      <c r="AP440" s="1004" cm="1">
        <f t="array" ref="AP440">INDEX($H440:$K440,0,MATCH(AP$404,$H$404:$K$404,0))*HLOOKUP(AP$403,$J$400:$R$401,2)</f>
        <v>0</v>
      </c>
      <c r="AQ440" s="1004" cm="1">
        <f t="array" ref="AQ440">INDEX($H440:$K440,0,MATCH(AQ$404,$H$404:$K$404,0))*HLOOKUP(AQ$403,$J$400:$R$401,2)</f>
        <v>0</v>
      </c>
      <c r="AR440" s="1004" cm="1">
        <f t="array" ref="AR440">INDEX($H440:$K440,0,MATCH(AR$404,$H$404:$K$404,0))*HLOOKUP(AR$403,$J$400:$R$401,2)</f>
        <v>0</v>
      </c>
      <c r="AS440" s="1004" cm="1">
        <f t="array" ref="AS440">INDEX($H440:$K440,0,MATCH(AS$404,$H$404:$K$404,0))*HLOOKUP(AS$403,$J$400:$R$401,2)</f>
        <v>0</v>
      </c>
      <c r="AT440" s="1004" cm="1">
        <f t="array" ref="AT440">INDEX($H440:$K440,0,MATCH(AT$404,$H$404:$K$404,0))*HLOOKUP(AT$403,$J$400:$R$401,2)</f>
        <v>0</v>
      </c>
      <c r="AU440" s="1004"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4" cm="1">
        <f t="array" ref="L441">INDEX($H441:$K441,0,MATCH(L$404,$H$404:$K$404,0))*HLOOKUP(L$403,$J$400:$R$401,2)</f>
        <v>0</v>
      </c>
      <c r="M441" s="1004" cm="1">
        <f t="array" ref="M441">INDEX($H441:$K441,0,MATCH(M$404,$H$404:$K$404,0))*HLOOKUP(M$403,$J$400:$R$401,2)</f>
        <v>0</v>
      </c>
      <c r="N441" s="1004" cm="1">
        <f t="array" ref="N441">INDEX($H441:$K441,0,MATCH(N$404,$H$404:$K$404,0))*HLOOKUP(N$403,$J$400:$R$401,2)</f>
        <v>0</v>
      </c>
      <c r="O441" s="1004" cm="1">
        <f t="array" ref="O441">INDEX($H441:$K441,0,MATCH(O$404,$H$404:$K$404,0))*HLOOKUP(O$403,$J$400:$R$401,2)</f>
        <v>0</v>
      </c>
      <c r="P441" s="1004" cm="1">
        <f t="array" ref="P441">INDEX($H441:$K441,0,MATCH(P$404,$H$404:$K$404,0))*HLOOKUP(P$403,$J$400:$R$401,2)</f>
        <v>0</v>
      </c>
      <c r="Q441" s="1004" cm="1">
        <f t="array" ref="Q441">INDEX($H441:$K441,0,MATCH(Q$404,$H$404:$K$404,0))*HLOOKUP(Q$403,$J$400:$R$401,2)</f>
        <v>0</v>
      </c>
      <c r="R441" s="1004" cm="1">
        <f t="array" ref="R441">INDEX($H441:$K441,0,MATCH(R$404,$H$404:$K$404,0))*HLOOKUP(R$403,$J$400:$R$401,2)</f>
        <v>0</v>
      </c>
      <c r="S441" s="1004" cm="1">
        <f t="array" ref="S441">INDEX($H441:$K441,0,MATCH(S$404,$H$404:$K$404,0))*HLOOKUP(S$403,$J$400:$R$401,2)</f>
        <v>0</v>
      </c>
      <c r="T441" s="1004" cm="1">
        <f t="array" ref="T441">INDEX($H441:$K441,0,MATCH(T$404,$H$404:$K$404,0))*HLOOKUP(T$403,$J$400:$R$401,2)</f>
        <v>0</v>
      </c>
      <c r="U441" s="1004" cm="1">
        <f t="array" ref="U441">INDEX($H441:$K441,0,MATCH(U$404,$H$404:$K$404,0))*HLOOKUP(U$403,$J$400:$R$401,2)</f>
        <v>0</v>
      </c>
      <c r="V441" s="1004" cm="1">
        <f t="array" ref="V441">INDEX($H441:$K441,0,MATCH(V$404,$H$404:$K$404,0))*HLOOKUP(V$403,$J$400:$R$401,2)</f>
        <v>0</v>
      </c>
      <c r="W441" s="1004" cm="1">
        <f t="array" ref="W441">INDEX($H441:$K441,0,MATCH(W$404,$H$404:$K$404,0))*HLOOKUP(W$403,$J$400:$R$401,2)</f>
        <v>0</v>
      </c>
      <c r="X441" s="1004" cm="1">
        <f t="array" ref="X441">INDEX($H441:$K441,0,MATCH(X$404,$H$404:$K$404,0))*HLOOKUP(X$403,$J$400:$R$401,2)</f>
        <v>0</v>
      </c>
      <c r="Y441" s="1004" cm="1">
        <f t="array" ref="Y441">INDEX($H441:$K441,0,MATCH(Y$404,$H$404:$K$404,0))*HLOOKUP(Y$403,$J$400:$R$401,2)</f>
        <v>0</v>
      </c>
      <c r="Z441" s="1004" cm="1">
        <f t="array" ref="Z441">INDEX($H441:$K441,0,MATCH(Z$404,$H$404:$K$404,0))*HLOOKUP(Z$403,$J$400:$R$401,2)</f>
        <v>0</v>
      </c>
      <c r="AA441" s="1004" cm="1">
        <f t="array" ref="AA441">INDEX($H441:$K441,0,MATCH(AA$404,$H$404:$K$404,0))*HLOOKUP(AA$403,$J$400:$R$401,2)</f>
        <v>0</v>
      </c>
      <c r="AB441" s="1004" cm="1">
        <f t="array" ref="AB441">INDEX($H441:$K441,0,MATCH(AB$404,$H$404:$K$404,0))*HLOOKUP(AB$403,$J$400:$R$401,2)</f>
        <v>0</v>
      </c>
      <c r="AC441" s="1004" cm="1">
        <f t="array" ref="AC441">INDEX($H441:$K441,0,MATCH(AC$404,$H$404:$K$404,0))*HLOOKUP(AC$403,$J$400:$R$401,2)</f>
        <v>0</v>
      </c>
      <c r="AD441" s="1004" cm="1">
        <f t="array" ref="AD441">INDEX($H441:$K441,0,MATCH(AD$404,$H$404:$K$404,0))*HLOOKUP(AD$403,$J$400:$R$401,2)</f>
        <v>0</v>
      </c>
      <c r="AE441" s="1004" cm="1">
        <f t="array" ref="AE441">INDEX($H441:$K441,0,MATCH(AE$404,$H$404:$K$404,0))*HLOOKUP(AE$403,$J$400:$R$401,2)</f>
        <v>0</v>
      </c>
      <c r="AF441" s="1004" cm="1">
        <f t="array" ref="AF441">INDEX($H441:$K441,0,MATCH(AF$404,$H$404:$K$404,0))*HLOOKUP(AF$403,$J$400:$R$401,2)</f>
        <v>0</v>
      </c>
      <c r="AG441" s="1004" cm="1">
        <f t="array" ref="AG441">INDEX($H441:$K441,0,MATCH(AG$404,$H$404:$K$404,0))*HLOOKUP(AG$403,$J$400:$R$401,2)</f>
        <v>0</v>
      </c>
      <c r="AH441" s="1004" cm="1">
        <f t="array" ref="AH441">INDEX($H441:$K441,0,MATCH(AH$404,$H$404:$K$404,0))*HLOOKUP(AH$403,$J$400:$R$401,2)</f>
        <v>0</v>
      </c>
      <c r="AI441" s="1004" cm="1">
        <f t="array" ref="AI441">INDEX($H441:$K441,0,MATCH(AI$404,$H$404:$K$404,0))*HLOOKUP(AI$403,$J$400:$R$401,2)</f>
        <v>0</v>
      </c>
      <c r="AJ441" s="1004" cm="1">
        <f t="array" ref="AJ441">INDEX($H441:$K441,0,MATCH(AJ$404,$H$404:$K$404,0))*HLOOKUP(AJ$403,$J$400:$R$401,2)</f>
        <v>0</v>
      </c>
      <c r="AK441" s="1004" cm="1">
        <f t="array" ref="AK441">INDEX($H441:$K441,0,MATCH(AK$404,$H$404:$K$404,0))*HLOOKUP(AK$403,$J$400:$R$401,2)</f>
        <v>0</v>
      </c>
      <c r="AL441" s="1004" cm="1">
        <f t="array" ref="AL441">INDEX($H441:$K441,0,MATCH(AL$404,$H$404:$K$404,0))*HLOOKUP(AL$403,$J$400:$R$401,2)</f>
        <v>0</v>
      </c>
      <c r="AM441" s="1004" cm="1">
        <f t="array" ref="AM441">INDEX($H441:$K441,0,MATCH(AM$404,$H$404:$K$404,0))*HLOOKUP(AM$403,$J$400:$R$401,2)</f>
        <v>0</v>
      </c>
      <c r="AN441" s="1004" cm="1">
        <f t="array" ref="AN441">INDEX($H441:$K441,0,MATCH(AN$404,$H$404:$K$404,0))*HLOOKUP(AN$403,$J$400:$R$401,2)</f>
        <v>0</v>
      </c>
      <c r="AO441" s="1004" cm="1">
        <f t="array" ref="AO441">INDEX($H441:$K441,0,MATCH(AO$404,$H$404:$K$404,0))*HLOOKUP(AO$403,$J$400:$R$401,2)</f>
        <v>0</v>
      </c>
      <c r="AP441" s="1004" cm="1">
        <f t="array" ref="AP441">INDEX($H441:$K441,0,MATCH(AP$404,$H$404:$K$404,0))*HLOOKUP(AP$403,$J$400:$R$401,2)</f>
        <v>0</v>
      </c>
      <c r="AQ441" s="1004" cm="1">
        <f t="array" ref="AQ441">INDEX($H441:$K441,0,MATCH(AQ$404,$H$404:$K$404,0))*HLOOKUP(AQ$403,$J$400:$R$401,2)</f>
        <v>0</v>
      </c>
      <c r="AR441" s="1004" cm="1">
        <f t="array" ref="AR441">INDEX($H441:$K441,0,MATCH(AR$404,$H$404:$K$404,0))*HLOOKUP(AR$403,$J$400:$R$401,2)</f>
        <v>0</v>
      </c>
      <c r="AS441" s="1004" cm="1">
        <f t="array" ref="AS441">INDEX($H441:$K441,0,MATCH(AS$404,$H$404:$K$404,0))*HLOOKUP(AS$403,$J$400:$R$401,2)</f>
        <v>0</v>
      </c>
      <c r="AT441" s="1004" cm="1">
        <f t="array" ref="AT441">INDEX($H441:$K441,0,MATCH(AT$404,$H$404:$K$404,0))*HLOOKUP(AT$403,$J$400:$R$401,2)</f>
        <v>0</v>
      </c>
      <c r="AU441" s="1004"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2" t="s">
        <v>419</v>
      </c>
      <c r="K444" s="1002" t="s">
        <v>817</v>
      </c>
      <c r="L444" s="1002" t="s">
        <v>818</v>
      </c>
      <c r="M444" s="1002" t="s">
        <v>819</v>
      </c>
      <c r="N444" s="1002" t="s">
        <v>820</v>
      </c>
      <c r="O444" s="1002" t="s">
        <v>821</v>
      </c>
      <c r="P444" s="1002" t="s">
        <v>822</v>
      </c>
      <c r="Q444" s="1002" t="s">
        <v>823</v>
      </c>
      <c r="R444" s="1002"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1157</v>
      </c>
      <c r="J445" s="1003">
        <v>1</v>
      </c>
      <c r="K445" s="1003">
        <v>1</v>
      </c>
      <c r="L445" s="1003">
        <v>1</v>
      </c>
      <c r="M445" s="1003">
        <v>1</v>
      </c>
      <c r="N445" s="1003">
        <v>1</v>
      </c>
      <c r="O445" s="1003">
        <v>1</v>
      </c>
      <c r="P445" s="1003">
        <v>1</v>
      </c>
      <c r="Q445" s="1003">
        <v>1</v>
      </c>
      <c r="R445" s="1003">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1154</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4" cm="1">
        <f t="array" ref="L449">INDEX($H449:$K449,0,MATCH(L$448,$H$448:$K$448,0))*HLOOKUP(L$447,$J$444:$R$445,2)</f>
        <v>0</v>
      </c>
      <c r="M449" s="1004" cm="1">
        <f t="array" ref="M449">INDEX($H449:$K449,0,MATCH(M$448,$H$448:$K$448,0))*HLOOKUP(M$447,$J$444:$R$445,2)</f>
        <v>0</v>
      </c>
      <c r="N449" s="1004" cm="1">
        <f t="array" ref="N449">INDEX($H449:$K449,0,MATCH(N$448,$H$448:$K$448,0))*HLOOKUP(N$447,$J$444:$R$445,2)</f>
        <v>0</v>
      </c>
      <c r="O449" s="1004" cm="1">
        <f t="array" ref="O449">INDEX($H449:$K449,0,MATCH(O$448,$H$448:$K$448,0))*HLOOKUP(O$447,$J$444:$R$445,2)</f>
        <v>0</v>
      </c>
      <c r="P449" s="1004" cm="1">
        <f t="array" ref="P449">INDEX($H449:$K449,0,MATCH(P$448,$H$448:$K$448,0))*HLOOKUP(P$447,$J$444:$R$445,2)</f>
        <v>0</v>
      </c>
      <c r="Q449" s="1004" cm="1">
        <f t="array" ref="Q449">INDEX($H449:$K449,0,MATCH(Q$448,$H$448:$K$448,0))*HLOOKUP(Q$447,$J$444:$R$445,2)</f>
        <v>0</v>
      </c>
      <c r="R449" s="1004" cm="1">
        <f t="array" ref="R449">INDEX($H449:$K449,0,MATCH(R$448,$H$448:$K$448,0))*HLOOKUP(R$447,$J$444:$R$445,2)</f>
        <v>0</v>
      </c>
      <c r="S449" s="1004" cm="1">
        <f t="array" ref="S449">INDEX($H449:$K449,0,MATCH(S$448,$H$448:$K$448,0))*HLOOKUP(S$447,$J$444:$R$445,2)</f>
        <v>0</v>
      </c>
      <c r="T449" s="1004" cm="1">
        <f t="array" ref="T449">INDEX($H449:$K449,0,MATCH(T$448,$H$448:$K$448,0))*HLOOKUP(T$447,$J$444:$R$445,2)</f>
        <v>0</v>
      </c>
      <c r="U449" s="1004" cm="1">
        <f t="array" ref="U449">INDEX($H449:$K449,0,MATCH(U$448,$H$448:$K$448,0))*HLOOKUP(U$447,$J$444:$R$445,2)</f>
        <v>0</v>
      </c>
      <c r="V449" s="1004" cm="1">
        <f t="array" ref="V449">INDEX($H449:$K449,0,MATCH(V$448,$H$448:$K$448,0))*HLOOKUP(V$447,$J$444:$R$445,2)</f>
        <v>0</v>
      </c>
      <c r="W449" s="1004" cm="1">
        <f t="array" ref="W449">INDEX($H449:$K449,0,MATCH(W$448,$H$448:$K$448,0))*HLOOKUP(W$447,$J$444:$R$445,2)</f>
        <v>0</v>
      </c>
      <c r="X449" s="1004" cm="1">
        <f t="array" ref="X449">INDEX($H449:$K449,0,MATCH(X$448,$H$448:$K$448,0))*HLOOKUP(X$447,$J$444:$R$445,2)</f>
        <v>0</v>
      </c>
      <c r="Y449" s="1004" cm="1">
        <f t="array" ref="Y449">INDEX($H449:$K449,0,MATCH(Y$448,$H$448:$K$448,0))*HLOOKUP(Y$447,$J$444:$R$445,2)</f>
        <v>0</v>
      </c>
      <c r="Z449" s="1004" cm="1">
        <f t="array" ref="Z449">INDEX($H449:$K449,0,MATCH(Z$448,$H$448:$K$448,0))*HLOOKUP(Z$447,$J$444:$R$445,2)</f>
        <v>0</v>
      </c>
      <c r="AA449" s="1004" cm="1">
        <f t="array" ref="AA449">INDEX($H449:$K449,0,MATCH(AA$448,$H$448:$K$448,0))*HLOOKUP(AA$447,$J$444:$R$445,2)</f>
        <v>0</v>
      </c>
      <c r="AB449" s="1004" cm="1">
        <f t="array" ref="AB449">INDEX($H449:$K449,0,MATCH(AB$448,$H$448:$K$448,0))*HLOOKUP(AB$447,$J$444:$R$445,2)</f>
        <v>0</v>
      </c>
      <c r="AC449" s="1004" cm="1">
        <f t="array" ref="AC449">INDEX($H449:$K449,0,MATCH(AC$448,$H$448:$K$448,0))*HLOOKUP(AC$447,$J$444:$R$445,2)</f>
        <v>0</v>
      </c>
      <c r="AD449" s="1004" cm="1">
        <f t="array" ref="AD449">INDEX($H449:$K449,0,MATCH(AD$448,$H$448:$K$448,0))*HLOOKUP(AD$447,$J$444:$R$445,2)</f>
        <v>0</v>
      </c>
      <c r="AE449" s="1004" cm="1">
        <f t="array" ref="AE449">INDEX($H449:$K449,0,MATCH(AE$448,$H$448:$K$448,0))*HLOOKUP(AE$447,$J$444:$R$445,2)</f>
        <v>0</v>
      </c>
      <c r="AF449" s="1004" cm="1">
        <f t="array" ref="AF449">INDEX($H449:$K449,0,MATCH(AF$448,$H$448:$K$448,0))*HLOOKUP(AF$447,$J$444:$R$445,2)</f>
        <v>0</v>
      </c>
      <c r="AG449" s="1004" cm="1">
        <f t="array" ref="AG449">INDEX($H449:$K449,0,MATCH(AG$448,$H$448:$K$448,0))*HLOOKUP(AG$447,$J$444:$R$445,2)</f>
        <v>0</v>
      </c>
      <c r="AH449" s="1004" cm="1">
        <f t="array" ref="AH449">INDEX($H449:$K449,0,MATCH(AH$448,$H$448:$K$448,0))*HLOOKUP(AH$447,$J$444:$R$445,2)</f>
        <v>0</v>
      </c>
      <c r="AI449" s="1004" cm="1">
        <f t="array" ref="AI449">INDEX($H449:$K449,0,MATCH(AI$448,$H$448:$K$448,0))*HLOOKUP(AI$447,$J$444:$R$445,2)</f>
        <v>0</v>
      </c>
      <c r="AJ449" s="1004" cm="1">
        <f t="array" ref="AJ449">INDEX($H449:$K449,0,MATCH(AJ$448,$H$448:$K$448,0))*HLOOKUP(AJ$447,$J$444:$R$445,2)</f>
        <v>0</v>
      </c>
      <c r="AK449" s="1004" cm="1">
        <f t="array" ref="AK449">INDEX($H449:$K449,0,MATCH(AK$448,$H$448:$K$448,0))*HLOOKUP(AK$447,$J$444:$R$445,2)</f>
        <v>0</v>
      </c>
      <c r="AL449" s="1004" cm="1">
        <f t="array" ref="AL449">INDEX($H449:$K449,0,MATCH(AL$448,$H$448:$K$448,0))*HLOOKUP(AL$447,$J$444:$R$445,2)</f>
        <v>0</v>
      </c>
      <c r="AM449" s="1004" cm="1">
        <f t="array" ref="AM449">INDEX($H449:$K449,0,MATCH(AM$448,$H$448:$K$448,0))*HLOOKUP(AM$447,$J$444:$R$445,2)</f>
        <v>0</v>
      </c>
      <c r="AN449" s="1004" cm="1">
        <f t="array" ref="AN449">INDEX($H449:$K449,0,MATCH(AN$448,$H$448:$K$448,0))*HLOOKUP(AN$447,$J$444:$R$445,2)</f>
        <v>0</v>
      </c>
      <c r="AO449" s="1004" cm="1">
        <f t="array" ref="AO449">INDEX($H449:$K449,0,MATCH(AO$448,$H$448:$K$448,0))*HLOOKUP(AO$447,$J$444:$R$445,2)</f>
        <v>0</v>
      </c>
      <c r="AP449" s="1004" cm="1">
        <f t="array" ref="AP449">INDEX($H449:$K449,0,MATCH(AP$448,$H$448:$K$448,0))*HLOOKUP(AP$447,$J$444:$R$445,2)</f>
        <v>0</v>
      </c>
      <c r="AQ449" s="1004" cm="1">
        <f t="array" ref="AQ449">INDEX($H449:$K449,0,MATCH(AQ$448,$H$448:$K$448,0))*HLOOKUP(AQ$447,$J$444:$R$445,2)</f>
        <v>0</v>
      </c>
      <c r="AR449" s="1004" cm="1">
        <f t="array" ref="AR449">INDEX($H449:$K449,0,MATCH(AR$448,$H$448:$K$448,0))*HLOOKUP(AR$447,$J$444:$R$445,2)</f>
        <v>0</v>
      </c>
      <c r="AS449" s="1004" cm="1">
        <f t="array" ref="AS449">INDEX($H449:$K449,0,MATCH(AS$448,$H$448:$K$448,0))*HLOOKUP(AS$447,$J$444:$R$445,2)</f>
        <v>0</v>
      </c>
      <c r="AT449" s="1004" cm="1">
        <f t="array" ref="AT449">INDEX($H449:$K449,0,MATCH(AT$448,$H$448:$K$448,0))*HLOOKUP(AT$447,$J$444:$R$445,2)</f>
        <v>0</v>
      </c>
      <c r="AU449" s="1004"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4" cm="1">
        <f t="array" ref="L450">INDEX($H450:$K450,0,MATCH(L$448,$H$448:$K$448,0))*HLOOKUP(L$447,$J$444:$R$445,2)</f>
        <v>0</v>
      </c>
      <c r="M450" s="1004" cm="1">
        <f t="array" ref="M450">INDEX($H450:$K450,0,MATCH(M$448,$H$448:$K$448,0))*HLOOKUP(M$447,$J$444:$R$445,2)</f>
        <v>0</v>
      </c>
      <c r="N450" s="1004" cm="1">
        <f t="array" ref="N450">INDEX($H450:$K450,0,MATCH(N$448,$H$448:$K$448,0))*HLOOKUP(N$447,$J$444:$R$445,2)</f>
        <v>0</v>
      </c>
      <c r="O450" s="1004" cm="1">
        <f t="array" ref="O450">INDEX($H450:$K450,0,MATCH(O$448,$H$448:$K$448,0))*HLOOKUP(O$447,$J$444:$R$445,2)</f>
        <v>0</v>
      </c>
      <c r="P450" s="1004" cm="1">
        <f t="array" ref="P450">INDEX($H450:$K450,0,MATCH(P$448,$H$448:$K$448,0))*HLOOKUP(P$447,$J$444:$R$445,2)</f>
        <v>0</v>
      </c>
      <c r="Q450" s="1004" cm="1">
        <f t="array" ref="Q450">INDEX($H450:$K450,0,MATCH(Q$448,$H$448:$K$448,0))*HLOOKUP(Q$447,$J$444:$R$445,2)</f>
        <v>0</v>
      </c>
      <c r="R450" s="1004" cm="1">
        <f t="array" ref="R450">INDEX($H450:$K450,0,MATCH(R$448,$H$448:$K$448,0))*HLOOKUP(R$447,$J$444:$R$445,2)</f>
        <v>0</v>
      </c>
      <c r="S450" s="1004" cm="1">
        <f t="array" ref="S450">INDEX($H450:$K450,0,MATCH(S$448,$H$448:$K$448,0))*HLOOKUP(S$447,$J$444:$R$445,2)</f>
        <v>0</v>
      </c>
      <c r="T450" s="1004" cm="1">
        <f t="array" ref="T450">INDEX($H450:$K450,0,MATCH(T$448,$H$448:$K$448,0))*HLOOKUP(T$447,$J$444:$R$445,2)</f>
        <v>0</v>
      </c>
      <c r="U450" s="1004" cm="1">
        <f t="array" ref="U450">INDEX($H450:$K450,0,MATCH(U$448,$H$448:$K$448,0))*HLOOKUP(U$447,$J$444:$R$445,2)</f>
        <v>0</v>
      </c>
      <c r="V450" s="1004" cm="1">
        <f t="array" ref="V450">INDEX($H450:$K450,0,MATCH(V$448,$H$448:$K$448,0))*HLOOKUP(V$447,$J$444:$R$445,2)</f>
        <v>0</v>
      </c>
      <c r="W450" s="1004" cm="1">
        <f t="array" ref="W450">INDEX($H450:$K450,0,MATCH(W$448,$H$448:$K$448,0))*HLOOKUP(W$447,$J$444:$R$445,2)</f>
        <v>0</v>
      </c>
      <c r="X450" s="1004" cm="1">
        <f t="array" ref="X450">INDEX($H450:$K450,0,MATCH(X$448,$H$448:$K$448,0))*HLOOKUP(X$447,$J$444:$R$445,2)</f>
        <v>0</v>
      </c>
      <c r="Y450" s="1004" cm="1">
        <f t="array" ref="Y450">INDEX($H450:$K450,0,MATCH(Y$448,$H$448:$K$448,0))*HLOOKUP(Y$447,$J$444:$R$445,2)</f>
        <v>0</v>
      </c>
      <c r="Z450" s="1004" cm="1">
        <f t="array" ref="Z450">INDEX($H450:$K450,0,MATCH(Z$448,$H$448:$K$448,0))*HLOOKUP(Z$447,$J$444:$R$445,2)</f>
        <v>0</v>
      </c>
      <c r="AA450" s="1004" cm="1">
        <f t="array" ref="AA450">INDEX($H450:$K450,0,MATCH(AA$448,$H$448:$K$448,0))*HLOOKUP(AA$447,$J$444:$R$445,2)</f>
        <v>0</v>
      </c>
      <c r="AB450" s="1004" cm="1">
        <f t="array" ref="AB450">INDEX($H450:$K450,0,MATCH(AB$448,$H$448:$K$448,0))*HLOOKUP(AB$447,$J$444:$R$445,2)</f>
        <v>0</v>
      </c>
      <c r="AC450" s="1004" cm="1">
        <f t="array" ref="AC450">INDEX($H450:$K450,0,MATCH(AC$448,$H$448:$K$448,0))*HLOOKUP(AC$447,$J$444:$R$445,2)</f>
        <v>0</v>
      </c>
      <c r="AD450" s="1004" cm="1">
        <f t="array" ref="AD450">INDEX($H450:$K450,0,MATCH(AD$448,$H$448:$K$448,0))*HLOOKUP(AD$447,$J$444:$R$445,2)</f>
        <v>0</v>
      </c>
      <c r="AE450" s="1004" cm="1">
        <f t="array" ref="AE450">INDEX($H450:$K450,0,MATCH(AE$448,$H$448:$K$448,0))*HLOOKUP(AE$447,$J$444:$R$445,2)</f>
        <v>0</v>
      </c>
      <c r="AF450" s="1004" cm="1">
        <f t="array" ref="AF450">INDEX($H450:$K450,0,MATCH(AF$448,$H$448:$K$448,0))*HLOOKUP(AF$447,$J$444:$R$445,2)</f>
        <v>0</v>
      </c>
      <c r="AG450" s="1004" cm="1">
        <f t="array" ref="AG450">INDEX($H450:$K450,0,MATCH(AG$448,$H$448:$K$448,0))*HLOOKUP(AG$447,$J$444:$R$445,2)</f>
        <v>0</v>
      </c>
      <c r="AH450" s="1004" cm="1">
        <f t="array" ref="AH450">INDEX($H450:$K450,0,MATCH(AH$448,$H$448:$K$448,0))*HLOOKUP(AH$447,$J$444:$R$445,2)</f>
        <v>0</v>
      </c>
      <c r="AI450" s="1004" cm="1">
        <f t="array" ref="AI450">INDEX($H450:$K450,0,MATCH(AI$448,$H$448:$K$448,0))*HLOOKUP(AI$447,$J$444:$R$445,2)</f>
        <v>0</v>
      </c>
      <c r="AJ450" s="1004" cm="1">
        <f t="array" ref="AJ450">INDEX($H450:$K450,0,MATCH(AJ$448,$H$448:$K$448,0))*HLOOKUP(AJ$447,$J$444:$R$445,2)</f>
        <v>0</v>
      </c>
      <c r="AK450" s="1004" cm="1">
        <f t="array" ref="AK450">INDEX($H450:$K450,0,MATCH(AK$448,$H$448:$K$448,0))*HLOOKUP(AK$447,$J$444:$R$445,2)</f>
        <v>0</v>
      </c>
      <c r="AL450" s="1004" cm="1">
        <f t="array" ref="AL450">INDEX($H450:$K450,0,MATCH(AL$448,$H$448:$K$448,0))*HLOOKUP(AL$447,$J$444:$R$445,2)</f>
        <v>0</v>
      </c>
      <c r="AM450" s="1004" cm="1">
        <f t="array" ref="AM450">INDEX($H450:$K450,0,MATCH(AM$448,$H$448:$K$448,0))*HLOOKUP(AM$447,$J$444:$R$445,2)</f>
        <v>0</v>
      </c>
      <c r="AN450" s="1004" cm="1">
        <f t="array" ref="AN450">INDEX($H450:$K450,0,MATCH(AN$448,$H$448:$K$448,0))*HLOOKUP(AN$447,$J$444:$R$445,2)</f>
        <v>0</v>
      </c>
      <c r="AO450" s="1004" cm="1">
        <f t="array" ref="AO450">INDEX($H450:$K450,0,MATCH(AO$448,$H$448:$K$448,0))*HLOOKUP(AO$447,$J$444:$R$445,2)</f>
        <v>0</v>
      </c>
      <c r="AP450" s="1004" cm="1">
        <f t="array" ref="AP450">INDEX($H450:$K450,0,MATCH(AP$448,$H$448:$K$448,0))*HLOOKUP(AP$447,$J$444:$R$445,2)</f>
        <v>0</v>
      </c>
      <c r="AQ450" s="1004" cm="1">
        <f t="array" ref="AQ450">INDEX($H450:$K450,0,MATCH(AQ$448,$H$448:$K$448,0))*HLOOKUP(AQ$447,$J$444:$R$445,2)</f>
        <v>0</v>
      </c>
      <c r="AR450" s="1004" cm="1">
        <f t="array" ref="AR450">INDEX($H450:$K450,0,MATCH(AR$448,$H$448:$K$448,0))*HLOOKUP(AR$447,$J$444:$R$445,2)</f>
        <v>0</v>
      </c>
      <c r="AS450" s="1004" cm="1">
        <f t="array" ref="AS450">INDEX($H450:$K450,0,MATCH(AS$448,$H$448:$K$448,0))*HLOOKUP(AS$447,$J$444:$R$445,2)</f>
        <v>0</v>
      </c>
      <c r="AT450" s="1004" cm="1">
        <f t="array" ref="AT450">INDEX($H450:$K450,0,MATCH(AT$448,$H$448:$K$448,0))*HLOOKUP(AT$447,$J$444:$R$445,2)</f>
        <v>0</v>
      </c>
      <c r="AU450" s="1004"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4" cm="1">
        <f t="array" ref="L451">INDEX($H451:$K451,0,MATCH(L$448,$H$448:$K$448,0))*HLOOKUP(L$447,$J$444:$R$445,2)</f>
        <v>1</v>
      </c>
      <c r="M451" s="1004" cm="1">
        <f t="array" ref="M451">INDEX($H451:$K451,0,MATCH(M$448,$H$448:$K$448,0))*HLOOKUP(M$447,$J$444:$R$445,2)</f>
        <v>1</v>
      </c>
      <c r="N451" s="1004" cm="1">
        <f t="array" ref="N451">INDEX($H451:$K451,0,MATCH(N$448,$H$448:$K$448,0))*HLOOKUP(N$447,$J$444:$R$445,2)</f>
        <v>1</v>
      </c>
      <c r="O451" s="1004" cm="1">
        <f t="array" ref="O451">INDEX($H451:$K451,0,MATCH(O$448,$H$448:$K$448,0))*HLOOKUP(O$447,$J$444:$R$445,2)</f>
        <v>0</v>
      </c>
      <c r="P451" s="1004" cm="1">
        <f t="array" ref="P451">INDEX($H451:$K451,0,MATCH(P$448,$H$448:$K$448,0))*HLOOKUP(P$447,$J$444:$R$445,2)</f>
        <v>1</v>
      </c>
      <c r="Q451" s="1004" cm="1">
        <f t="array" ref="Q451">INDEX($H451:$K451,0,MATCH(Q$448,$H$448:$K$448,0))*HLOOKUP(Q$447,$J$444:$R$445,2)</f>
        <v>1</v>
      </c>
      <c r="R451" s="1004" cm="1">
        <f t="array" ref="R451">INDEX($H451:$K451,0,MATCH(R$448,$H$448:$K$448,0))*HLOOKUP(R$447,$J$444:$R$445,2)</f>
        <v>1</v>
      </c>
      <c r="S451" s="1004" cm="1">
        <f t="array" ref="S451">INDEX($H451:$K451,0,MATCH(S$448,$H$448:$K$448,0))*HLOOKUP(S$447,$J$444:$R$445,2)</f>
        <v>0</v>
      </c>
      <c r="T451" s="1004" cm="1">
        <f t="array" ref="T451">INDEX($H451:$K451,0,MATCH(T$448,$H$448:$K$448,0))*HLOOKUP(T$447,$J$444:$R$445,2)</f>
        <v>1</v>
      </c>
      <c r="U451" s="1004" cm="1">
        <f t="array" ref="U451">INDEX($H451:$K451,0,MATCH(U$448,$H$448:$K$448,0))*HLOOKUP(U$447,$J$444:$R$445,2)</f>
        <v>1</v>
      </c>
      <c r="V451" s="1004" cm="1">
        <f t="array" ref="V451">INDEX($H451:$K451,0,MATCH(V$448,$H$448:$K$448,0))*HLOOKUP(V$447,$J$444:$R$445,2)</f>
        <v>1</v>
      </c>
      <c r="W451" s="1004" cm="1">
        <f t="array" ref="W451">INDEX($H451:$K451,0,MATCH(W$448,$H$448:$K$448,0))*HLOOKUP(W$447,$J$444:$R$445,2)</f>
        <v>0</v>
      </c>
      <c r="X451" s="1004" cm="1">
        <f t="array" ref="X451">INDEX($H451:$K451,0,MATCH(X$448,$H$448:$K$448,0))*HLOOKUP(X$447,$J$444:$R$445,2)</f>
        <v>1</v>
      </c>
      <c r="Y451" s="1004" cm="1">
        <f t="array" ref="Y451">INDEX($H451:$K451,0,MATCH(Y$448,$H$448:$K$448,0))*HLOOKUP(Y$447,$J$444:$R$445,2)</f>
        <v>1</v>
      </c>
      <c r="Z451" s="1004" cm="1">
        <f t="array" ref="Z451">INDEX($H451:$K451,0,MATCH(Z$448,$H$448:$K$448,0))*HLOOKUP(Z$447,$J$444:$R$445,2)</f>
        <v>1</v>
      </c>
      <c r="AA451" s="1004" cm="1">
        <f t="array" ref="AA451">INDEX($H451:$K451,0,MATCH(AA$448,$H$448:$K$448,0))*HLOOKUP(AA$447,$J$444:$R$445,2)</f>
        <v>0</v>
      </c>
      <c r="AB451" s="1004" cm="1">
        <f t="array" ref="AB451">INDEX($H451:$K451,0,MATCH(AB$448,$H$448:$K$448,0))*HLOOKUP(AB$447,$J$444:$R$445,2)</f>
        <v>1</v>
      </c>
      <c r="AC451" s="1004" cm="1">
        <f t="array" ref="AC451">INDEX($H451:$K451,0,MATCH(AC$448,$H$448:$K$448,0))*HLOOKUP(AC$447,$J$444:$R$445,2)</f>
        <v>1</v>
      </c>
      <c r="AD451" s="1004" cm="1">
        <f t="array" ref="AD451">INDEX($H451:$K451,0,MATCH(AD$448,$H$448:$K$448,0))*HLOOKUP(AD$447,$J$444:$R$445,2)</f>
        <v>1</v>
      </c>
      <c r="AE451" s="1004" cm="1">
        <f t="array" ref="AE451">INDEX($H451:$K451,0,MATCH(AE$448,$H$448:$K$448,0))*HLOOKUP(AE$447,$J$444:$R$445,2)</f>
        <v>0</v>
      </c>
      <c r="AF451" s="1004" cm="1">
        <f t="array" ref="AF451">INDEX($H451:$K451,0,MATCH(AF$448,$H$448:$K$448,0))*HLOOKUP(AF$447,$J$444:$R$445,2)</f>
        <v>1</v>
      </c>
      <c r="AG451" s="1004" cm="1">
        <f t="array" ref="AG451">INDEX($H451:$K451,0,MATCH(AG$448,$H$448:$K$448,0))*HLOOKUP(AG$447,$J$444:$R$445,2)</f>
        <v>1</v>
      </c>
      <c r="AH451" s="1004" cm="1">
        <f t="array" ref="AH451">INDEX($H451:$K451,0,MATCH(AH$448,$H$448:$K$448,0))*HLOOKUP(AH$447,$J$444:$R$445,2)</f>
        <v>1</v>
      </c>
      <c r="AI451" s="1004" cm="1">
        <f t="array" ref="AI451">INDEX($H451:$K451,0,MATCH(AI$448,$H$448:$K$448,0))*HLOOKUP(AI$447,$J$444:$R$445,2)</f>
        <v>0</v>
      </c>
      <c r="AJ451" s="1004" cm="1">
        <f t="array" ref="AJ451">INDEX($H451:$K451,0,MATCH(AJ$448,$H$448:$K$448,0))*HLOOKUP(AJ$447,$J$444:$R$445,2)</f>
        <v>1</v>
      </c>
      <c r="AK451" s="1004" cm="1">
        <f t="array" ref="AK451">INDEX($H451:$K451,0,MATCH(AK$448,$H$448:$K$448,0))*HLOOKUP(AK$447,$J$444:$R$445,2)</f>
        <v>1</v>
      </c>
      <c r="AL451" s="1004" cm="1">
        <f t="array" ref="AL451">INDEX($H451:$K451,0,MATCH(AL$448,$H$448:$K$448,0))*HLOOKUP(AL$447,$J$444:$R$445,2)</f>
        <v>1</v>
      </c>
      <c r="AM451" s="1004" cm="1">
        <f t="array" ref="AM451">INDEX($H451:$K451,0,MATCH(AM$448,$H$448:$K$448,0))*HLOOKUP(AM$447,$J$444:$R$445,2)</f>
        <v>0</v>
      </c>
      <c r="AN451" s="1004" cm="1">
        <f t="array" ref="AN451">INDEX($H451:$K451,0,MATCH(AN$448,$H$448:$K$448,0))*HLOOKUP(AN$447,$J$444:$R$445,2)</f>
        <v>1</v>
      </c>
      <c r="AO451" s="1004" cm="1">
        <f t="array" ref="AO451">INDEX($H451:$K451,0,MATCH(AO$448,$H$448:$K$448,0))*HLOOKUP(AO$447,$J$444:$R$445,2)</f>
        <v>1</v>
      </c>
      <c r="AP451" s="1004" cm="1">
        <f t="array" ref="AP451">INDEX($H451:$K451,0,MATCH(AP$448,$H$448:$K$448,0))*HLOOKUP(AP$447,$J$444:$R$445,2)</f>
        <v>1</v>
      </c>
      <c r="AQ451" s="1004" cm="1">
        <f t="array" ref="AQ451">INDEX($H451:$K451,0,MATCH(AQ$448,$H$448:$K$448,0))*HLOOKUP(AQ$447,$J$444:$R$445,2)</f>
        <v>0</v>
      </c>
      <c r="AR451" s="1004" cm="1">
        <f t="array" ref="AR451">INDEX($H451:$K451,0,MATCH(AR$448,$H$448:$K$448,0))*HLOOKUP(AR$447,$J$444:$R$445,2)</f>
        <v>1</v>
      </c>
      <c r="AS451" s="1004" cm="1">
        <f t="array" ref="AS451">INDEX($H451:$K451,0,MATCH(AS$448,$H$448:$K$448,0))*HLOOKUP(AS$447,$J$444:$R$445,2)</f>
        <v>1</v>
      </c>
      <c r="AT451" s="1004" cm="1">
        <f t="array" ref="AT451">INDEX($H451:$K451,0,MATCH(AT$448,$H$448:$K$448,0))*HLOOKUP(AT$447,$J$444:$R$445,2)</f>
        <v>1</v>
      </c>
      <c r="AU451" s="1004"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4" cm="1">
        <f t="array" ref="L452">INDEX($H452:$K452,0,MATCH(L$448,$H$448:$K$448,0))*HLOOKUP(L$447,$J$444:$R$445,2)</f>
        <v>1</v>
      </c>
      <c r="M452" s="1004" cm="1">
        <f t="array" ref="M452">INDEX($H452:$K452,0,MATCH(M$448,$H$448:$K$448,0))*HLOOKUP(M$447,$J$444:$R$445,2)</f>
        <v>1</v>
      </c>
      <c r="N452" s="1004" cm="1">
        <f t="array" ref="N452">INDEX($H452:$K452,0,MATCH(N$448,$H$448:$K$448,0))*HLOOKUP(N$447,$J$444:$R$445,2)</f>
        <v>1</v>
      </c>
      <c r="O452" s="1004" cm="1">
        <f t="array" ref="O452">INDEX($H452:$K452,0,MATCH(O$448,$H$448:$K$448,0))*HLOOKUP(O$447,$J$444:$R$445,2)</f>
        <v>0</v>
      </c>
      <c r="P452" s="1004" cm="1">
        <f t="array" ref="P452">INDEX($H452:$K452,0,MATCH(P$448,$H$448:$K$448,0))*HLOOKUP(P$447,$J$444:$R$445,2)</f>
        <v>1</v>
      </c>
      <c r="Q452" s="1004" cm="1">
        <f t="array" ref="Q452">INDEX($H452:$K452,0,MATCH(Q$448,$H$448:$K$448,0))*HLOOKUP(Q$447,$J$444:$R$445,2)</f>
        <v>1</v>
      </c>
      <c r="R452" s="1004" cm="1">
        <f t="array" ref="R452">INDEX($H452:$K452,0,MATCH(R$448,$H$448:$K$448,0))*HLOOKUP(R$447,$J$444:$R$445,2)</f>
        <v>1</v>
      </c>
      <c r="S452" s="1004" cm="1">
        <f t="array" ref="S452">INDEX($H452:$K452,0,MATCH(S$448,$H$448:$K$448,0))*HLOOKUP(S$447,$J$444:$R$445,2)</f>
        <v>0</v>
      </c>
      <c r="T452" s="1004" cm="1">
        <f t="array" ref="T452">INDEX($H452:$K452,0,MATCH(T$448,$H$448:$K$448,0))*HLOOKUP(T$447,$J$444:$R$445,2)</f>
        <v>1</v>
      </c>
      <c r="U452" s="1004" cm="1">
        <f t="array" ref="U452">INDEX($H452:$K452,0,MATCH(U$448,$H$448:$K$448,0))*HLOOKUP(U$447,$J$444:$R$445,2)</f>
        <v>1</v>
      </c>
      <c r="V452" s="1004" cm="1">
        <f t="array" ref="V452">INDEX($H452:$K452,0,MATCH(V$448,$H$448:$K$448,0))*HLOOKUP(V$447,$J$444:$R$445,2)</f>
        <v>1</v>
      </c>
      <c r="W452" s="1004" cm="1">
        <f t="array" ref="W452">INDEX($H452:$K452,0,MATCH(W$448,$H$448:$K$448,0))*HLOOKUP(W$447,$J$444:$R$445,2)</f>
        <v>0</v>
      </c>
      <c r="X452" s="1004" cm="1">
        <f t="array" ref="X452">INDEX($H452:$K452,0,MATCH(X$448,$H$448:$K$448,0))*HLOOKUP(X$447,$J$444:$R$445,2)</f>
        <v>1</v>
      </c>
      <c r="Y452" s="1004" cm="1">
        <f t="array" ref="Y452">INDEX($H452:$K452,0,MATCH(Y$448,$H$448:$K$448,0))*HLOOKUP(Y$447,$J$444:$R$445,2)</f>
        <v>1</v>
      </c>
      <c r="Z452" s="1004" cm="1">
        <f t="array" ref="Z452">INDEX($H452:$K452,0,MATCH(Z$448,$H$448:$K$448,0))*HLOOKUP(Z$447,$J$444:$R$445,2)</f>
        <v>1</v>
      </c>
      <c r="AA452" s="1004" cm="1">
        <f t="array" ref="AA452">INDEX($H452:$K452,0,MATCH(AA$448,$H$448:$K$448,0))*HLOOKUP(AA$447,$J$444:$R$445,2)</f>
        <v>0</v>
      </c>
      <c r="AB452" s="1004" cm="1">
        <f t="array" ref="AB452">INDEX($H452:$K452,0,MATCH(AB$448,$H$448:$K$448,0))*HLOOKUP(AB$447,$J$444:$R$445,2)</f>
        <v>1</v>
      </c>
      <c r="AC452" s="1004" cm="1">
        <f t="array" ref="AC452">INDEX($H452:$K452,0,MATCH(AC$448,$H$448:$K$448,0))*HLOOKUP(AC$447,$J$444:$R$445,2)</f>
        <v>1</v>
      </c>
      <c r="AD452" s="1004" cm="1">
        <f t="array" ref="AD452">INDEX($H452:$K452,0,MATCH(AD$448,$H$448:$K$448,0))*HLOOKUP(AD$447,$J$444:$R$445,2)</f>
        <v>1</v>
      </c>
      <c r="AE452" s="1004" cm="1">
        <f t="array" ref="AE452">INDEX($H452:$K452,0,MATCH(AE$448,$H$448:$K$448,0))*HLOOKUP(AE$447,$J$444:$R$445,2)</f>
        <v>0</v>
      </c>
      <c r="AF452" s="1004" cm="1">
        <f t="array" ref="AF452">INDEX($H452:$K452,0,MATCH(AF$448,$H$448:$K$448,0))*HLOOKUP(AF$447,$J$444:$R$445,2)</f>
        <v>1</v>
      </c>
      <c r="AG452" s="1004" cm="1">
        <f t="array" ref="AG452">INDEX($H452:$K452,0,MATCH(AG$448,$H$448:$K$448,0))*HLOOKUP(AG$447,$J$444:$R$445,2)</f>
        <v>1</v>
      </c>
      <c r="AH452" s="1004" cm="1">
        <f t="array" ref="AH452">INDEX($H452:$K452,0,MATCH(AH$448,$H$448:$K$448,0))*HLOOKUP(AH$447,$J$444:$R$445,2)</f>
        <v>1</v>
      </c>
      <c r="AI452" s="1004" cm="1">
        <f t="array" ref="AI452">INDEX($H452:$K452,0,MATCH(AI$448,$H$448:$K$448,0))*HLOOKUP(AI$447,$J$444:$R$445,2)</f>
        <v>0</v>
      </c>
      <c r="AJ452" s="1004" cm="1">
        <f t="array" ref="AJ452">INDEX($H452:$K452,0,MATCH(AJ$448,$H$448:$K$448,0))*HLOOKUP(AJ$447,$J$444:$R$445,2)</f>
        <v>1</v>
      </c>
      <c r="AK452" s="1004" cm="1">
        <f t="array" ref="AK452">INDEX($H452:$K452,0,MATCH(AK$448,$H$448:$K$448,0))*HLOOKUP(AK$447,$J$444:$R$445,2)</f>
        <v>1</v>
      </c>
      <c r="AL452" s="1004" cm="1">
        <f t="array" ref="AL452">INDEX($H452:$K452,0,MATCH(AL$448,$H$448:$K$448,0))*HLOOKUP(AL$447,$J$444:$R$445,2)</f>
        <v>1</v>
      </c>
      <c r="AM452" s="1004" cm="1">
        <f t="array" ref="AM452">INDEX($H452:$K452,0,MATCH(AM$448,$H$448:$K$448,0))*HLOOKUP(AM$447,$J$444:$R$445,2)</f>
        <v>0</v>
      </c>
      <c r="AN452" s="1004" cm="1">
        <f t="array" ref="AN452">INDEX($H452:$K452,0,MATCH(AN$448,$H$448:$K$448,0))*HLOOKUP(AN$447,$J$444:$R$445,2)</f>
        <v>1</v>
      </c>
      <c r="AO452" s="1004" cm="1">
        <f t="array" ref="AO452">INDEX($H452:$K452,0,MATCH(AO$448,$H$448:$K$448,0))*HLOOKUP(AO$447,$J$444:$R$445,2)</f>
        <v>1</v>
      </c>
      <c r="AP452" s="1004" cm="1">
        <f t="array" ref="AP452">INDEX($H452:$K452,0,MATCH(AP$448,$H$448:$K$448,0))*HLOOKUP(AP$447,$J$444:$R$445,2)</f>
        <v>1</v>
      </c>
      <c r="AQ452" s="1004" cm="1">
        <f t="array" ref="AQ452">INDEX($H452:$K452,0,MATCH(AQ$448,$H$448:$K$448,0))*HLOOKUP(AQ$447,$J$444:$R$445,2)</f>
        <v>0</v>
      </c>
      <c r="AR452" s="1004" cm="1">
        <f t="array" ref="AR452">INDEX($H452:$K452,0,MATCH(AR$448,$H$448:$K$448,0))*HLOOKUP(AR$447,$J$444:$R$445,2)</f>
        <v>1</v>
      </c>
      <c r="AS452" s="1004" cm="1">
        <f t="array" ref="AS452">INDEX($H452:$K452,0,MATCH(AS$448,$H$448:$K$448,0))*HLOOKUP(AS$447,$J$444:$R$445,2)</f>
        <v>1</v>
      </c>
      <c r="AT452" s="1004" cm="1">
        <f t="array" ref="AT452">INDEX($H452:$K452,0,MATCH(AT$448,$H$448:$K$448,0))*HLOOKUP(AT$447,$J$444:$R$445,2)</f>
        <v>1</v>
      </c>
      <c r="AU452" s="1004"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4" cm="1">
        <f t="array" ref="L453">INDEX($H453:$K453,0,MATCH(L$448,$H$448:$K$448,0))*HLOOKUP(L$447,$J$444:$R$445,2)</f>
        <v>0</v>
      </c>
      <c r="M453" s="1004" cm="1">
        <f t="array" ref="M453">INDEX($H453:$K453,0,MATCH(M$448,$H$448:$K$448,0))*HLOOKUP(M$447,$J$444:$R$445,2)</f>
        <v>0</v>
      </c>
      <c r="N453" s="1004" cm="1">
        <f t="array" ref="N453">INDEX($H453:$K453,0,MATCH(N$448,$H$448:$K$448,0))*HLOOKUP(N$447,$J$444:$R$445,2)</f>
        <v>0</v>
      </c>
      <c r="O453" s="1004" cm="1">
        <f t="array" ref="O453">INDEX($H453:$K453,0,MATCH(O$448,$H$448:$K$448,0))*HLOOKUP(O$447,$J$444:$R$445,2)</f>
        <v>0</v>
      </c>
      <c r="P453" s="1004" cm="1">
        <f t="array" ref="P453">INDEX($H453:$K453,0,MATCH(P$448,$H$448:$K$448,0))*HLOOKUP(P$447,$J$444:$R$445,2)</f>
        <v>0</v>
      </c>
      <c r="Q453" s="1004" cm="1">
        <f t="array" ref="Q453">INDEX($H453:$K453,0,MATCH(Q$448,$H$448:$K$448,0))*HLOOKUP(Q$447,$J$444:$R$445,2)</f>
        <v>0</v>
      </c>
      <c r="R453" s="1004" cm="1">
        <f t="array" ref="R453">INDEX($H453:$K453,0,MATCH(R$448,$H$448:$K$448,0))*HLOOKUP(R$447,$J$444:$R$445,2)</f>
        <v>0</v>
      </c>
      <c r="S453" s="1004" cm="1">
        <f t="array" ref="S453">INDEX($H453:$K453,0,MATCH(S$448,$H$448:$K$448,0))*HLOOKUP(S$447,$J$444:$R$445,2)</f>
        <v>0</v>
      </c>
      <c r="T453" s="1004" cm="1">
        <f t="array" ref="T453">INDEX($H453:$K453,0,MATCH(T$448,$H$448:$K$448,0))*HLOOKUP(T$447,$J$444:$R$445,2)</f>
        <v>0</v>
      </c>
      <c r="U453" s="1004" cm="1">
        <f t="array" ref="U453">INDEX($H453:$K453,0,MATCH(U$448,$H$448:$K$448,0))*HLOOKUP(U$447,$J$444:$R$445,2)</f>
        <v>0</v>
      </c>
      <c r="V453" s="1004" cm="1">
        <f t="array" ref="V453">INDEX($H453:$K453,0,MATCH(V$448,$H$448:$K$448,0))*HLOOKUP(V$447,$J$444:$R$445,2)</f>
        <v>0</v>
      </c>
      <c r="W453" s="1004" cm="1">
        <f t="array" ref="W453">INDEX($H453:$K453,0,MATCH(W$448,$H$448:$K$448,0))*HLOOKUP(W$447,$J$444:$R$445,2)</f>
        <v>0</v>
      </c>
      <c r="X453" s="1004" cm="1">
        <f t="array" ref="X453">INDEX($H453:$K453,0,MATCH(X$448,$H$448:$K$448,0))*HLOOKUP(X$447,$J$444:$R$445,2)</f>
        <v>0</v>
      </c>
      <c r="Y453" s="1004" cm="1">
        <f t="array" ref="Y453">INDEX($H453:$K453,0,MATCH(Y$448,$H$448:$K$448,0))*HLOOKUP(Y$447,$J$444:$R$445,2)</f>
        <v>0</v>
      </c>
      <c r="Z453" s="1004" cm="1">
        <f t="array" ref="Z453">INDEX($H453:$K453,0,MATCH(Z$448,$H$448:$K$448,0))*HLOOKUP(Z$447,$J$444:$R$445,2)</f>
        <v>0</v>
      </c>
      <c r="AA453" s="1004" cm="1">
        <f t="array" ref="AA453">INDEX($H453:$K453,0,MATCH(AA$448,$H$448:$K$448,0))*HLOOKUP(AA$447,$J$444:$R$445,2)</f>
        <v>0</v>
      </c>
      <c r="AB453" s="1004" cm="1">
        <f t="array" ref="AB453">INDEX($H453:$K453,0,MATCH(AB$448,$H$448:$K$448,0))*HLOOKUP(AB$447,$J$444:$R$445,2)</f>
        <v>0</v>
      </c>
      <c r="AC453" s="1004" cm="1">
        <f t="array" ref="AC453">INDEX($H453:$K453,0,MATCH(AC$448,$H$448:$K$448,0))*HLOOKUP(AC$447,$J$444:$R$445,2)</f>
        <v>0</v>
      </c>
      <c r="AD453" s="1004" cm="1">
        <f t="array" ref="AD453">INDEX($H453:$K453,0,MATCH(AD$448,$H$448:$K$448,0))*HLOOKUP(AD$447,$J$444:$R$445,2)</f>
        <v>0</v>
      </c>
      <c r="AE453" s="1004" cm="1">
        <f t="array" ref="AE453">INDEX($H453:$K453,0,MATCH(AE$448,$H$448:$K$448,0))*HLOOKUP(AE$447,$J$444:$R$445,2)</f>
        <v>0</v>
      </c>
      <c r="AF453" s="1004" cm="1">
        <f t="array" ref="AF453">INDEX($H453:$K453,0,MATCH(AF$448,$H$448:$K$448,0))*HLOOKUP(AF$447,$J$444:$R$445,2)</f>
        <v>0</v>
      </c>
      <c r="AG453" s="1004" cm="1">
        <f t="array" ref="AG453">INDEX($H453:$K453,0,MATCH(AG$448,$H$448:$K$448,0))*HLOOKUP(AG$447,$J$444:$R$445,2)</f>
        <v>0</v>
      </c>
      <c r="AH453" s="1004" cm="1">
        <f t="array" ref="AH453">INDEX($H453:$K453,0,MATCH(AH$448,$H$448:$K$448,0))*HLOOKUP(AH$447,$J$444:$R$445,2)</f>
        <v>0</v>
      </c>
      <c r="AI453" s="1004" cm="1">
        <f t="array" ref="AI453">INDEX($H453:$K453,0,MATCH(AI$448,$H$448:$K$448,0))*HLOOKUP(AI$447,$J$444:$R$445,2)</f>
        <v>0</v>
      </c>
      <c r="AJ453" s="1004" cm="1">
        <f t="array" ref="AJ453">INDEX($H453:$K453,0,MATCH(AJ$448,$H$448:$K$448,0))*HLOOKUP(AJ$447,$J$444:$R$445,2)</f>
        <v>0</v>
      </c>
      <c r="AK453" s="1004" cm="1">
        <f t="array" ref="AK453">INDEX($H453:$K453,0,MATCH(AK$448,$H$448:$K$448,0))*HLOOKUP(AK$447,$J$444:$R$445,2)</f>
        <v>0</v>
      </c>
      <c r="AL453" s="1004" cm="1">
        <f t="array" ref="AL453">INDEX($H453:$K453,0,MATCH(AL$448,$H$448:$K$448,0))*HLOOKUP(AL$447,$J$444:$R$445,2)</f>
        <v>0</v>
      </c>
      <c r="AM453" s="1004" cm="1">
        <f t="array" ref="AM453">INDEX($H453:$K453,0,MATCH(AM$448,$H$448:$K$448,0))*HLOOKUP(AM$447,$J$444:$R$445,2)</f>
        <v>0</v>
      </c>
      <c r="AN453" s="1004" cm="1">
        <f t="array" ref="AN453">INDEX($H453:$K453,0,MATCH(AN$448,$H$448:$K$448,0))*HLOOKUP(AN$447,$J$444:$R$445,2)</f>
        <v>0</v>
      </c>
      <c r="AO453" s="1004" cm="1">
        <f t="array" ref="AO453">INDEX($H453:$K453,0,MATCH(AO$448,$H$448:$K$448,0))*HLOOKUP(AO$447,$J$444:$R$445,2)</f>
        <v>0</v>
      </c>
      <c r="AP453" s="1004" cm="1">
        <f t="array" ref="AP453">INDEX($H453:$K453,0,MATCH(AP$448,$H$448:$K$448,0))*HLOOKUP(AP$447,$J$444:$R$445,2)</f>
        <v>0</v>
      </c>
      <c r="AQ453" s="1004" cm="1">
        <f t="array" ref="AQ453">INDEX($H453:$K453,0,MATCH(AQ$448,$H$448:$K$448,0))*HLOOKUP(AQ$447,$J$444:$R$445,2)</f>
        <v>0</v>
      </c>
      <c r="AR453" s="1004" cm="1">
        <f t="array" ref="AR453">INDEX($H453:$K453,0,MATCH(AR$448,$H$448:$K$448,0))*HLOOKUP(AR$447,$J$444:$R$445,2)</f>
        <v>0</v>
      </c>
      <c r="AS453" s="1004" cm="1">
        <f t="array" ref="AS453">INDEX($H453:$K453,0,MATCH(AS$448,$H$448:$K$448,0))*HLOOKUP(AS$447,$J$444:$R$445,2)</f>
        <v>0</v>
      </c>
      <c r="AT453" s="1004" cm="1">
        <f t="array" ref="AT453">INDEX($H453:$K453,0,MATCH(AT$448,$H$448:$K$448,0))*HLOOKUP(AT$447,$J$444:$R$445,2)</f>
        <v>0</v>
      </c>
      <c r="AU453" s="1004"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4" cm="1">
        <f t="array" ref="L454">INDEX($H454:$K454,0,MATCH(L$448,$H$448:$K$448,0))*HLOOKUP(L$447,$J$444:$R$445,2)</f>
        <v>0</v>
      </c>
      <c r="M454" s="1004" cm="1">
        <f t="array" ref="M454">INDEX($H454:$K454,0,MATCH(M$448,$H$448:$K$448,0))*HLOOKUP(M$447,$J$444:$R$445,2)</f>
        <v>0</v>
      </c>
      <c r="N454" s="1004" cm="1">
        <f t="array" ref="N454">INDEX($H454:$K454,0,MATCH(N$448,$H$448:$K$448,0))*HLOOKUP(N$447,$J$444:$R$445,2)</f>
        <v>0</v>
      </c>
      <c r="O454" s="1004" cm="1">
        <f t="array" ref="O454">INDEX($H454:$K454,0,MATCH(O$448,$H$448:$K$448,0))*HLOOKUP(O$447,$J$444:$R$445,2)</f>
        <v>0</v>
      </c>
      <c r="P454" s="1004" cm="1">
        <f t="array" ref="P454">INDEX($H454:$K454,0,MATCH(P$448,$H$448:$K$448,0))*HLOOKUP(P$447,$J$444:$R$445,2)</f>
        <v>0</v>
      </c>
      <c r="Q454" s="1004" cm="1">
        <f t="array" ref="Q454">INDEX($H454:$K454,0,MATCH(Q$448,$H$448:$K$448,0))*HLOOKUP(Q$447,$J$444:$R$445,2)</f>
        <v>0</v>
      </c>
      <c r="R454" s="1004" cm="1">
        <f t="array" ref="R454">INDEX($H454:$K454,0,MATCH(R$448,$H$448:$K$448,0))*HLOOKUP(R$447,$J$444:$R$445,2)</f>
        <v>0</v>
      </c>
      <c r="S454" s="1004" cm="1">
        <f t="array" ref="S454">INDEX($H454:$K454,0,MATCH(S$448,$H$448:$K$448,0))*HLOOKUP(S$447,$J$444:$R$445,2)</f>
        <v>0</v>
      </c>
      <c r="T454" s="1004" cm="1">
        <f t="array" ref="T454">INDEX($H454:$K454,0,MATCH(T$448,$H$448:$K$448,0))*HLOOKUP(T$447,$J$444:$R$445,2)</f>
        <v>0</v>
      </c>
      <c r="U454" s="1004" cm="1">
        <f t="array" ref="U454">INDEX($H454:$K454,0,MATCH(U$448,$H$448:$K$448,0))*HLOOKUP(U$447,$J$444:$R$445,2)</f>
        <v>0</v>
      </c>
      <c r="V454" s="1004" cm="1">
        <f t="array" ref="V454">INDEX($H454:$K454,0,MATCH(V$448,$H$448:$K$448,0))*HLOOKUP(V$447,$J$444:$R$445,2)</f>
        <v>0</v>
      </c>
      <c r="W454" s="1004" cm="1">
        <f t="array" ref="W454">INDEX($H454:$K454,0,MATCH(W$448,$H$448:$K$448,0))*HLOOKUP(W$447,$J$444:$R$445,2)</f>
        <v>0</v>
      </c>
      <c r="X454" s="1004" cm="1">
        <f t="array" ref="X454">INDEX($H454:$K454,0,MATCH(X$448,$H$448:$K$448,0))*HLOOKUP(X$447,$J$444:$R$445,2)</f>
        <v>0</v>
      </c>
      <c r="Y454" s="1004" cm="1">
        <f t="array" ref="Y454">INDEX($H454:$K454,0,MATCH(Y$448,$H$448:$K$448,0))*HLOOKUP(Y$447,$J$444:$R$445,2)</f>
        <v>0</v>
      </c>
      <c r="Z454" s="1004" cm="1">
        <f t="array" ref="Z454">INDEX($H454:$K454,0,MATCH(Z$448,$H$448:$K$448,0))*HLOOKUP(Z$447,$J$444:$R$445,2)</f>
        <v>0</v>
      </c>
      <c r="AA454" s="1004" cm="1">
        <f t="array" ref="AA454">INDEX($H454:$K454,0,MATCH(AA$448,$H$448:$K$448,0))*HLOOKUP(AA$447,$J$444:$R$445,2)</f>
        <v>0</v>
      </c>
      <c r="AB454" s="1004" cm="1">
        <f t="array" ref="AB454">INDEX($H454:$K454,0,MATCH(AB$448,$H$448:$K$448,0))*HLOOKUP(AB$447,$J$444:$R$445,2)</f>
        <v>0</v>
      </c>
      <c r="AC454" s="1004" cm="1">
        <f t="array" ref="AC454">INDEX($H454:$K454,0,MATCH(AC$448,$H$448:$K$448,0))*HLOOKUP(AC$447,$J$444:$R$445,2)</f>
        <v>0</v>
      </c>
      <c r="AD454" s="1004" cm="1">
        <f t="array" ref="AD454">INDEX($H454:$K454,0,MATCH(AD$448,$H$448:$K$448,0))*HLOOKUP(AD$447,$J$444:$R$445,2)</f>
        <v>0</v>
      </c>
      <c r="AE454" s="1004" cm="1">
        <f t="array" ref="AE454">INDEX($H454:$K454,0,MATCH(AE$448,$H$448:$K$448,0))*HLOOKUP(AE$447,$J$444:$R$445,2)</f>
        <v>0</v>
      </c>
      <c r="AF454" s="1004" cm="1">
        <f t="array" ref="AF454">INDEX($H454:$K454,0,MATCH(AF$448,$H$448:$K$448,0))*HLOOKUP(AF$447,$J$444:$R$445,2)</f>
        <v>0</v>
      </c>
      <c r="AG454" s="1004" cm="1">
        <f t="array" ref="AG454">INDEX($H454:$K454,0,MATCH(AG$448,$H$448:$K$448,0))*HLOOKUP(AG$447,$J$444:$R$445,2)</f>
        <v>0</v>
      </c>
      <c r="AH454" s="1004" cm="1">
        <f t="array" ref="AH454">INDEX($H454:$K454,0,MATCH(AH$448,$H$448:$K$448,0))*HLOOKUP(AH$447,$J$444:$R$445,2)</f>
        <v>0</v>
      </c>
      <c r="AI454" s="1004" cm="1">
        <f t="array" ref="AI454">INDEX($H454:$K454,0,MATCH(AI$448,$H$448:$K$448,0))*HLOOKUP(AI$447,$J$444:$R$445,2)</f>
        <v>0</v>
      </c>
      <c r="AJ454" s="1004" cm="1">
        <f t="array" ref="AJ454">INDEX($H454:$K454,0,MATCH(AJ$448,$H$448:$K$448,0))*HLOOKUP(AJ$447,$J$444:$R$445,2)</f>
        <v>0</v>
      </c>
      <c r="AK454" s="1004" cm="1">
        <f t="array" ref="AK454">INDEX($H454:$K454,0,MATCH(AK$448,$H$448:$K$448,0))*HLOOKUP(AK$447,$J$444:$R$445,2)</f>
        <v>0</v>
      </c>
      <c r="AL454" s="1004" cm="1">
        <f t="array" ref="AL454">INDEX($H454:$K454,0,MATCH(AL$448,$H$448:$K$448,0))*HLOOKUP(AL$447,$J$444:$R$445,2)</f>
        <v>0</v>
      </c>
      <c r="AM454" s="1004" cm="1">
        <f t="array" ref="AM454">INDEX($H454:$K454,0,MATCH(AM$448,$H$448:$K$448,0))*HLOOKUP(AM$447,$J$444:$R$445,2)</f>
        <v>0</v>
      </c>
      <c r="AN454" s="1004" cm="1">
        <f t="array" ref="AN454">INDEX($H454:$K454,0,MATCH(AN$448,$H$448:$K$448,0))*HLOOKUP(AN$447,$J$444:$R$445,2)</f>
        <v>0</v>
      </c>
      <c r="AO454" s="1004" cm="1">
        <f t="array" ref="AO454">INDEX($H454:$K454,0,MATCH(AO$448,$H$448:$K$448,0))*HLOOKUP(AO$447,$J$444:$R$445,2)</f>
        <v>0</v>
      </c>
      <c r="AP454" s="1004" cm="1">
        <f t="array" ref="AP454">INDEX($H454:$K454,0,MATCH(AP$448,$H$448:$K$448,0))*HLOOKUP(AP$447,$J$444:$R$445,2)</f>
        <v>0</v>
      </c>
      <c r="AQ454" s="1004" cm="1">
        <f t="array" ref="AQ454">INDEX($H454:$K454,0,MATCH(AQ$448,$H$448:$K$448,0))*HLOOKUP(AQ$447,$J$444:$R$445,2)</f>
        <v>0</v>
      </c>
      <c r="AR454" s="1004" cm="1">
        <f t="array" ref="AR454">INDEX($H454:$K454,0,MATCH(AR$448,$H$448:$K$448,0))*HLOOKUP(AR$447,$J$444:$R$445,2)</f>
        <v>0</v>
      </c>
      <c r="AS454" s="1004" cm="1">
        <f t="array" ref="AS454">INDEX($H454:$K454,0,MATCH(AS$448,$H$448:$K$448,0))*HLOOKUP(AS$447,$J$444:$R$445,2)</f>
        <v>0</v>
      </c>
      <c r="AT454" s="1004" cm="1">
        <f t="array" ref="AT454">INDEX($H454:$K454,0,MATCH(AT$448,$H$448:$K$448,0))*HLOOKUP(AT$447,$J$444:$R$445,2)</f>
        <v>0</v>
      </c>
      <c r="AU454" s="1004"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4" cm="1">
        <f t="array" ref="L455">INDEX($H455:$K455,0,MATCH(L$448,$H$448:$K$448,0))*HLOOKUP(L$447,$J$444:$R$445,2)</f>
        <v>1</v>
      </c>
      <c r="M455" s="1004" cm="1">
        <f t="array" ref="M455">INDEX($H455:$K455,0,MATCH(M$448,$H$448:$K$448,0))*HLOOKUP(M$447,$J$444:$R$445,2)</f>
        <v>1</v>
      </c>
      <c r="N455" s="1004" cm="1">
        <f t="array" ref="N455">INDEX($H455:$K455,0,MATCH(N$448,$H$448:$K$448,0))*HLOOKUP(N$447,$J$444:$R$445,2)</f>
        <v>1</v>
      </c>
      <c r="O455" s="1004" cm="1">
        <f t="array" ref="O455">INDEX($H455:$K455,0,MATCH(O$448,$H$448:$K$448,0))*HLOOKUP(O$447,$J$444:$R$445,2)</f>
        <v>0</v>
      </c>
      <c r="P455" s="1004" cm="1">
        <f t="array" ref="P455">INDEX($H455:$K455,0,MATCH(P$448,$H$448:$K$448,0))*HLOOKUP(P$447,$J$444:$R$445,2)</f>
        <v>1</v>
      </c>
      <c r="Q455" s="1004" cm="1">
        <f t="array" ref="Q455">INDEX($H455:$K455,0,MATCH(Q$448,$H$448:$K$448,0))*HLOOKUP(Q$447,$J$444:$R$445,2)</f>
        <v>1</v>
      </c>
      <c r="R455" s="1004" cm="1">
        <f t="array" ref="R455">INDEX($H455:$K455,0,MATCH(R$448,$H$448:$K$448,0))*HLOOKUP(R$447,$J$444:$R$445,2)</f>
        <v>1</v>
      </c>
      <c r="S455" s="1004" cm="1">
        <f t="array" ref="S455">INDEX($H455:$K455,0,MATCH(S$448,$H$448:$K$448,0))*HLOOKUP(S$447,$J$444:$R$445,2)</f>
        <v>0</v>
      </c>
      <c r="T455" s="1004" cm="1">
        <f t="array" ref="T455">INDEX($H455:$K455,0,MATCH(T$448,$H$448:$K$448,0))*HLOOKUP(T$447,$J$444:$R$445,2)</f>
        <v>1</v>
      </c>
      <c r="U455" s="1004" cm="1">
        <f t="array" ref="U455">INDEX($H455:$K455,0,MATCH(U$448,$H$448:$K$448,0))*HLOOKUP(U$447,$J$444:$R$445,2)</f>
        <v>1</v>
      </c>
      <c r="V455" s="1004" cm="1">
        <f t="array" ref="V455">INDEX($H455:$K455,0,MATCH(V$448,$H$448:$K$448,0))*HLOOKUP(V$447,$J$444:$R$445,2)</f>
        <v>1</v>
      </c>
      <c r="W455" s="1004" cm="1">
        <f t="array" ref="W455">INDEX($H455:$K455,0,MATCH(W$448,$H$448:$K$448,0))*HLOOKUP(W$447,$J$444:$R$445,2)</f>
        <v>0</v>
      </c>
      <c r="X455" s="1004" cm="1">
        <f t="array" ref="X455">INDEX($H455:$K455,0,MATCH(X$448,$H$448:$K$448,0))*HLOOKUP(X$447,$J$444:$R$445,2)</f>
        <v>1</v>
      </c>
      <c r="Y455" s="1004" cm="1">
        <f t="array" ref="Y455">INDEX($H455:$K455,0,MATCH(Y$448,$H$448:$K$448,0))*HLOOKUP(Y$447,$J$444:$R$445,2)</f>
        <v>1</v>
      </c>
      <c r="Z455" s="1004" cm="1">
        <f t="array" ref="Z455">INDEX($H455:$K455,0,MATCH(Z$448,$H$448:$K$448,0))*HLOOKUP(Z$447,$J$444:$R$445,2)</f>
        <v>1</v>
      </c>
      <c r="AA455" s="1004" cm="1">
        <f t="array" ref="AA455">INDEX($H455:$K455,0,MATCH(AA$448,$H$448:$K$448,0))*HLOOKUP(AA$447,$J$444:$R$445,2)</f>
        <v>0</v>
      </c>
      <c r="AB455" s="1004" cm="1">
        <f t="array" ref="AB455">INDEX($H455:$K455,0,MATCH(AB$448,$H$448:$K$448,0))*HLOOKUP(AB$447,$J$444:$R$445,2)</f>
        <v>1</v>
      </c>
      <c r="AC455" s="1004" cm="1">
        <f t="array" ref="AC455">INDEX($H455:$K455,0,MATCH(AC$448,$H$448:$K$448,0))*HLOOKUP(AC$447,$J$444:$R$445,2)</f>
        <v>1</v>
      </c>
      <c r="AD455" s="1004" cm="1">
        <f t="array" ref="AD455">INDEX($H455:$K455,0,MATCH(AD$448,$H$448:$K$448,0))*HLOOKUP(AD$447,$J$444:$R$445,2)</f>
        <v>1</v>
      </c>
      <c r="AE455" s="1004" cm="1">
        <f t="array" ref="AE455">INDEX($H455:$K455,0,MATCH(AE$448,$H$448:$K$448,0))*HLOOKUP(AE$447,$J$444:$R$445,2)</f>
        <v>0</v>
      </c>
      <c r="AF455" s="1004" cm="1">
        <f t="array" ref="AF455">INDEX($H455:$K455,0,MATCH(AF$448,$H$448:$K$448,0))*HLOOKUP(AF$447,$J$444:$R$445,2)</f>
        <v>1</v>
      </c>
      <c r="AG455" s="1004" cm="1">
        <f t="array" ref="AG455">INDEX($H455:$K455,0,MATCH(AG$448,$H$448:$K$448,0))*HLOOKUP(AG$447,$J$444:$R$445,2)</f>
        <v>1</v>
      </c>
      <c r="AH455" s="1004" cm="1">
        <f t="array" ref="AH455">INDEX($H455:$K455,0,MATCH(AH$448,$H$448:$K$448,0))*HLOOKUP(AH$447,$J$444:$R$445,2)</f>
        <v>1</v>
      </c>
      <c r="AI455" s="1004" cm="1">
        <f t="array" ref="AI455">INDEX($H455:$K455,0,MATCH(AI$448,$H$448:$K$448,0))*HLOOKUP(AI$447,$J$444:$R$445,2)</f>
        <v>0</v>
      </c>
      <c r="AJ455" s="1004" cm="1">
        <f t="array" ref="AJ455">INDEX($H455:$K455,0,MATCH(AJ$448,$H$448:$K$448,0))*HLOOKUP(AJ$447,$J$444:$R$445,2)</f>
        <v>1</v>
      </c>
      <c r="AK455" s="1004" cm="1">
        <f t="array" ref="AK455">INDEX($H455:$K455,0,MATCH(AK$448,$H$448:$K$448,0))*HLOOKUP(AK$447,$J$444:$R$445,2)</f>
        <v>1</v>
      </c>
      <c r="AL455" s="1004" cm="1">
        <f t="array" ref="AL455">INDEX($H455:$K455,0,MATCH(AL$448,$H$448:$K$448,0))*HLOOKUP(AL$447,$J$444:$R$445,2)</f>
        <v>1</v>
      </c>
      <c r="AM455" s="1004" cm="1">
        <f t="array" ref="AM455">INDEX($H455:$K455,0,MATCH(AM$448,$H$448:$K$448,0))*HLOOKUP(AM$447,$J$444:$R$445,2)</f>
        <v>0</v>
      </c>
      <c r="AN455" s="1004" cm="1">
        <f t="array" ref="AN455">INDEX($H455:$K455,0,MATCH(AN$448,$H$448:$K$448,0))*HLOOKUP(AN$447,$J$444:$R$445,2)</f>
        <v>1</v>
      </c>
      <c r="AO455" s="1004" cm="1">
        <f t="array" ref="AO455">INDEX($H455:$K455,0,MATCH(AO$448,$H$448:$K$448,0))*HLOOKUP(AO$447,$J$444:$R$445,2)</f>
        <v>1</v>
      </c>
      <c r="AP455" s="1004" cm="1">
        <f t="array" ref="AP455">INDEX($H455:$K455,0,MATCH(AP$448,$H$448:$K$448,0))*HLOOKUP(AP$447,$J$444:$R$445,2)</f>
        <v>1</v>
      </c>
      <c r="AQ455" s="1004" cm="1">
        <f t="array" ref="AQ455">INDEX($H455:$K455,0,MATCH(AQ$448,$H$448:$K$448,0))*HLOOKUP(AQ$447,$J$444:$R$445,2)</f>
        <v>0</v>
      </c>
      <c r="AR455" s="1004" cm="1">
        <f t="array" ref="AR455">INDEX($H455:$K455,0,MATCH(AR$448,$H$448:$K$448,0))*HLOOKUP(AR$447,$J$444:$R$445,2)</f>
        <v>1</v>
      </c>
      <c r="AS455" s="1004" cm="1">
        <f t="array" ref="AS455">INDEX($H455:$K455,0,MATCH(AS$448,$H$448:$K$448,0))*HLOOKUP(AS$447,$J$444:$R$445,2)</f>
        <v>1</v>
      </c>
      <c r="AT455" s="1004" cm="1">
        <f t="array" ref="AT455">INDEX($H455:$K455,0,MATCH(AT$448,$H$448:$K$448,0))*HLOOKUP(AT$447,$J$444:$R$445,2)</f>
        <v>1</v>
      </c>
      <c r="AU455" s="1004"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4" cm="1">
        <f t="array" ref="L456">INDEX($H456:$K456,0,MATCH(L$448,$H$448:$K$448,0))*HLOOKUP(L$447,$J$444:$R$445,2)</f>
        <v>1</v>
      </c>
      <c r="M456" s="1004" cm="1">
        <f t="array" ref="M456">INDEX($H456:$K456,0,MATCH(M$448,$H$448:$K$448,0))*HLOOKUP(M$447,$J$444:$R$445,2)</f>
        <v>1</v>
      </c>
      <c r="N456" s="1004" cm="1">
        <f t="array" ref="N456">INDEX($H456:$K456,0,MATCH(N$448,$H$448:$K$448,0))*HLOOKUP(N$447,$J$444:$R$445,2)</f>
        <v>0</v>
      </c>
      <c r="O456" s="1004" cm="1">
        <f t="array" ref="O456">INDEX($H456:$K456,0,MATCH(O$448,$H$448:$K$448,0))*HLOOKUP(O$447,$J$444:$R$445,2)</f>
        <v>1</v>
      </c>
      <c r="P456" s="1004" cm="1">
        <f t="array" ref="P456">INDEX($H456:$K456,0,MATCH(P$448,$H$448:$K$448,0))*HLOOKUP(P$447,$J$444:$R$445,2)</f>
        <v>1</v>
      </c>
      <c r="Q456" s="1004" cm="1">
        <f t="array" ref="Q456">INDEX($H456:$K456,0,MATCH(Q$448,$H$448:$K$448,0))*HLOOKUP(Q$447,$J$444:$R$445,2)</f>
        <v>1</v>
      </c>
      <c r="R456" s="1004" cm="1">
        <f t="array" ref="R456">INDEX($H456:$K456,0,MATCH(R$448,$H$448:$K$448,0))*HLOOKUP(R$447,$J$444:$R$445,2)</f>
        <v>0</v>
      </c>
      <c r="S456" s="1004" cm="1">
        <f t="array" ref="S456">INDEX($H456:$K456,0,MATCH(S$448,$H$448:$K$448,0))*HLOOKUP(S$447,$J$444:$R$445,2)</f>
        <v>1</v>
      </c>
      <c r="T456" s="1004" cm="1">
        <f t="array" ref="T456">INDEX($H456:$K456,0,MATCH(T$448,$H$448:$K$448,0))*HLOOKUP(T$447,$J$444:$R$445,2)</f>
        <v>1</v>
      </c>
      <c r="U456" s="1004" cm="1">
        <f t="array" ref="U456">INDEX($H456:$K456,0,MATCH(U$448,$H$448:$K$448,0))*HLOOKUP(U$447,$J$444:$R$445,2)</f>
        <v>1</v>
      </c>
      <c r="V456" s="1004" cm="1">
        <f t="array" ref="V456">INDEX($H456:$K456,0,MATCH(V$448,$H$448:$K$448,0))*HLOOKUP(V$447,$J$444:$R$445,2)</f>
        <v>0</v>
      </c>
      <c r="W456" s="1004" cm="1">
        <f t="array" ref="W456">INDEX($H456:$K456,0,MATCH(W$448,$H$448:$K$448,0))*HLOOKUP(W$447,$J$444:$R$445,2)</f>
        <v>1</v>
      </c>
      <c r="X456" s="1004" cm="1">
        <f t="array" ref="X456">INDEX($H456:$K456,0,MATCH(X$448,$H$448:$K$448,0))*HLOOKUP(X$447,$J$444:$R$445,2)</f>
        <v>1</v>
      </c>
      <c r="Y456" s="1004" cm="1">
        <f t="array" ref="Y456">INDEX($H456:$K456,0,MATCH(Y$448,$H$448:$K$448,0))*HLOOKUP(Y$447,$J$444:$R$445,2)</f>
        <v>1</v>
      </c>
      <c r="Z456" s="1004" cm="1">
        <f t="array" ref="Z456">INDEX($H456:$K456,0,MATCH(Z$448,$H$448:$K$448,0))*HLOOKUP(Z$447,$J$444:$R$445,2)</f>
        <v>0</v>
      </c>
      <c r="AA456" s="1004" cm="1">
        <f t="array" ref="AA456">INDEX($H456:$K456,0,MATCH(AA$448,$H$448:$K$448,0))*HLOOKUP(AA$447,$J$444:$R$445,2)</f>
        <v>1</v>
      </c>
      <c r="AB456" s="1004" cm="1">
        <f t="array" ref="AB456">INDEX($H456:$K456,0,MATCH(AB$448,$H$448:$K$448,0))*HLOOKUP(AB$447,$J$444:$R$445,2)</f>
        <v>1</v>
      </c>
      <c r="AC456" s="1004" cm="1">
        <f t="array" ref="AC456">INDEX($H456:$K456,0,MATCH(AC$448,$H$448:$K$448,0))*HLOOKUP(AC$447,$J$444:$R$445,2)</f>
        <v>1</v>
      </c>
      <c r="AD456" s="1004" cm="1">
        <f t="array" ref="AD456">INDEX($H456:$K456,0,MATCH(AD$448,$H$448:$K$448,0))*HLOOKUP(AD$447,$J$444:$R$445,2)</f>
        <v>0</v>
      </c>
      <c r="AE456" s="1004" cm="1">
        <f t="array" ref="AE456">INDEX($H456:$K456,0,MATCH(AE$448,$H$448:$K$448,0))*HLOOKUP(AE$447,$J$444:$R$445,2)</f>
        <v>1</v>
      </c>
      <c r="AF456" s="1004" cm="1">
        <f t="array" ref="AF456">INDEX($H456:$K456,0,MATCH(AF$448,$H$448:$K$448,0))*HLOOKUP(AF$447,$J$444:$R$445,2)</f>
        <v>1</v>
      </c>
      <c r="AG456" s="1004" cm="1">
        <f t="array" ref="AG456">INDEX($H456:$K456,0,MATCH(AG$448,$H$448:$K$448,0))*HLOOKUP(AG$447,$J$444:$R$445,2)</f>
        <v>1</v>
      </c>
      <c r="AH456" s="1004" cm="1">
        <f t="array" ref="AH456">INDEX($H456:$K456,0,MATCH(AH$448,$H$448:$K$448,0))*HLOOKUP(AH$447,$J$444:$R$445,2)</f>
        <v>0</v>
      </c>
      <c r="AI456" s="1004" cm="1">
        <f t="array" ref="AI456">INDEX($H456:$K456,0,MATCH(AI$448,$H$448:$K$448,0))*HLOOKUP(AI$447,$J$444:$R$445,2)</f>
        <v>1</v>
      </c>
      <c r="AJ456" s="1004" cm="1">
        <f t="array" ref="AJ456">INDEX($H456:$K456,0,MATCH(AJ$448,$H$448:$K$448,0))*HLOOKUP(AJ$447,$J$444:$R$445,2)</f>
        <v>1</v>
      </c>
      <c r="AK456" s="1004" cm="1">
        <f t="array" ref="AK456">INDEX($H456:$K456,0,MATCH(AK$448,$H$448:$K$448,0))*HLOOKUP(AK$447,$J$444:$R$445,2)</f>
        <v>1</v>
      </c>
      <c r="AL456" s="1004" cm="1">
        <f t="array" ref="AL456">INDEX($H456:$K456,0,MATCH(AL$448,$H$448:$K$448,0))*HLOOKUP(AL$447,$J$444:$R$445,2)</f>
        <v>0</v>
      </c>
      <c r="AM456" s="1004" cm="1">
        <f t="array" ref="AM456">INDEX($H456:$K456,0,MATCH(AM$448,$H$448:$K$448,0))*HLOOKUP(AM$447,$J$444:$R$445,2)</f>
        <v>1</v>
      </c>
      <c r="AN456" s="1004" cm="1">
        <f t="array" ref="AN456">INDEX($H456:$K456,0,MATCH(AN$448,$H$448:$K$448,0))*HLOOKUP(AN$447,$J$444:$R$445,2)</f>
        <v>1</v>
      </c>
      <c r="AO456" s="1004" cm="1">
        <f t="array" ref="AO456">INDEX($H456:$K456,0,MATCH(AO$448,$H$448:$K$448,0))*HLOOKUP(AO$447,$J$444:$R$445,2)</f>
        <v>1</v>
      </c>
      <c r="AP456" s="1004" cm="1">
        <f t="array" ref="AP456">INDEX($H456:$K456,0,MATCH(AP$448,$H$448:$K$448,0))*HLOOKUP(AP$447,$J$444:$R$445,2)</f>
        <v>0</v>
      </c>
      <c r="AQ456" s="1004" cm="1">
        <f t="array" ref="AQ456">INDEX($H456:$K456,0,MATCH(AQ$448,$H$448:$K$448,0))*HLOOKUP(AQ$447,$J$444:$R$445,2)</f>
        <v>1</v>
      </c>
      <c r="AR456" s="1004" cm="1">
        <f t="array" ref="AR456">INDEX($H456:$K456,0,MATCH(AR$448,$H$448:$K$448,0))*HLOOKUP(AR$447,$J$444:$R$445,2)</f>
        <v>1</v>
      </c>
      <c r="AS456" s="1004" cm="1">
        <f t="array" ref="AS456">INDEX($H456:$K456,0,MATCH(AS$448,$H$448:$K$448,0))*HLOOKUP(AS$447,$J$444:$R$445,2)</f>
        <v>1</v>
      </c>
      <c r="AT456" s="1004" cm="1">
        <f t="array" ref="AT456">INDEX($H456:$K456,0,MATCH(AT$448,$H$448:$K$448,0))*HLOOKUP(AT$447,$J$444:$R$445,2)</f>
        <v>0</v>
      </c>
      <c r="AU456" s="1004"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4" cm="1">
        <f t="array" ref="L457">INDEX($H457:$K457,0,MATCH(L$448,$H$448:$K$448,0))*HLOOKUP(L$447,$J$444:$R$445,2)</f>
        <v>1</v>
      </c>
      <c r="M457" s="1004" cm="1">
        <f t="array" ref="M457">INDEX($H457:$K457,0,MATCH(M$448,$H$448:$K$448,0))*HLOOKUP(M$447,$J$444:$R$445,2)</f>
        <v>1</v>
      </c>
      <c r="N457" s="1004" cm="1">
        <f t="array" ref="N457">INDEX($H457:$K457,0,MATCH(N$448,$H$448:$K$448,0))*HLOOKUP(N$447,$J$444:$R$445,2)</f>
        <v>0</v>
      </c>
      <c r="O457" s="1004" cm="1">
        <f t="array" ref="O457">INDEX($H457:$K457,0,MATCH(O$448,$H$448:$K$448,0))*HLOOKUP(O$447,$J$444:$R$445,2)</f>
        <v>1</v>
      </c>
      <c r="P457" s="1004" cm="1">
        <f t="array" ref="P457">INDEX($H457:$K457,0,MATCH(P$448,$H$448:$K$448,0))*HLOOKUP(P$447,$J$444:$R$445,2)</f>
        <v>1</v>
      </c>
      <c r="Q457" s="1004" cm="1">
        <f t="array" ref="Q457">INDEX($H457:$K457,0,MATCH(Q$448,$H$448:$K$448,0))*HLOOKUP(Q$447,$J$444:$R$445,2)</f>
        <v>1</v>
      </c>
      <c r="R457" s="1004" cm="1">
        <f t="array" ref="R457">INDEX($H457:$K457,0,MATCH(R$448,$H$448:$K$448,0))*HLOOKUP(R$447,$J$444:$R$445,2)</f>
        <v>0</v>
      </c>
      <c r="S457" s="1004" cm="1">
        <f t="array" ref="S457">INDEX($H457:$K457,0,MATCH(S$448,$H$448:$K$448,0))*HLOOKUP(S$447,$J$444:$R$445,2)</f>
        <v>1</v>
      </c>
      <c r="T457" s="1004" cm="1">
        <f t="array" ref="T457">INDEX($H457:$K457,0,MATCH(T$448,$H$448:$K$448,0))*HLOOKUP(T$447,$J$444:$R$445,2)</f>
        <v>1</v>
      </c>
      <c r="U457" s="1004" cm="1">
        <f t="array" ref="U457">INDEX($H457:$K457,0,MATCH(U$448,$H$448:$K$448,0))*HLOOKUP(U$447,$J$444:$R$445,2)</f>
        <v>1</v>
      </c>
      <c r="V457" s="1004" cm="1">
        <f t="array" ref="V457">INDEX($H457:$K457,0,MATCH(V$448,$H$448:$K$448,0))*HLOOKUP(V$447,$J$444:$R$445,2)</f>
        <v>0</v>
      </c>
      <c r="W457" s="1004" cm="1">
        <f t="array" ref="W457">INDEX($H457:$K457,0,MATCH(W$448,$H$448:$K$448,0))*HLOOKUP(W$447,$J$444:$R$445,2)</f>
        <v>1</v>
      </c>
      <c r="X457" s="1004" cm="1">
        <f t="array" ref="X457">INDEX($H457:$K457,0,MATCH(X$448,$H$448:$K$448,0))*HLOOKUP(X$447,$J$444:$R$445,2)</f>
        <v>1</v>
      </c>
      <c r="Y457" s="1004" cm="1">
        <f t="array" ref="Y457">INDEX($H457:$K457,0,MATCH(Y$448,$H$448:$K$448,0))*HLOOKUP(Y$447,$J$444:$R$445,2)</f>
        <v>1</v>
      </c>
      <c r="Z457" s="1004" cm="1">
        <f t="array" ref="Z457">INDEX($H457:$K457,0,MATCH(Z$448,$H$448:$K$448,0))*HLOOKUP(Z$447,$J$444:$R$445,2)</f>
        <v>0</v>
      </c>
      <c r="AA457" s="1004" cm="1">
        <f t="array" ref="AA457">INDEX($H457:$K457,0,MATCH(AA$448,$H$448:$K$448,0))*HLOOKUP(AA$447,$J$444:$R$445,2)</f>
        <v>1</v>
      </c>
      <c r="AB457" s="1004" cm="1">
        <f t="array" ref="AB457">INDEX($H457:$K457,0,MATCH(AB$448,$H$448:$K$448,0))*HLOOKUP(AB$447,$J$444:$R$445,2)</f>
        <v>1</v>
      </c>
      <c r="AC457" s="1004" cm="1">
        <f t="array" ref="AC457">INDEX($H457:$K457,0,MATCH(AC$448,$H$448:$K$448,0))*HLOOKUP(AC$447,$J$444:$R$445,2)</f>
        <v>1</v>
      </c>
      <c r="AD457" s="1004" cm="1">
        <f t="array" ref="AD457">INDEX($H457:$K457,0,MATCH(AD$448,$H$448:$K$448,0))*HLOOKUP(AD$447,$J$444:$R$445,2)</f>
        <v>0</v>
      </c>
      <c r="AE457" s="1004" cm="1">
        <f t="array" ref="AE457">INDEX($H457:$K457,0,MATCH(AE$448,$H$448:$K$448,0))*HLOOKUP(AE$447,$J$444:$R$445,2)</f>
        <v>1</v>
      </c>
      <c r="AF457" s="1004" cm="1">
        <f t="array" ref="AF457">INDEX($H457:$K457,0,MATCH(AF$448,$H$448:$K$448,0))*HLOOKUP(AF$447,$J$444:$R$445,2)</f>
        <v>1</v>
      </c>
      <c r="AG457" s="1004" cm="1">
        <f t="array" ref="AG457">INDEX($H457:$K457,0,MATCH(AG$448,$H$448:$K$448,0))*HLOOKUP(AG$447,$J$444:$R$445,2)</f>
        <v>1</v>
      </c>
      <c r="AH457" s="1004" cm="1">
        <f t="array" ref="AH457">INDEX($H457:$K457,0,MATCH(AH$448,$H$448:$K$448,0))*HLOOKUP(AH$447,$J$444:$R$445,2)</f>
        <v>0</v>
      </c>
      <c r="AI457" s="1004" cm="1">
        <f t="array" ref="AI457">INDEX($H457:$K457,0,MATCH(AI$448,$H$448:$K$448,0))*HLOOKUP(AI$447,$J$444:$R$445,2)</f>
        <v>1</v>
      </c>
      <c r="AJ457" s="1004" cm="1">
        <f t="array" ref="AJ457">INDEX($H457:$K457,0,MATCH(AJ$448,$H$448:$K$448,0))*HLOOKUP(AJ$447,$J$444:$R$445,2)</f>
        <v>1</v>
      </c>
      <c r="AK457" s="1004" cm="1">
        <f t="array" ref="AK457">INDEX($H457:$K457,0,MATCH(AK$448,$H$448:$K$448,0))*HLOOKUP(AK$447,$J$444:$R$445,2)</f>
        <v>1</v>
      </c>
      <c r="AL457" s="1004" cm="1">
        <f t="array" ref="AL457">INDEX($H457:$K457,0,MATCH(AL$448,$H$448:$K$448,0))*HLOOKUP(AL$447,$J$444:$R$445,2)</f>
        <v>0</v>
      </c>
      <c r="AM457" s="1004" cm="1">
        <f t="array" ref="AM457">INDEX($H457:$K457,0,MATCH(AM$448,$H$448:$K$448,0))*HLOOKUP(AM$447,$J$444:$R$445,2)</f>
        <v>1</v>
      </c>
      <c r="AN457" s="1004" cm="1">
        <f t="array" ref="AN457">INDEX($H457:$K457,0,MATCH(AN$448,$H$448:$K$448,0))*HLOOKUP(AN$447,$J$444:$R$445,2)</f>
        <v>1</v>
      </c>
      <c r="AO457" s="1004" cm="1">
        <f t="array" ref="AO457">INDEX($H457:$K457,0,MATCH(AO$448,$H$448:$K$448,0))*HLOOKUP(AO$447,$J$444:$R$445,2)</f>
        <v>1</v>
      </c>
      <c r="AP457" s="1004" cm="1">
        <f t="array" ref="AP457">INDEX($H457:$K457,0,MATCH(AP$448,$H$448:$K$448,0))*HLOOKUP(AP$447,$J$444:$R$445,2)</f>
        <v>0</v>
      </c>
      <c r="AQ457" s="1004" cm="1">
        <f t="array" ref="AQ457">INDEX($H457:$K457,0,MATCH(AQ$448,$H$448:$K$448,0))*HLOOKUP(AQ$447,$J$444:$R$445,2)</f>
        <v>1</v>
      </c>
      <c r="AR457" s="1004" cm="1">
        <f t="array" ref="AR457">INDEX($H457:$K457,0,MATCH(AR$448,$H$448:$K$448,0))*HLOOKUP(AR$447,$J$444:$R$445,2)</f>
        <v>1</v>
      </c>
      <c r="AS457" s="1004" cm="1">
        <f t="array" ref="AS457">INDEX($H457:$K457,0,MATCH(AS$448,$H$448:$K$448,0))*HLOOKUP(AS$447,$J$444:$R$445,2)</f>
        <v>1</v>
      </c>
      <c r="AT457" s="1004" cm="1">
        <f t="array" ref="AT457">INDEX($H457:$K457,0,MATCH(AT$448,$H$448:$K$448,0))*HLOOKUP(AT$447,$J$444:$R$445,2)</f>
        <v>0</v>
      </c>
      <c r="AU457" s="1004"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4" cm="1">
        <f t="array" ref="L458">INDEX($H458:$K458,0,MATCH(L$448,$H$448:$K$448,0))*HLOOKUP(L$447,$J$444:$R$445,2)</f>
        <v>1</v>
      </c>
      <c r="M458" s="1004" cm="1">
        <f t="array" ref="M458">INDEX($H458:$K458,0,MATCH(M$448,$H$448:$K$448,0))*HLOOKUP(M$447,$J$444:$R$445,2)</f>
        <v>1</v>
      </c>
      <c r="N458" s="1004" cm="1">
        <f t="array" ref="N458">INDEX($H458:$K458,0,MATCH(N$448,$H$448:$K$448,0))*HLOOKUP(N$447,$J$444:$R$445,2)</f>
        <v>0</v>
      </c>
      <c r="O458" s="1004" cm="1">
        <f t="array" ref="O458">INDEX($H458:$K458,0,MATCH(O$448,$H$448:$K$448,0))*HLOOKUP(O$447,$J$444:$R$445,2)</f>
        <v>1</v>
      </c>
      <c r="P458" s="1004" cm="1">
        <f t="array" ref="P458">INDEX($H458:$K458,0,MATCH(P$448,$H$448:$K$448,0))*HLOOKUP(P$447,$J$444:$R$445,2)</f>
        <v>1</v>
      </c>
      <c r="Q458" s="1004" cm="1">
        <f t="array" ref="Q458">INDEX($H458:$K458,0,MATCH(Q$448,$H$448:$K$448,0))*HLOOKUP(Q$447,$J$444:$R$445,2)</f>
        <v>1</v>
      </c>
      <c r="R458" s="1004" cm="1">
        <f t="array" ref="R458">INDEX($H458:$K458,0,MATCH(R$448,$H$448:$K$448,0))*HLOOKUP(R$447,$J$444:$R$445,2)</f>
        <v>0</v>
      </c>
      <c r="S458" s="1004" cm="1">
        <f t="array" ref="S458">INDEX($H458:$K458,0,MATCH(S$448,$H$448:$K$448,0))*HLOOKUP(S$447,$J$444:$R$445,2)</f>
        <v>1</v>
      </c>
      <c r="T458" s="1004" cm="1">
        <f t="array" ref="T458">INDEX($H458:$K458,0,MATCH(T$448,$H$448:$K$448,0))*HLOOKUP(T$447,$J$444:$R$445,2)</f>
        <v>1</v>
      </c>
      <c r="U458" s="1004" cm="1">
        <f t="array" ref="U458">INDEX($H458:$K458,0,MATCH(U$448,$H$448:$K$448,0))*HLOOKUP(U$447,$J$444:$R$445,2)</f>
        <v>1</v>
      </c>
      <c r="V458" s="1004" cm="1">
        <f t="array" ref="V458">INDEX($H458:$K458,0,MATCH(V$448,$H$448:$K$448,0))*HLOOKUP(V$447,$J$444:$R$445,2)</f>
        <v>0</v>
      </c>
      <c r="W458" s="1004" cm="1">
        <f t="array" ref="W458">INDEX($H458:$K458,0,MATCH(W$448,$H$448:$K$448,0))*HLOOKUP(W$447,$J$444:$R$445,2)</f>
        <v>1</v>
      </c>
      <c r="X458" s="1004" cm="1">
        <f t="array" ref="X458">INDEX($H458:$K458,0,MATCH(X$448,$H$448:$K$448,0))*HLOOKUP(X$447,$J$444:$R$445,2)</f>
        <v>1</v>
      </c>
      <c r="Y458" s="1004" cm="1">
        <f t="array" ref="Y458">INDEX($H458:$K458,0,MATCH(Y$448,$H$448:$K$448,0))*HLOOKUP(Y$447,$J$444:$R$445,2)</f>
        <v>1</v>
      </c>
      <c r="Z458" s="1004" cm="1">
        <f t="array" ref="Z458">INDEX($H458:$K458,0,MATCH(Z$448,$H$448:$K$448,0))*HLOOKUP(Z$447,$J$444:$R$445,2)</f>
        <v>0</v>
      </c>
      <c r="AA458" s="1004" cm="1">
        <f t="array" ref="AA458">INDEX($H458:$K458,0,MATCH(AA$448,$H$448:$K$448,0))*HLOOKUP(AA$447,$J$444:$R$445,2)</f>
        <v>1</v>
      </c>
      <c r="AB458" s="1004" cm="1">
        <f t="array" ref="AB458">INDEX($H458:$K458,0,MATCH(AB$448,$H$448:$K$448,0))*HLOOKUP(AB$447,$J$444:$R$445,2)</f>
        <v>1</v>
      </c>
      <c r="AC458" s="1004" cm="1">
        <f t="array" ref="AC458">INDEX($H458:$K458,0,MATCH(AC$448,$H$448:$K$448,0))*HLOOKUP(AC$447,$J$444:$R$445,2)</f>
        <v>1</v>
      </c>
      <c r="AD458" s="1004" cm="1">
        <f t="array" ref="AD458">INDEX($H458:$K458,0,MATCH(AD$448,$H$448:$K$448,0))*HLOOKUP(AD$447,$J$444:$R$445,2)</f>
        <v>0</v>
      </c>
      <c r="AE458" s="1004" cm="1">
        <f t="array" ref="AE458">INDEX($H458:$K458,0,MATCH(AE$448,$H$448:$K$448,0))*HLOOKUP(AE$447,$J$444:$R$445,2)</f>
        <v>1</v>
      </c>
      <c r="AF458" s="1004" cm="1">
        <f t="array" ref="AF458">INDEX($H458:$K458,0,MATCH(AF$448,$H$448:$K$448,0))*HLOOKUP(AF$447,$J$444:$R$445,2)</f>
        <v>1</v>
      </c>
      <c r="AG458" s="1004" cm="1">
        <f t="array" ref="AG458">INDEX($H458:$K458,0,MATCH(AG$448,$H$448:$K$448,0))*HLOOKUP(AG$447,$J$444:$R$445,2)</f>
        <v>1</v>
      </c>
      <c r="AH458" s="1004" cm="1">
        <f t="array" ref="AH458">INDEX($H458:$K458,0,MATCH(AH$448,$H$448:$K$448,0))*HLOOKUP(AH$447,$J$444:$R$445,2)</f>
        <v>0</v>
      </c>
      <c r="AI458" s="1004" cm="1">
        <f t="array" ref="AI458">INDEX($H458:$K458,0,MATCH(AI$448,$H$448:$K$448,0))*HLOOKUP(AI$447,$J$444:$R$445,2)</f>
        <v>1</v>
      </c>
      <c r="AJ458" s="1004" cm="1">
        <f t="array" ref="AJ458">INDEX($H458:$K458,0,MATCH(AJ$448,$H$448:$K$448,0))*HLOOKUP(AJ$447,$J$444:$R$445,2)</f>
        <v>1</v>
      </c>
      <c r="AK458" s="1004" cm="1">
        <f t="array" ref="AK458">INDEX($H458:$K458,0,MATCH(AK$448,$H$448:$K$448,0))*HLOOKUP(AK$447,$J$444:$R$445,2)</f>
        <v>1</v>
      </c>
      <c r="AL458" s="1004" cm="1">
        <f t="array" ref="AL458">INDEX($H458:$K458,0,MATCH(AL$448,$H$448:$K$448,0))*HLOOKUP(AL$447,$J$444:$R$445,2)</f>
        <v>0</v>
      </c>
      <c r="AM458" s="1004" cm="1">
        <f t="array" ref="AM458">INDEX($H458:$K458,0,MATCH(AM$448,$H$448:$K$448,0))*HLOOKUP(AM$447,$J$444:$R$445,2)</f>
        <v>1</v>
      </c>
      <c r="AN458" s="1004" cm="1">
        <f t="array" ref="AN458">INDEX($H458:$K458,0,MATCH(AN$448,$H$448:$K$448,0))*HLOOKUP(AN$447,$J$444:$R$445,2)</f>
        <v>1</v>
      </c>
      <c r="AO458" s="1004" cm="1">
        <f t="array" ref="AO458">INDEX($H458:$K458,0,MATCH(AO$448,$H$448:$K$448,0))*HLOOKUP(AO$447,$J$444:$R$445,2)</f>
        <v>1</v>
      </c>
      <c r="AP458" s="1004" cm="1">
        <f t="array" ref="AP458">INDEX($H458:$K458,0,MATCH(AP$448,$H$448:$K$448,0))*HLOOKUP(AP$447,$J$444:$R$445,2)</f>
        <v>0</v>
      </c>
      <c r="AQ458" s="1004" cm="1">
        <f t="array" ref="AQ458">INDEX($H458:$K458,0,MATCH(AQ$448,$H$448:$K$448,0))*HLOOKUP(AQ$447,$J$444:$R$445,2)</f>
        <v>1</v>
      </c>
      <c r="AR458" s="1004" cm="1">
        <f t="array" ref="AR458">INDEX($H458:$K458,0,MATCH(AR$448,$H$448:$K$448,0))*HLOOKUP(AR$447,$J$444:$R$445,2)</f>
        <v>1</v>
      </c>
      <c r="AS458" s="1004" cm="1">
        <f t="array" ref="AS458">INDEX($H458:$K458,0,MATCH(AS$448,$H$448:$K$448,0))*HLOOKUP(AS$447,$J$444:$R$445,2)</f>
        <v>1</v>
      </c>
      <c r="AT458" s="1004" cm="1">
        <f t="array" ref="AT458">INDEX($H458:$K458,0,MATCH(AT$448,$H$448:$K$448,0))*HLOOKUP(AT$447,$J$444:$R$445,2)</f>
        <v>0</v>
      </c>
      <c r="AU458" s="1004"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4" cm="1">
        <f t="array" ref="L459">INDEX($H459:$K459,0,MATCH(L$448,$H$448:$K$448,0))*HLOOKUP(L$447,$J$444:$R$445,2)</f>
        <v>1</v>
      </c>
      <c r="M459" s="1004" cm="1">
        <f t="array" ref="M459">INDEX($H459:$K459,0,MATCH(M$448,$H$448:$K$448,0))*HLOOKUP(M$447,$J$444:$R$445,2)</f>
        <v>1</v>
      </c>
      <c r="N459" s="1004" cm="1">
        <f t="array" ref="N459">INDEX($H459:$K459,0,MATCH(N$448,$H$448:$K$448,0))*HLOOKUP(N$447,$J$444:$R$445,2)</f>
        <v>1</v>
      </c>
      <c r="O459" s="1004" cm="1">
        <f t="array" ref="O459">INDEX($H459:$K459,0,MATCH(O$448,$H$448:$K$448,0))*HLOOKUP(O$447,$J$444:$R$445,2)</f>
        <v>0</v>
      </c>
      <c r="P459" s="1004" cm="1">
        <f t="array" ref="P459">INDEX($H459:$K459,0,MATCH(P$448,$H$448:$K$448,0))*HLOOKUP(P$447,$J$444:$R$445,2)</f>
        <v>1</v>
      </c>
      <c r="Q459" s="1004" cm="1">
        <f t="array" ref="Q459">INDEX($H459:$K459,0,MATCH(Q$448,$H$448:$K$448,0))*HLOOKUP(Q$447,$J$444:$R$445,2)</f>
        <v>1</v>
      </c>
      <c r="R459" s="1004" cm="1">
        <f t="array" ref="R459">INDEX($H459:$K459,0,MATCH(R$448,$H$448:$K$448,0))*HLOOKUP(R$447,$J$444:$R$445,2)</f>
        <v>1</v>
      </c>
      <c r="S459" s="1004" cm="1">
        <f t="array" ref="S459">INDEX($H459:$K459,0,MATCH(S$448,$H$448:$K$448,0))*HLOOKUP(S$447,$J$444:$R$445,2)</f>
        <v>0</v>
      </c>
      <c r="T459" s="1004" cm="1">
        <f t="array" ref="T459">INDEX($H459:$K459,0,MATCH(T$448,$H$448:$K$448,0))*HLOOKUP(T$447,$J$444:$R$445,2)</f>
        <v>1</v>
      </c>
      <c r="U459" s="1004" cm="1">
        <f t="array" ref="U459">INDEX($H459:$K459,0,MATCH(U$448,$H$448:$K$448,0))*HLOOKUP(U$447,$J$444:$R$445,2)</f>
        <v>1</v>
      </c>
      <c r="V459" s="1004" cm="1">
        <f t="array" ref="V459">INDEX($H459:$K459,0,MATCH(V$448,$H$448:$K$448,0))*HLOOKUP(V$447,$J$444:$R$445,2)</f>
        <v>1</v>
      </c>
      <c r="W459" s="1004" cm="1">
        <f t="array" ref="W459">INDEX($H459:$K459,0,MATCH(W$448,$H$448:$K$448,0))*HLOOKUP(W$447,$J$444:$R$445,2)</f>
        <v>0</v>
      </c>
      <c r="X459" s="1004" cm="1">
        <f t="array" ref="X459">INDEX($H459:$K459,0,MATCH(X$448,$H$448:$K$448,0))*HLOOKUP(X$447,$J$444:$R$445,2)</f>
        <v>1</v>
      </c>
      <c r="Y459" s="1004" cm="1">
        <f t="array" ref="Y459">INDEX($H459:$K459,0,MATCH(Y$448,$H$448:$K$448,0))*HLOOKUP(Y$447,$J$444:$R$445,2)</f>
        <v>1</v>
      </c>
      <c r="Z459" s="1004" cm="1">
        <f t="array" ref="Z459">INDEX($H459:$K459,0,MATCH(Z$448,$H$448:$K$448,0))*HLOOKUP(Z$447,$J$444:$R$445,2)</f>
        <v>1</v>
      </c>
      <c r="AA459" s="1004" cm="1">
        <f t="array" ref="AA459">INDEX($H459:$K459,0,MATCH(AA$448,$H$448:$K$448,0))*HLOOKUP(AA$447,$J$444:$R$445,2)</f>
        <v>0</v>
      </c>
      <c r="AB459" s="1004" cm="1">
        <f t="array" ref="AB459">INDEX($H459:$K459,0,MATCH(AB$448,$H$448:$K$448,0))*HLOOKUP(AB$447,$J$444:$R$445,2)</f>
        <v>1</v>
      </c>
      <c r="AC459" s="1004" cm="1">
        <f t="array" ref="AC459">INDEX($H459:$K459,0,MATCH(AC$448,$H$448:$K$448,0))*HLOOKUP(AC$447,$J$444:$R$445,2)</f>
        <v>1</v>
      </c>
      <c r="AD459" s="1004" cm="1">
        <f t="array" ref="AD459">INDEX($H459:$K459,0,MATCH(AD$448,$H$448:$K$448,0))*HLOOKUP(AD$447,$J$444:$R$445,2)</f>
        <v>1</v>
      </c>
      <c r="AE459" s="1004" cm="1">
        <f t="array" ref="AE459">INDEX($H459:$K459,0,MATCH(AE$448,$H$448:$K$448,0))*HLOOKUP(AE$447,$J$444:$R$445,2)</f>
        <v>0</v>
      </c>
      <c r="AF459" s="1004" cm="1">
        <f t="array" ref="AF459">INDEX($H459:$K459,0,MATCH(AF$448,$H$448:$K$448,0))*HLOOKUP(AF$447,$J$444:$R$445,2)</f>
        <v>1</v>
      </c>
      <c r="AG459" s="1004" cm="1">
        <f t="array" ref="AG459">INDEX($H459:$K459,0,MATCH(AG$448,$H$448:$K$448,0))*HLOOKUP(AG$447,$J$444:$R$445,2)</f>
        <v>1</v>
      </c>
      <c r="AH459" s="1004" cm="1">
        <f t="array" ref="AH459">INDEX($H459:$K459,0,MATCH(AH$448,$H$448:$K$448,0))*HLOOKUP(AH$447,$J$444:$R$445,2)</f>
        <v>1</v>
      </c>
      <c r="AI459" s="1004" cm="1">
        <f t="array" ref="AI459">INDEX($H459:$K459,0,MATCH(AI$448,$H$448:$K$448,0))*HLOOKUP(AI$447,$J$444:$R$445,2)</f>
        <v>0</v>
      </c>
      <c r="AJ459" s="1004" cm="1">
        <f t="array" ref="AJ459">INDEX($H459:$K459,0,MATCH(AJ$448,$H$448:$K$448,0))*HLOOKUP(AJ$447,$J$444:$R$445,2)</f>
        <v>1</v>
      </c>
      <c r="AK459" s="1004" cm="1">
        <f t="array" ref="AK459">INDEX($H459:$K459,0,MATCH(AK$448,$H$448:$K$448,0))*HLOOKUP(AK$447,$J$444:$R$445,2)</f>
        <v>1</v>
      </c>
      <c r="AL459" s="1004" cm="1">
        <f t="array" ref="AL459">INDEX($H459:$K459,0,MATCH(AL$448,$H$448:$K$448,0))*HLOOKUP(AL$447,$J$444:$R$445,2)</f>
        <v>1</v>
      </c>
      <c r="AM459" s="1004" cm="1">
        <f t="array" ref="AM459">INDEX($H459:$K459,0,MATCH(AM$448,$H$448:$K$448,0))*HLOOKUP(AM$447,$J$444:$R$445,2)</f>
        <v>0</v>
      </c>
      <c r="AN459" s="1004" cm="1">
        <f t="array" ref="AN459">INDEX($H459:$K459,0,MATCH(AN$448,$H$448:$K$448,0))*HLOOKUP(AN$447,$J$444:$R$445,2)</f>
        <v>1</v>
      </c>
      <c r="AO459" s="1004" cm="1">
        <f t="array" ref="AO459">INDEX($H459:$K459,0,MATCH(AO$448,$H$448:$K$448,0))*HLOOKUP(AO$447,$J$444:$R$445,2)</f>
        <v>1</v>
      </c>
      <c r="AP459" s="1004" cm="1">
        <f t="array" ref="AP459">INDEX($H459:$K459,0,MATCH(AP$448,$H$448:$K$448,0))*HLOOKUP(AP$447,$J$444:$R$445,2)</f>
        <v>1</v>
      </c>
      <c r="AQ459" s="1004" cm="1">
        <f t="array" ref="AQ459">INDEX($H459:$K459,0,MATCH(AQ$448,$H$448:$K$448,0))*HLOOKUP(AQ$447,$J$444:$R$445,2)</f>
        <v>0</v>
      </c>
      <c r="AR459" s="1004" cm="1">
        <f t="array" ref="AR459">INDEX($H459:$K459,0,MATCH(AR$448,$H$448:$K$448,0))*HLOOKUP(AR$447,$J$444:$R$445,2)</f>
        <v>1</v>
      </c>
      <c r="AS459" s="1004" cm="1">
        <f t="array" ref="AS459">INDEX($H459:$K459,0,MATCH(AS$448,$H$448:$K$448,0))*HLOOKUP(AS$447,$J$444:$R$445,2)</f>
        <v>1</v>
      </c>
      <c r="AT459" s="1004" cm="1">
        <f t="array" ref="AT459">INDEX($H459:$K459,0,MATCH(AT$448,$H$448:$K$448,0))*HLOOKUP(AT$447,$J$444:$R$445,2)</f>
        <v>1</v>
      </c>
      <c r="AU459" s="1004"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4" cm="1">
        <f t="array" ref="L460">INDEX($H460:$K460,0,MATCH(L$448,$H$448:$K$448,0))*HLOOKUP(L$447,$J$444:$R$445,2)</f>
        <v>1</v>
      </c>
      <c r="M460" s="1004" cm="1">
        <f t="array" ref="M460">INDEX($H460:$K460,0,MATCH(M$448,$H$448:$K$448,0))*HLOOKUP(M$447,$J$444:$R$445,2)</f>
        <v>1</v>
      </c>
      <c r="N460" s="1004" cm="1">
        <f t="array" ref="N460">INDEX($H460:$K460,0,MATCH(N$448,$H$448:$K$448,0))*HLOOKUP(N$447,$J$444:$R$445,2)</f>
        <v>1</v>
      </c>
      <c r="O460" s="1004" cm="1">
        <f t="array" ref="O460">INDEX($H460:$K460,0,MATCH(O$448,$H$448:$K$448,0))*HLOOKUP(O$447,$J$444:$R$445,2)</f>
        <v>0</v>
      </c>
      <c r="P460" s="1004" cm="1">
        <f t="array" ref="P460">INDEX($H460:$K460,0,MATCH(P$448,$H$448:$K$448,0))*HLOOKUP(P$447,$J$444:$R$445,2)</f>
        <v>1</v>
      </c>
      <c r="Q460" s="1004" cm="1">
        <f t="array" ref="Q460">INDEX($H460:$K460,0,MATCH(Q$448,$H$448:$K$448,0))*HLOOKUP(Q$447,$J$444:$R$445,2)</f>
        <v>1</v>
      </c>
      <c r="R460" s="1004" cm="1">
        <f t="array" ref="R460">INDEX($H460:$K460,0,MATCH(R$448,$H$448:$K$448,0))*HLOOKUP(R$447,$J$444:$R$445,2)</f>
        <v>1</v>
      </c>
      <c r="S460" s="1004" cm="1">
        <f t="array" ref="S460">INDEX($H460:$K460,0,MATCH(S$448,$H$448:$K$448,0))*HLOOKUP(S$447,$J$444:$R$445,2)</f>
        <v>0</v>
      </c>
      <c r="T460" s="1004" cm="1">
        <f t="array" ref="T460">INDEX($H460:$K460,0,MATCH(T$448,$H$448:$K$448,0))*HLOOKUP(T$447,$J$444:$R$445,2)</f>
        <v>1</v>
      </c>
      <c r="U460" s="1004" cm="1">
        <f t="array" ref="U460">INDEX($H460:$K460,0,MATCH(U$448,$H$448:$K$448,0))*HLOOKUP(U$447,$J$444:$R$445,2)</f>
        <v>1</v>
      </c>
      <c r="V460" s="1004" cm="1">
        <f t="array" ref="V460">INDEX($H460:$K460,0,MATCH(V$448,$H$448:$K$448,0))*HLOOKUP(V$447,$J$444:$R$445,2)</f>
        <v>1</v>
      </c>
      <c r="W460" s="1004" cm="1">
        <f t="array" ref="W460">INDEX($H460:$K460,0,MATCH(W$448,$H$448:$K$448,0))*HLOOKUP(W$447,$J$444:$R$445,2)</f>
        <v>0</v>
      </c>
      <c r="X460" s="1004" cm="1">
        <f t="array" ref="X460">INDEX($H460:$K460,0,MATCH(X$448,$H$448:$K$448,0))*HLOOKUP(X$447,$J$444:$R$445,2)</f>
        <v>1</v>
      </c>
      <c r="Y460" s="1004" cm="1">
        <f t="array" ref="Y460">INDEX($H460:$K460,0,MATCH(Y$448,$H$448:$K$448,0))*HLOOKUP(Y$447,$J$444:$R$445,2)</f>
        <v>1</v>
      </c>
      <c r="Z460" s="1004" cm="1">
        <f t="array" ref="Z460">INDEX($H460:$K460,0,MATCH(Z$448,$H$448:$K$448,0))*HLOOKUP(Z$447,$J$444:$R$445,2)</f>
        <v>1</v>
      </c>
      <c r="AA460" s="1004" cm="1">
        <f t="array" ref="AA460">INDEX($H460:$K460,0,MATCH(AA$448,$H$448:$K$448,0))*HLOOKUP(AA$447,$J$444:$R$445,2)</f>
        <v>0</v>
      </c>
      <c r="AB460" s="1004" cm="1">
        <f t="array" ref="AB460">INDEX($H460:$K460,0,MATCH(AB$448,$H$448:$K$448,0))*HLOOKUP(AB$447,$J$444:$R$445,2)</f>
        <v>1</v>
      </c>
      <c r="AC460" s="1004" cm="1">
        <f t="array" ref="AC460">INDEX($H460:$K460,0,MATCH(AC$448,$H$448:$K$448,0))*HLOOKUP(AC$447,$J$444:$R$445,2)</f>
        <v>1</v>
      </c>
      <c r="AD460" s="1004" cm="1">
        <f t="array" ref="AD460">INDEX($H460:$K460,0,MATCH(AD$448,$H$448:$K$448,0))*HLOOKUP(AD$447,$J$444:$R$445,2)</f>
        <v>1</v>
      </c>
      <c r="AE460" s="1004" cm="1">
        <f t="array" ref="AE460">INDEX($H460:$K460,0,MATCH(AE$448,$H$448:$K$448,0))*HLOOKUP(AE$447,$J$444:$R$445,2)</f>
        <v>0</v>
      </c>
      <c r="AF460" s="1004" cm="1">
        <f t="array" ref="AF460">INDEX($H460:$K460,0,MATCH(AF$448,$H$448:$K$448,0))*HLOOKUP(AF$447,$J$444:$R$445,2)</f>
        <v>1</v>
      </c>
      <c r="AG460" s="1004" cm="1">
        <f t="array" ref="AG460">INDEX($H460:$K460,0,MATCH(AG$448,$H$448:$K$448,0))*HLOOKUP(AG$447,$J$444:$R$445,2)</f>
        <v>1</v>
      </c>
      <c r="AH460" s="1004" cm="1">
        <f t="array" ref="AH460">INDEX($H460:$K460,0,MATCH(AH$448,$H$448:$K$448,0))*HLOOKUP(AH$447,$J$444:$R$445,2)</f>
        <v>1</v>
      </c>
      <c r="AI460" s="1004" cm="1">
        <f t="array" ref="AI460">INDEX($H460:$K460,0,MATCH(AI$448,$H$448:$K$448,0))*HLOOKUP(AI$447,$J$444:$R$445,2)</f>
        <v>0</v>
      </c>
      <c r="AJ460" s="1004" cm="1">
        <f t="array" ref="AJ460">INDEX($H460:$K460,0,MATCH(AJ$448,$H$448:$K$448,0))*HLOOKUP(AJ$447,$J$444:$R$445,2)</f>
        <v>1</v>
      </c>
      <c r="AK460" s="1004" cm="1">
        <f t="array" ref="AK460">INDEX($H460:$K460,0,MATCH(AK$448,$H$448:$K$448,0))*HLOOKUP(AK$447,$J$444:$R$445,2)</f>
        <v>1</v>
      </c>
      <c r="AL460" s="1004" cm="1">
        <f t="array" ref="AL460">INDEX($H460:$K460,0,MATCH(AL$448,$H$448:$K$448,0))*HLOOKUP(AL$447,$J$444:$R$445,2)</f>
        <v>1</v>
      </c>
      <c r="AM460" s="1004" cm="1">
        <f t="array" ref="AM460">INDEX($H460:$K460,0,MATCH(AM$448,$H$448:$K$448,0))*HLOOKUP(AM$447,$J$444:$R$445,2)</f>
        <v>0</v>
      </c>
      <c r="AN460" s="1004" cm="1">
        <f t="array" ref="AN460">INDEX($H460:$K460,0,MATCH(AN$448,$H$448:$K$448,0))*HLOOKUP(AN$447,$J$444:$R$445,2)</f>
        <v>1</v>
      </c>
      <c r="AO460" s="1004" cm="1">
        <f t="array" ref="AO460">INDEX($H460:$K460,0,MATCH(AO$448,$H$448:$K$448,0))*HLOOKUP(AO$447,$J$444:$R$445,2)</f>
        <v>1</v>
      </c>
      <c r="AP460" s="1004" cm="1">
        <f t="array" ref="AP460">INDEX($H460:$K460,0,MATCH(AP$448,$H$448:$K$448,0))*HLOOKUP(AP$447,$J$444:$R$445,2)</f>
        <v>1</v>
      </c>
      <c r="AQ460" s="1004" cm="1">
        <f t="array" ref="AQ460">INDEX($H460:$K460,0,MATCH(AQ$448,$H$448:$K$448,0))*HLOOKUP(AQ$447,$J$444:$R$445,2)</f>
        <v>0</v>
      </c>
      <c r="AR460" s="1004" cm="1">
        <f t="array" ref="AR460">INDEX($H460:$K460,0,MATCH(AR$448,$H$448:$K$448,0))*HLOOKUP(AR$447,$J$444:$R$445,2)</f>
        <v>1</v>
      </c>
      <c r="AS460" s="1004" cm="1">
        <f t="array" ref="AS460">INDEX($H460:$K460,0,MATCH(AS$448,$H$448:$K$448,0))*HLOOKUP(AS$447,$J$444:$R$445,2)</f>
        <v>1</v>
      </c>
      <c r="AT460" s="1004" cm="1">
        <f t="array" ref="AT460">INDEX($H460:$K460,0,MATCH(AT$448,$H$448:$K$448,0))*HLOOKUP(AT$447,$J$444:$R$445,2)</f>
        <v>1</v>
      </c>
      <c r="AU460" s="1004"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4" cm="1">
        <f t="array" ref="L461">INDEX($H461:$K461,0,MATCH(L$448,$H$448:$K$448,0))*HLOOKUP(L$447,$J$444:$R$445,2)</f>
        <v>1</v>
      </c>
      <c r="M461" s="1004" cm="1">
        <f t="array" ref="M461">INDEX($H461:$K461,0,MATCH(M$448,$H$448:$K$448,0))*HLOOKUP(M$447,$J$444:$R$445,2)</f>
        <v>1</v>
      </c>
      <c r="N461" s="1004" cm="1">
        <f t="array" ref="N461">INDEX($H461:$K461,0,MATCH(N$448,$H$448:$K$448,0))*HLOOKUP(N$447,$J$444:$R$445,2)</f>
        <v>0</v>
      </c>
      <c r="O461" s="1004" cm="1">
        <f t="array" ref="O461">INDEX($H461:$K461,0,MATCH(O$448,$H$448:$K$448,0))*HLOOKUP(O$447,$J$444:$R$445,2)</f>
        <v>1</v>
      </c>
      <c r="P461" s="1004" cm="1">
        <f t="array" ref="P461">INDEX($H461:$K461,0,MATCH(P$448,$H$448:$K$448,0))*HLOOKUP(P$447,$J$444:$R$445,2)</f>
        <v>1</v>
      </c>
      <c r="Q461" s="1004" cm="1">
        <f t="array" ref="Q461">INDEX($H461:$K461,0,MATCH(Q$448,$H$448:$K$448,0))*HLOOKUP(Q$447,$J$444:$R$445,2)</f>
        <v>1</v>
      </c>
      <c r="R461" s="1004" cm="1">
        <f t="array" ref="R461">INDEX($H461:$K461,0,MATCH(R$448,$H$448:$K$448,0))*HLOOKUP(R$447,$J$444:$R$445,2)</f>
        <v>0</v>
      </c>
      <c r="S461" s="1004" cm="1">
        <f t="array" ref="S461">INDEX($H461:$K461,0,MATCH(S$448,$H$448:$K$448,0))*HLOOKUP(S$447,$J$444:$R$445,2)</f>
        <v>1</v>
      </c>
      <c r="T461" s="1004" cm="1">
        <f t="array" ref="T461">INDEX($H461:$K461,0,MATCH(T$448,$H$448:$K$448,0))*HLOOKUP(T$447,$J$444:$R$445,2)</f>
        <v>1</v>
      </c>
      <c r="U461" s="1004" cm="1">
        <f t="array" ref="U461">INDEX($H461:$K461,0,MATCH(U$448,$H$448:$K$448,0))*HLOOKUP(U$447,$J$444:$R$445,2)</f>
        <v>1</v>
      </c>
      <c r="V461" s="1004" cm="1">
        <f t="array" ref="V461">INDEX($H461:$K461,0,MATCH(V$448,$H$448:$K$448,0))*HLOOKUP(V$447,$J$444:$R$445,2)</f>
        <v>0</v>
      </c>
      <c r="W461" s="1004" cm="1">
        <f t="array" ref="W461">INDEX($H461:$K461,0,MATCH(W$448,$H$448:$K$448,0))*HLOOKUP(W$447,$J$444:$R$445,2)</f>
        <v>1</v>
      </c>
      <c r="X461" s="1004" cm="1">
        <f t="array" ref="X461">INDEX($H461:$K461,0,MATCH(X$448,$H$448:$K$448,0))*HLOOKUP(X$447,$J$444:$R$445,2)</f>
        <v>1</v>
      </c>
      <c r="Y461" s="1004" cm="1">
        <f t="array" ref="Y461">INDEX($H461:$K461,0,MATCH(Y$448,$H$448:$K$448,0))*HLOOKUP(Y$447,$J$444:$R$445,2)</f>
        <v>1</v>
      </c>
      <c r="Z461" s="1004" cm="1">
        <f t="array" ref="Z461">INDEX($H461:$K461,0,MATCH(Z$448,$H$448:$K$448,0))*HLOOKUP(Z$447,$J$444:$R$445,2)</f>
        <v>0</v>
      </c>
      <c r="AA461" s="1004" cm="1">
        <f t="array" ref="AA461">INDEX($H461:$K461,0,MATCH(AA$448,$H$448:$K$448,0))*HLOOKUP(AA$447,$J$444:$R$445,2)</f>
        <v>1</v>
      </c>
      <c r="AB461" s="1004" cm="1">
        <f t="array" ref="AB461">INDEX($H461:$K461,0,MATCH(AB$448,$H$448:$K$448,0))*HLOOKUP(AB$447,$J$444:$R$445,2)</f>
        <v>1</v>
      </c>
      <c r="AC461" s="1004" cm="1">
        <f t="array" ref="AC461">INDEX($H461:$K461,0,MATCH(AC$448,$H$448:$K$448,0))*HLOOKUP(AC$447,$J$444:$R$445,2)</f>
        <v>1</v>
      </c>
      <c r="AD461" s="1004" cm="1">
        <f t="array" ref="AD461">INDEX($H461:$K461,0,MATCH(AD$448,$H$448:$K$448,0))*HLOOKUP(AD$447,$J$444:$R$445,2)</f>
        <v>0</v>
      </c>
      <c r="AE461" s="1004" cm="1">
        <f t="array" ref="AE461">INDEX($H461:$K461,0,MATCH(AE$448,$H$448:$K$448,0))*HLOOKUP(AE$447,$J$444:$R$445,2)</f>
        <v>1</v>
      </c>
      <c r="AF461" s="1004" cm="1">
        <f t="array" ref="AF461">INDEX($H461:$K461,0,MATCH(AF$448,$H$448:$K$448,0))*HLOOKUP(AF$447,$J$444:$R$445,2)</f>
        <v>1</v>
      </c>
      <c r="AG461" s="1004" cm="1">
        <f t="array" ref="AG461">INDEX($H461:$K461,0,MATCH(AG$448,$H$448:$K$448,0))*HLOOKUP(AG$447,$J$444:$R$445,2)</f>
        <v>1</v>
      </c>
      <c r="AH461" s="1004" cm="1">
        <f t="array" ref="AH461">INDEX($H461:$K461,0,MATCH(AH$448,$H$448:$K$448,0))*HLOOKUP(AH$447,$J$444:$R$445,2)</f>
        <v>0</v>
      </c>
      <c r="AI461" s="1004" cm="1">
        <f t="array" ref="AI461">INDEX($H461:$K461,0,MATCH(AI$448,$H$448:$K$448,0))*HLOOKUP(AI$447,$J$444:$R$445,2)</f>
        <v>1</v>
      </c>
      <c r="AJ461" s="1004" cm="1">
        <f t="array" ref="AJ461">INDEX($H461:$K461,0,MATCH(AJ$448,$H$448:$K$448,0))*HLOOKUP(AJ$447,$J$444:$R$445,2)</f>
        <v>1</v>
      </c>
      <c r="AK461" s="1004" cm="1">
        <f t="array" ref="AK461">INDEX($H461:$K461,0,MATCH(AK$448,$H$448:$K$448,0))*HLOOKUP(AK$447,$J$444:$R$445,2)</f>
        <v>1</v>
      </c>
      <c r="AL461" s="1004" cm="1">
        <f t="array" ref="AL461">INDEX($H461:$K461,0,MATCH(AL$448,$H$448:$K$448,0))*HLOOKUP(AL$447,$J$444:$R$445,2)</f>
        <v>0</v>
      </c>
      <c r="AM461" s="1004" cm="1">
        <f t="array" ref="AM461">INDEX($H461:$K461,0,MATCH(AM$448,$H$448:$K$448,0))*HLOOKUP(AM$447,$J$444:$R$445,2)</f>
        <v>1</v>
      </c>
      <c r="AN461" s="1004" cm="1">
        <f t="array" ref="AN461">INDEX($H461:$K461,0,MATCH(AN$448,$H$448:$K$448,0))*HLOOKUP(AN$447,$J$444:$R$445,2)</f>
        <v>1</v>
      </c>
      <c r="AO461" s="1004" cm="1">
        <f t="array" ref="AO461">INDEX($H461:$K461,0,MATCH(AO$448,$H$448:$K$448,0))*HLOOKUP(AO$447,$J$444:$R$445,2)</f>
        <v>1</v>
      </c>
      <c r="AP461" s="1004" cm="1">
        <f t="array" ref="AP461">INDEX($H461:$K461,0,MATCH(AP$448,$H$448:$K$448,0))*HLOOKUP(AP$447,$J$444:$R$445,2)</f>
        <v>0</v>
      </c>
      <c r="AQ461" s="1004" cm="1">
        <f t="array" ref="AQ461">INDEX($H461:$K461,0,MATCH(AQ$448,$H$448:$K$448,0))*HLOOKUP(AQ$447,$J$444:$R$445,2)</f>
        <v>1</v>
      </c>
      <c r="AR461" s="1004" cm="1">
        <f t="array" ref="AR461">INDEX($H461:$K461,0,MATCH(AR$448,$H$448:$K$448,0))*HLOOKUP(AR$447,$J$444:$R$445,2)</f>
        <v>1</v>
      </c>
      <c r="AS461" s="1004" cm="1">
        <f t="array" ref="AS461">INDEX($H461:$K461,0,MATCH(AS$448,$H$448:$K$448,0))*HLOOKUP(AS$447,$J$444:$R$445,2)</f>
        <v>1</v>
      </c>
      <c r="AT461" s="1004" cm="1">
        <f t="array" ref="AT461">INDEX($H461:$K461,0,MATCH(AT$448,$H$448:$K$448,0))*HLOOKUP(AT$447,$J$444:$R$445,2)</f>
        <v>0</v>
      </c>
      <c r="AU461" s="1004"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4" cm="1">
        <f t="array" ref="L462">INDEX($H462:$K462,0,MATCH(L$448,$H$448:$K$448,0))*HLOOKUP(L$447,$J$444:$R$445,2)</f>
        <v>1</v>
      </c>
      <c r="M462" s="1004" cm="1">
        <f t="array" ref="M462">INDEX($H462:$K462,0,MATCH(M$448,$H$448:$K$448,0))*HLOOKUP(M$447,$J$444:$R$445,2)</f>
        <v>1</v>
      </c>
      <c r="N462" s="1004" cm="1">
        <f t="array" ref="N462">INDEX($H462:$K462,0,MATCH(N$448,$H$448:$K$448,0))*HLOOKUP(N$447,$J$444:$R$445,2)</f>
        <v>1</v>
      </c>
      <c r="O462" s="1004" cm="1">
        <f t="array" ref="O462">INDEX($H462:$K462,0,MATCH(O$448,$H$448:$K$448,0))*HLOOKUP(O$447,$J$444:$R$445,2)</f>
        <v>0</v>
      </c>
      <c r="P462" s="1004" cm="1">
        <f t="array" ref="P462">INDEX($H462:$K462,0,MATCH(P$448,$H$448:$K$448,0))*HLOOKUP(P$447,$J$444:$R$445,2)</f>
        <v>1</v>
      </c>
      <c r="Q462" s="1004" cm="1">
        <f t="array" ref="Q462">INDEX($H462:$K462,0,MATCH(Q$448,$H$448:$K$448,0))*HLOOKUP(Q$447,$J$444:$R$445,2)</f>
        <v>1</v>
      </c>
      <c r="R462" s="1004" cm="1">
        <f t="array" ref="R462">INDEX($H462:$K462,0,MATCH(R$448,$H$448:$K$448,0))*HLOOKUP(R$447,$J$444:$R$445,2)</f>
        <v>1</v>
      </c>
      <c r="S462" s="1004" cm="1">
        <f t="array" ref="S462">INDEX($H462:$K462,0,MATCH(S$448,$H$448:$K$448,0))*HLOOKUP(S$447,$J$444:$R$445,2)</f>
        <v>0</v>
      </c>
      <c r="T462" s="1004" cm="1">
        <f t="array" ref="T462">INDEX($H462:$K462,0,MATCH(T$448,$H$448:$K$448,0))*HLOOKUP(T$447,$J$444:$R$445,2)</f>
        <v>1</v>
      </c>
      <c r="U462" s="1004" cm="1">
        <f t="array" ref="U462">INDEX($H462:$K462,0,MATCH(U$448,$H$448:$K$448,0))*HLOOKUP(U$447,$J$444:$R$445,2)</f>
        <v>1</v>
      </c>
      <c r="V462" s="1004" cm="1">
        <f t="array" ref="V462">INDEX($H462:$K462,0,MATCH(V$448,$H$448:$K$448,0))*HLOOKUP(V$447,$J$444:$R$445,2)</f>
        <v>1</v>
      </c>
      <c r="W462" s="1004" cm="1">
        <f t="array" ref="W462">INDEX($H462:$K462,0,MATCH(W$448,$H$448:$K$448,0))*HLOOKUP(W$447,$J$444:$R$445,2)</f>
        <v>0</v>
      </c>
      <c r="X462" s="1004" cm="1">
        <f t="array" ref="X462">INDEX($H462:$K462,0,MATCH(X$448,$H$448:$K$448,0))*HLOOKUP(X$447,$J$444:$R$445,2)</f>
        <v>1</v>
      </c>
      <c r="Y462" s="1004" cm="1">
        <f t="array" ref="Y462">INDEX($H462:$K462,0,MATCH(Y$448,$H$448:$K$448,0))*HLOOKUP(Y$447,$J$444:$R$445,2)</f>
        <v>1</v>
      </c>
      <c r="Z462" s="1004" cm="1">
        <f t="array" ref="Z462">INDEX($H462:$K462,0,MATCH(Z$448,$H$448:$K$448,0))*HLOOKUP(Z$447,$J$444:$R$445,2)</f>
        <v>1</v>
      </c>
      <c r="AA462" s="1004" cm="1">
        <f t="array" ref="AA462">INDEX($H462:$K462,0,MATCH(AA$448,$H$448:$K$448,0))*HLOOKUP(AA$447,$J$444:$R$445,2)</f>
        <v>0</v>
      </c>
      <c r="AB462" s="1004" cm="1">
        <f t="array" ref="AB462">INDEX($H462:$K462,0,MATCH(AB$448,$H$448:$K$448,0))*HLOOKUP(AB$447,$J$444:$R$445,2)</f>
        <v>1</v>
      </c>
      <c r="AC462" s="1004" cm="1">
        <f t="array" ref="AC462">INDEX($H462:$K462,0,MATCH(AC$448,$H$448:$K$448,0))*HLOOKUP(AC$447,$J$444:$R$445,2)</f>
        <v>1</v>
      </c>
      <c r="AD462" s="1004" cm="1">
        <f t="array" ref="AD462">INDEX($H462:$K462,0,MATCH(AD$448,$H$448:$K$448,0))*HLOOKUP(AD$447,$J$444:$R$445,2)</f>
        <v>1</v>
      </c>
      <c r="AE462" s="1004" cm="1">
        <f t="array" ref="AE462">INDEX($H462:$K462,0,MATCH(AE$448,$H$448:$K$448,0))*HLOOKUP(AE$447,$J$444:$R$445,2)</f>
        <v>0</v>
      </c>
      <c r="AF462" s="1004" cm="1">
        <f t="array" ref="AF462">INDEX($H462:$K462,0,MATCH(AF$448,$H$448:$K$448,0))*HLOOKUP(AF$447,$J$444:$R$445,2)</f>
        <v>1</v>
      </c>
      <c r="AG462" s="1004" cm="1">
        <f t="array" ref="AG462">INDEX($H462:$K462,0,MATCH(AG$448,$H$448:$K$448,0))*HLOOKUP(AG$447,$J$444:$R$445,2)</f>
        <v>1</v>
      </c>
      <c r="AH462" s="1004" cm="1">
        <f t="array" ref="AH462">INDEX($H462:$K462,0,MATCH(AH$448,$H$448:$K$448,0))*HLOOKUP(AH$447,$J$444:$R$445,2)</f>
        <v>1</v>
      </c>
      <c r="AI462" s="1004" cm="1">
        <f t="array" ref="AI462">INDEX($H462:$K462,0,MATCH(AI$448,$H$448:$K$448,0))*HLOOKUP(AI$447,$J$444:$R$445,2)</f>
        <v>0</v>
      </c>
      <c r="AJ462" s="1004" cm="1">
        <f t="array" ref="AJ462">INDEX($H462:$K462,0,MATCH(AJ$448,$H$448:$K$448,0))*HLOOKUP(AJ$447,$J$444:$R$445,2)</f>
        <v>1</v>
      </c>
      <c r="AK462" s="1004" cm="1">
        <f t="array" ref="AK462">INDEX($H462:$K462,0,MATCH(AK$448,$H$448:$K$448,0))*HLOOKUP(AK$447,$J$444:$R$445,2)</f>
        <v>1</v>
      </c>
      <c r="AL462" s="1004" cm="1">
        <f t="array" ref="AL462">INDEX($H462:$K462,0,MATCH(AL$448,$H$448:$K$448,0))*HLOOKUP(AL$447,$J$444:$R$445,2)</f>
        <v>1</v>
      </c>
      <c r="AM462" s="1004" cm="1">
        <f t="array" ref="AM462">INDEX($H462:$K462,0,MATCH(AM$448,$H$448:$K$448,0))*HLOOKUP(AM$447,$J$444:$R$445,2)</f>
        <v>0</v>
      </c>
      <c r="AN462" s="1004" cm="1">
        <f t="array" ref="AN462">INDEX($H462:$K462,0,MATCH(AN$448,$H$448:$K$448,0))*HLOOKUP(AN$447,$J$444:$R$445,2)</f>
        <v>1</v>
      </c>
      <c r="AO462" s="1004" cm="1">
        <f t="array" ref="AO462">INDEX($H462:$K462,0,MATCH(AO$448,$H$448:$K$448,0))*HLOOKUP(AO$447,$J$444:$R$445,2)</f>
        <v>1</v>
      </c>
      <c r="AP462" s="1004" cm="1">
        <f t="array" ref="AP462">INDEX($H462:$K462,0,MATCH(AP$448,$H$448:$K$448,0))*HLOOKUP(AP$447,$J$444:$R$445,2)</f>
        <v>1</v>
      </c>
      <c r="AQ462" s="1004" cm="1">
        <f t="array" ref="AQ462">INDEX($H462:$K462,0,MATCH(AQ$448,$H$448:$K$448,0))*HLOOKUP(AQ$447,$J$444:$R$445,2)</f>
        <v>0</v>
      </c>
      <c r="AR462" s="1004" cm="1">
        <f t="array" ref="AR462">INDEX($H462:$K462,0,MATCH(AR$448,$H$448:$K$448,0))*HLOOKUP(AR$447,$J$444:$R$445,2)</f>
        <v>1</v>
      </c>
      <c r="AS462" s="1004" cm="1">
        <f t="array" ref="AS462">INDEX($H462:$K462,0,MATCH(AS$448,$H$448:$K$448,0))*HLOOKUP(AS$447,$J$444:$R$445,2)</f>
        <v>1</v>
      </c>
      <c r="AT462" s="1004" cm="1">
        <f t="array" ref="AT462">INDEX($H462:$K462,0,MATCH(AT$448,$H$448:$K$448,0))*HLOOKUP(AT$447,$J$444:$R$445,2)</f>
        <v>1</v>
      </c>
      <c r="AU462" s="1004"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4" cm="1">
        <f t="array" ref="L463">INDEX($H463:$K463,0,MATCH(L$448,$H$448:$K$448,0))*HLOOKUP(L$447,$J$444:$R$445,2)</f>
        <v>1</v>
      </c>
      <c r="M463" s="1004" cm="1">
        <f t="array" ref="M463">INDEX($H463:$K463,0,MATCH(M$448,$H$448:$K$448,0))*HLOOKUP(M$447,$J$444:$R$445,2)</f>
        <v>1</v>
      </c>
      <c r="N463" s="1004" cm="1">
        <f t="array" ref="N463">INDEX($H463:$K463,0,MATCH(N$448,$H$448:$K$448,0))*HLOOKUP(N$447,$J$444:$R$445,2)</f>
        <v>1</v>
      </c>
      <c r="O463" s="1004" cm="1">
        <f t="array" ref="O463">INDEX($H463:$K463,0,MATCH(O$448,$H$448:$K$448,0))*HLOOKUP(O$447,$J$444:$R$445,2)</f>
        <v>0</v>
      </c>
      <c r="P463" s="1004" cm="1">
        <f t="array" ref="P463">INDEX($H463:$K463,0,MATCH(P$448,$H$448:$K$448,0))*HLOOKUP(P$447,$J$444:$R$445,2)</f>
        <v>1</v>
      </c>
      <c r="Q463" s="1004" cm="1">
        <f t="array" ref="Q463">INDEX($H463:$K463,0,MATCH(Q$448,$H$448:$K$448,0))*HLOOKUP(Q$447,$J$444:$R$445,2)</f>
        <v>1</v>
      </c>
      <c r="R463" s="1004" cm="1">
        <f t="array" ref="R463">INDEX($H463:$K463,0,MATCH(R$448,$H$448:$K$448,0))*HLOOKUP(R$447,$J$444:$R$445,2)</f>
        <v>1</v>
      </c>
      <c r="S463" s="1004" cm="1">
        <f t="array" ref="S463">INDEX($H463:$K463,0,MATCH(S$448,$H$448:$K$448,0))*HLOOKUP(S$447,$J$444:$R$445,2)</f>
        <v>0</v>
      </c>
      <c r="T463" s="1004" cm="1">
        <f t="array" ref="T463">INDEX($H463:$K463,0,MATCH(T$448,$H$448:$K$448,0))*HLOOKUP(T$447,$J$444:$R$445,2)</f>
        <v>1</v>
      </c>
      <c r="U463" s="1004" cm="1">
        <f t="array" ref="U463">INDEX($H463:$K463,0,MATCH(U$448,$H$448:$K$448,0))*HLOOKUP(U$447,$J$444:$R$445,2)</f>
        <v>1</v>
      </c>
      <c r="V463" s="1004" cm="1">
        <f t="array" ref="V463">INDEX($H463:$K463,0,MATCH(V$448,$H$448:$K$448,0))*HLOOKUP(V$447,$J$444:$R$445,2)</f>
        <v>1</v>
      </c>
      <c r="W463" s="1004" cm="1">
        <f t="array" ref="W463">INDEX($H463:$K463,0,MATCH(W$448,$H$448:$K$448,0))*HLOOKUP(W$447,$J$444:$R$445,2)</f>
        <v>0</v>
      </c>
      <c r="X463" s="1004" cm="1">
        <f t="array" ref="X463">INDEX($H463:$K463,0,MATCH(X$448,$H$448:$K$448,0))*HLOOKUP(X$447,$J$444:$R$445,2)</f>
        <v>1</v>
      </c>
      <c r="Y463" s="1004" cm="1">
        <f t="array" ref="Y463">INDEX($H463:$K463,0,MATCH(Y$448,$H$448:$K$448,0))*HLOOKUP(Y$447,$J$444:$R$445,2)</f>
        <v>1</v>
      </c>
      <c r="Z463" s="1004" cm="1">
        <f t="array" ref="Z463">INDEX($H463:$K463,0,MATCH(Z$448,$H$448:$K$448,0))*HLOOKUP(Z$447,$J$444:$R$445,2)</f>
        <v>1</v>
      </c>
      <c r="AA463" s="1004" cm="1">
        <f t="array" ref="AA463">INDEX($H463:$K463,0,MATCH(AA$448,$H$448:$K$448,0))*HLOOKUP(AA$447,$J$444:$R$445,2)</f>
        <v>0</v>
      </c>
      <c r="AB463" s="1004" cm="1">
        <f t="array" ref="AB463">INDEX($H463:$K463,0,MATCH(AB$448,$H$448:$K$448,0))*HLOOKUP(AB$447,$J$444:$R$445,2)</f>
        <v>1</v>
      </c>
      <c r="AC463" s="1004" cm="1">
        <f t="array" ref="AC463">INDEX($H463:$K463,0,MATCH(AC$448,$H$448:$K$448,0))*HLOOKUP(AC$447,$J$444:$R$445,2)</f>
        <v>1</v>
      </c>
      <c r="AD463" s="1004" cm="1">
        <f t="array" ref="AD463">INDEX($H463:$K463,0,MATCH(AD$448,$H$448:$K$448,0))*HLOOKUP(AD$447,$J$444:$R$445,2)</f>
        <v>1</v>
      </c>
      <c r="AE463" s="1004" cm="1">
        <f t="array" ref="AE463">INDEX($H463:$K463,0,MATCH(AE$448,$H$448:$K$448,0))*HLOOKUP(AE$447,$J$444:$R$445,2)</f>
        <v>0</v>
      </c>
      <c r="AF463" s="1004" cm="1">
        <f t="array" ref="AF463">INDEX($H463:$K463,0,MATCH(AF$448,$H$448:$K$448,0))*HLOOKUP(AF$447,$J$444:$R$445,2)</f>
        <v>1</v>
      </c>
      <c r="AG463" s="1004" cm="1">
        <f t="array" ref="AG463">INDEX($H463:$K463,0,MATCH(AG$448,$H$448:$K$448,0))*HLOOKUP(AG$447,$J$444:$R$445,2)</f>
        <v>1</v>
      </c>
      <c r="AH463" s="1004" cm="1">
        <f t="array" ref="AH463">INDEX($H463:$K463,0,MATCH(AH$448,$H$448:$K$448,0))*HLOOKUP(AH$447,$J$444:$R$445,2)</f>
        <v>1</v>
      </c>
      <c r="AI463" s="1004" cm="1">
        <f t="array" ref="AI463">INDEX($H463:$K463,0,MATCH(AI$448,$H$448:$K$448,0))*HLOOKUP(AI$447,$J$444:$R$445,2)</f>
        <v>0</v>
      </c>
      <c r="AJ463" s="1004" cm="1">
        <f t="array" ref="AJ463">INDEX($H463:$K463,0,MATCH(AJ$448,$H$448:$K$448,0))*HLOOKUP(AJ$447,$J$444:$R$445,2)</f>
        <v>1</v>
      </c>
      <c r="AK463" s="1004" cm="1">
        <f t="array" ref="AK463">INDEX($H463:$K463,0,MATCH(AK$448,$H$448:$K$448,0))*HLOOKUP(AK$447,$J$444:$R$445,2)</f>
        <v>1</v>
      </c>
      <c r="AL463" s="1004" cm="1">
        <f t="array" ref="AL463">INDEX($H463:$K463,0,MATCH(AL$448,$H$448:$K$448,0))*HLOOKUP(AL$447,$J$444:$R$445,2)</f>
        <v>1</v>
      </c>
      <c r="AM463" s="1004" cm="1">
        <f t="array" ref="AM463">INDEX($H463:$K463,0,MATCH(AM$448,$H$448:$K$448,0))*HLOOKUP(AM$447,$J$444:$R$445,2)</f>
        <v>0</v>
      </c>
      <c r="AN463" s="1004" cm="1">
        <f t="array" ref="AN463">INDEX($H463:$K463,0,MATCH(AN$448,$H$448:$K$448,0))*HLOOKUP(AN$447,$J$444:$R$445,2)</f>
        <v>1</v>
      </c>
      <c r="AO463" s="1004" cm="1">
        <f t="array" ref="AO463">INDEX($H463:$K463,0,MATCH(AO$448,$H$448:$K$448,0))*HLOOKUP(AO$447,$J$444:$R$445,2)</f>
        <v>1</v>
      </c>
      <c r="AP463" s="1004" cm="1">
        <f t="array" ref="AP463">INDEX($H463:$K463,0,MATCH(AP$448,$H$448:$K$448,0))*HLOOKUP(AP$447,$J$444:$R$445,2)</f>
        <v>1</v>
      </c>
      <c r="AQ463" s="1004" cm="1">
        <f t="array" ref="AQ463">INDEX($H463:$K463,0,MATCH(AQ$448,$H$448:$K$448,0))*HLOOKUP(AQ$447,$J$444:$R$445,2)</f>
        <v>0</v>
      </c>
      <c r="AR463" s="1004" cm="1">
        <f t="array" ref="AR463">INDEX($H463:$K463,0,MATCH(AR$448,$H$448:$K$448,0))*HLOOKUP(AR$447,$J$444:$R$445,2)</f>
        <v>1</v>
      </c>
      <c r="AS463" s="1004" cm="1">
        <f t="array" ref="AS463">INDEX($H463:$K463,0,MATCH(AS$448,$H$448:$K$448,0))*HLOOKUP(AS$447,$J$444:$R$445,2)</f>
        <v>1</v>
      </c>
      <c r="AT463" s="1004" cm="1">
        <f t="array" ref="AT463">INDEX($H463:$K463,0,MATCH(AT$448,$H$448:$K$448,0))*HLOOKUP(AT$447,$J$444:$R$445,2)</f>
        <v>1</v>
      </c>
      <c r="AU463" s="1004"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4" cm="1">
        <f t="array" ref="L464">INDEX($H464:$K464,0,MATCH(L$448,$H$448:$K$448,0))*HLOOKUP(L$447,$J$444:$R$445,2)</f>
        <v>0</v>
      </c>
      <c r="M464" s="1004" cm="1">
        <f t="array" ref="M464">INDEX($H464:$K464,0,MATCH(M$448,$H$448:$K$448,0))*HLOOKUP(M$447,$J$444:$R$445,2)</f>
        <v>0</v>
      </c>
      <c r="N464" s="1004" cm="1">
        <f t="array" ref="N464">INDEX($H464:$K464,0,MATCH(N$448,$H$448:$K$448,0))*HLOOKUP(N$447,$J$444:$R$445,2)</f>
        <v>0</v>
      </c>
      <c r="O464" s="1004" cm="1">
        <f t="array" ref="O464">INDEX($H464:$K464,0,MATCH(O$448,$H$448:$K$448,0))*HLOOKUP(O$447,$J$444:$R$445,2)</f>
        <v>0</v>
      </c>
      <c r="P464" s="1004" cm="1">
        <f t="array" ref="P464">INDEX($H464:$K464,0,MATCH(P$448,$H$448:$K$448,0))*HLOOKUP(P$447,$J$444:$R$445,2)</f>
        <v>0</v>
      </c>
      <c r="Q464" s="1004" cm="1">
        <f t="array" ref="Q464">INDEX($H464:$K464,0,MATCH(Q$448,$H$448:$K$448,0))*HLOOKUP(Q$447,$J$444:$R$445,2)</f>
        <v>0</v>
      </c>
      <c r="R464" s="1004" cm="1">
        <f t="array" ref="R464">INDEX($H464:$K464,0,MATCH(R$448,$H$448:$K$448,0))*HLOOKUP(R$447,$J$444:$R$445,2)</f>
        <v>0</v>
      </c>
      <c r="S464" s="1004" cm="1">
        <f t="array" ref="S464">INDEX($H464:$K464,0,MATCH(S$448,$H$448:$K$448,0))*HLOOKUP(S$447,$J$444:$R$445,2)</f>
        <v>0</v>
      </c>
      <c r="T464" s="1004" cm="1">
        <f t="array" ref="T464">INDEX($H464:$K464,0,MATCH(T$448,$H$448:$K$448,0))*HLOOKUP(T$447,$J$444:$R$445,2)</f>
        <v>0</v>
      </c>
      <c r="U464" s="1004" cm="1">
        <f t="array" ref="U464">INDEX($H464:$K464,0,MATCH(U$448,$H$448:$K$448,0))*HLOOKUP(U$447,$J$444:$R$445,2)</f>
        <v>0</v>
      </c>
      <c r="V464" s="1004" cm="1">
        <f t="array" ref="V464">INDEX($H464:$K464,0,MATCH(V$448,$H$448:$K$448,0))*HLOOKUP(V$447,$J$444:$R$445,2)</f>
        <v>0</v>
      </c>
      <c r="W464" s="1004" cm="1">
        <f t="array" ref="W464">INDEX($H464:$K464,0,MATCH(W$448,$H$448:$K$448,0))*HLOOKUP(W$447,$J$444:$R$445,2)</f>
        <v>0</v>
      </c>
      <c r="X464" s="1004" cm="1">
        <f t="array" ref="X464">INDEX($H464:$K464,0,MATCH(X$448,$H$448:$K$448,0))*HLOOKUP(X$447,$J$444:$R$445,2)</f>
        <v>0</v>
      </c>
      <c r="Y464" s="1004" cm="1">
        <f t="array" ref="Y464">INDEX($H464:$K464,0,MATCH(Y$448,$H$448:$K$448,0))*HLOOKUP(Y$447,$J$444:$R$445,2)</f>
        <v>0</v>
      </c>
      <c r="Z464" s="1004" cm="1">
        <f t="array" ref="Z464">INDEX($H464:$K464,0,MATCH(Z$448,$H$448:$K$448,0))*HLOOKUP(Z$447,$J$444:$R$445,2)</f>
        <v>0</v>
      </c>
      <c r="AA464" s="1004" cm="1">
        <f t="array" ref="AA464">INDEX($H464:$K464,0,MATCH(AA$448,$H$448:$K$448,0))*HLOOKUP(AA$447,$J$444:$R$445,2)</f>
        <v>0</v>
      </c>
      <c r="AB464" s="1004" cm="1">
        <f t="array" ref="AB464">INDEX($H464:$K464,0,MATCH(AB$448,$H$448:$K$448,0))*HLOOKUP(AB$447,$J$444:$R$445,2)</f>
        <v>0</v>
      </c>
      <c r="AC464" s="1004" cm="1">
        <f t="array" ref="AC464">INDEX($H464:$K464,0,MATCH(AC$448,$H$448:$K$448,0))*HLOOKUP(AC$447,$J$444:$R$445,2)</f>
        <v>0</v>
      </c>
      <c r="AD464" s="1004" cm="1">
        <f t="array" ref="AD464">INDEX($H464:$K464,0,MATCH(AD$448,$H$448:$K$448,0))*HLOOKUP(AD$447,$J$444:$R$445,2)</f>
        <v>0</v>
      </c>
      <c r="AE464" s="1004" cm="1">
        <f t="array" ref="AE464">INDEX($H464:$K464,0,MATCH(AE$448,$H$448:$K$448,0))*HLOOKUP(AE$447,$J$444:$R$445,2)</f>
        <v>0</v>
      </c>
      <c r="AF464" s="1004" cm="1">
        <f t="array" ref="AF464">INDEX($H464:$K464,0,MATCH(AF$448,$H$448:$K$448,0))*HLOOKUP(AF$447,$J$444:$R$445,2)</f>
        <v>0</v>
      </c>
      <c r="AG464" s="1004" cm="1">
        <f t="array" ref="AG464">INDEX($H464:$K464,0,MATCH(AG$448,$H$448:$K$448,0))*HLOOKUP(AG$447,$J$444:$R$445,2)</f>
        <v>0</v>
      </c>
      <c r="AH464" s="1004" cm="1">
        <f t="array" ref="AH464">INDEX($H464:$K464,0,MATCH(AH$448,$H$448:$K$448,0))*HLOOKUP(AH$447,$J$444:$R$445,2)</f>
        <v>0</v>
      </c>
      <c r="AI464" s="1004" cm="1">
        <f t="array" ref="AI464">INDEX($H464:$K464,0,MATCH(AI$448,$H$448:$K$448,0))*HLOOKUP(AI$447,$J$444:$R$445,2)</f>
        <v>0</v>
      </c>
      <c r="AJ464" s="1004" cm="1">
        <f t="array" ref="AJ464">INDEX($H464:$K464,0,MATCH(AJ$448,$H$448:$K$448,0))*HLOOKUP(AJ$447,$J$444:$R$445,2)</f>
        <v>0</v>
      </c>
      <c r="AK464" s="1004" cm="1">
        <f t="array" ref="AK464">INDEX($H464:$K464,0,MATCH(AK$448,$H$448:$K$448,0))*HLOOKUP(AK$447,$J$444:$R$445,2)</f>
        <v>0</v>
      </c>
      <c r="AL464" s="1004" cm="1">
        <f t="array" ref="AL464">INDEX($H464:$K464,0,MATCH(AL$448,$H$448:$K$448,0))*HLOOKUP(AL$447,$J$444:$R$445,2)</f>
        <v>0</v>
      </c>
      <c r="AM464" s="1004" cm="1">
        <f t="array" ref="AM464">INDEX($H464:$K464,0,MATCH(AM$448,$H$448:$K$448,0))*HLOOKUP(AM$447,$J$444:$R$445,2)</f>
        <v>0</v>
      </c>
      <c r="AN464" s="1004" cm="1">
        <f t="array" ref="AN464">INDEX($H464:$K464,0,MATCH(AN$448,$H$448:$K$448,0))*HLOOKUP(AN$447,$J$444:$R$445,2)</f>
        <v>0</v>
      </c>
      <c r="AO464" s="1004" cm="1">
        <f t="array" ref="AO464">INDEX($H464:$K464,0,MATCH(AO$448,$H$448:$K$448,0))*HLOOKUP(AO$447,$J$444:$R$445,2)</f>
        <v>0</v>
      </c>
      <c r="AP464" s="1004" cm="1">
        <f t="array" ref="AP464">INDEX($H464:$K464,0,MATCH(AP$448,$H$448:$K$448,0))*HLOOKUP(AP$447,$J$444:$R$445,2)</f>
        <v>0</v>
      </c>
      <c r="AQ464" s="1004" cm="1">
        <f t="array" ref="AQ464">INDEX($H464:$K464,0,MATCH(AQ$448,$H$448:$K$448,0))*HLOOKUP(AQ$447,$J$444:$R$445,2)</f>
        <v>0</v>
      </c>
      <c r="AR464" s="1004" cm="1">
        <f t="array" ref="AR464">INDEX($H464:$K464,0,MATCH(AR$448,$H$448:$K$448,0))*HLOOKUP(AR$447,$J$444:$R$445,2)</f>
        <v>0</v>
      </c>
      <c r="AS464" s="1004" cm="1">
        <f t="array" ref="AS464">INDEX($H464:$K464,0,MATCH(AS$448,$H$448:$K$448,0))*HLOOKUP(AS$447,$J$444:$R$445,2)</f>
        <v>0</v>
      </c>
      <c r="AT464" s="1004" cm="1">
        <f t="array" ref="AT464">INDEX($H464:$K464,0,MATCH(AT$448,$H$448:$K$448,0))*HLOOKUP(AT$447,$J$444:$R$445,2)</f>
        <v>0</v>
      </c>
      <c r="AU464" s="1004"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4" cm="1">
        <f t="array" ref="L465">INDEX($H465:$K465,0,MATCH(L$448,$H$448:$K$448,0))*HLOOKUP(L$447,$J$444:$R$445,2)</f>
        <v>0</v>
      </c>
      <c r="M465" s="1004" cm="1">
        <f t="array" ref="M465">INDEX($H465:$K465,0,MATCH(M$448,$H$448:$K$448,0))*HLOOKUP(M$447,$J$444:$R$445,2)</f>
        <v>0</v>
      </c>
      <c r="N465" s="1004" cm="1">
        <f t="array" ref="N465">INDEX($H465:$K465,0,MATCH(N$448,$H$448:$K$448,0))*HLOOKUP(N$447,$J$444:$R$445,2)</f>
        <v>0</v>
      </c>
      <c r="O465" s="1004" cm="1">
        <f t="array" ref="O465">INDEX($H465:$K465,0,MATCH(O$448,$H$448:$K$448,0))*HLOOKUP(O$447,$J$444:$R$445,2)</f>
        <v>0</v>
      </c>
      <c r="P465" s="1004" cm="1">
        <f t="array" ref="P465">INDEX($H465:$K465,0,MATCH(P$448,$H$448:$K$448,0))*HLOOKUP(P$447,$J$444:$R$445,2)</f>
        <v>0</v>
      </c>
      <c r="Q465" s="1004" cm="1">
        <f t="array" ref="Q465">INDEX($H465:$K465,0,MATCH(Q$448,$H$448:$K$448,0))*HLOOKUP(Q$447,$J$444:$R$445,2)</f>
        <v>0</v>
      </c>
      <c r="R465" s="1004" cm="1">
        <f t="array" ref="R465">INDEX($H465:$K465,0,MATCH(R$448,$H$448:$K$448,0))*HLOOKUP(R$447,$J$444:$R$445,2)</f>
        <v>0</v>
      </c>
      <c r="S465" s="1004" cm="1">
        <f t="array" ref="S465">INDEX($H465:$K465,0,MATCH(S$448,$H$448:$K$448,0))*HLOOKUP(S$447,$J$444:$R$445,2)</f>
        <v>0</v>
      </c>
      <c r="T465" s="1004" cm="1">
        <f t="array" ref="T465">INDEX($H465:$K465,0,MATCH(T$448,$H$448:$K$448,0))*HLOOKUP(T$447,$J$444:$R$445,2)</f>
        <v>0</v>
      </c>
      <c r="U465" s="1004" cm="1">
        <f t="array" ref="U465">INDEX($H465:$K465,0,MATCH(U$448,$H$448:$K$448,0))*HLOOKUP(U$447,$J$444:$R$445,2)</f>
        <v>0</v>
      </c>
      <c r="V465" s="1004" cm="1">
        <f t="array" ref="V465">INDEX($H465:$K465,0,MATCH(V$448,$H$448:$K$448,0))*HLOOKUP(V$447,$J$444:$R$445,2)</f>
        <v>0</v>
      </c>
      <c r="W465" s="1004" cm="1">
        <f t="array" ref="W465">INDEX($H465:$K465,0,MATCH(W$448,$H$448:$K$448,0))*HLOOKUP(W$447,$J$444:$R$445,2)</f>
        <v>0</v>
      </c>
      <c r="X465" s="1004" cm="1">
        <f t="array" ref="X465">INDEX($H465:$K465,0,MATCH(X$448,$H$448:$K$448,0))*HLOOKUP(X$447,$J$444:$R$445,2)</f>
        <v>0</v>
      </c>
      <c r="Y465" s="1004" cm="1">
        <f t="array" ref="Y465">INDEX($H465:$K465,0,MATCH(Y$448,$H$448:$K$448,0))*HLOOKUP(Y$447,$J$444:$R$445,2)</f>
        <v>0</v>
      </c>
      <c r="Z465" s="1004" cm="1">
        <f t="array" ref="Z465">INDEX($H465:$K465,0,MATCH(Z$448,$H$448:$K$448,0))*HLOOKUP(Z$447,$J$444:$R$445,2)</f>
        <v>0</v>
      </c>
      <c r="AA465" s="1004" cm="1">
        <f t="array" ref="AA465">INDEX($H465:$K465,0,MATCH(AA$448,$H$448:$K$448,0))*HLOOKUP(AA$447,$J$444:$R$445,2)</f>
        <v>0</v>
      </c>
      <c r="AB465" s="1004" cm="1">
        <f t="array" ref="AB465">INDEX($H465:$K465,0,MATCH(AB$448,$H$448:$K$448,0))*HLOOKUP(AB$447,$J$444:$R$445,2)</f>
        <v>0</v>
      </c>
      <c r="AC465" s="1004" cm="1">
        <f t="array" ref="AC465">INDEX($H465:$K465,0,MATCH(AC$448,$H$448:$K$448,0))*HLOOKUP(AC$447,$J$444:$R$445,2)</f>
        <v>0</v>
      </c>
      <c r="AD465" s="1004" cm="1">
        <f t="array" ref="AD465">INDEX($H465:$K465,0,MATCH(AD$448,$H$448:$K$448,0))*HLOOKUP(AD$447,$J$444:$R$445,2)</f>
        <v>0</v>
      </c>
      <c r="AE465" s="1004" cm="1">
        <f t="array" ref="AE465">INDEX($H465:$K465,0,MATCH(AE$448,$H$448:$K$448,0))*HLOOKUP(AE$447,$J$444:$R$445,2)</f>
        <v>0</v>
      </c>
      <c r="AF465" s="1004" cm="1">
        <f t="array" ref="AF465">INDEX($H465:$K465,0,MATCH(AF$448,$H$448:$K$448,0))*HLOOKUP(AF$447,$J$444:$R$445,2)</f>
        <v>0</v>
      </c>
      <c r="AG465" s="1004" cm="1">
        <f t="array" ref="AG465">INDEX($H465:$K465,0,MATCH(AG$448,$H$448:$K$448,0))*HLOOKUP(AG$447,$J$444:$R$445,2)</f>
        <v>0</v>
      </c>
      <c r="AH465" s="1004" cm="1">
        <f t="array" ref="AH465">INDEX($H465:$K465,0,MATCH(AH$448,$H$448:$K$448,0))*HLOOKUP(AH$447,$J$444:$R$445,2)</f>
        <v>0</v>
      </c>
      <c r="AI465" s="1004" cm="1">
        <f t="array" ref="AI465">INDEX($H465:$K465,0,MATCH(AI$448,$H$448:$K$448,0))*HLOOKUP(AI$447,$J$444:$R$445,2)</f>
        <v>0</v>
      </c>
      <c r="AJ465" s="1004" cm="1">
        <f t="array" ref="AJ465">INDEX($H465:$K465,0,MATCH(AJ$448,$H$448:$K$448,0))*HLOOKUP(AJ$447,$J$444:$R$445,2)</f>
        <v>0</v>
      </c>
      <c r="AK465" s="1004" cm="1">
        <f t="array" ref="AK465">INDEX($H465:$K465,0,MATCH(AK$448,$H$448:$K$448,0))*HLOOKUP(AK$447,$J$444:$R$445,2)</f>
        <v>0</v>
      </c>
      <c r="AL465" s="1004" cm="1">
        <f t="array" ref="AL465">INDEX($H465:$K465,0,MATCH(AL$448,$H$448:$K$448,0))*HLOOKUP(AL$447,$J$444:$R$445,2)</f>
        <v>0</v>
      </c>
      <c r="AM465" s="1004" cm="1">
        <f t="array" ref="AM465">INDEX($H465:$K465,0,MATCH(AM$448,$H$448:$K$448,0))*HLOOKUP(AM$447,$J$444:$R$445,2)</f>
        <v>0</v>
      </c>
      <c r="AN465" s="1004" cm="1">
        <f t="array" ref="AN465">INDEX($H465:$K465,0,MATCH(AN$448,$H$448:$K$448,0))*HLOOKUP(AN$447,$J$444:$R$445,2)</f>
        <v>0</v>
      </c>
      <c r="AO465" s="1004" cm="1">
        <f t="array" ref="AO465">INDEX($H465:$K465,0,MATCH(AO$448,$H$448:$K$448,0))*HLOOKUP(AO$447,$J$444:$R$445,2)</f>
        <v>0</v>
      </c>
      <c r="AP465" s="1004" cm="1">
        <f t="array" ref="AP465">INDEX($H465:$K465,0,MATCH(AP$448,$H$448:$K$448,0))*HLOOKUP(AP$447,$J$444:$R$445,2)</f>
        <v>0</v>
      </c>
      <c r="AQ465" s="1004" cm="1">
        <f t="array" ref="AQ465">INDEX($H465:$K465,0,MATCH(AQ$448,$H$448:$K$448,0))*HLOOKUP(AQ$447,$J$444:$R$445,2)</f>
        <v>0</v>
      </c>
      <c r="AR465" s="1004" cm="1">
        <f t="array" ref="AR465">INDEX($H465:$K465,0,MATCH(AR$448,$H$448:$K$448,0))*HLOOKUP(AR$447,$J$444:$R$445,2)</f>
        <v>0</v>
      </c>
      <c r="AS465" s="1004" cm="1">
        <f t="array" ref="AS465">INDEX($H465:$K465,0,MATCH(AS$448,$H$448:$K$448,0))*HLOOKUP(AS$447,$J$444:$R$445,2)</f>
        <v>0</v>
      </c>
      <c r="AT465" s="1004" cm="1">
        <f t="array" ref="AT465">INDEX($H465:$K465,0,MATCH(AT$448,$H$448:$K$448,0))*HLOOKUP(AT$447,$J$444:$R$445,2)</f>
        <v>0</v>
      </c>
      <c r="AU465" s="1004"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4" cm="1">
        <f t="array" ref="L466">INDEX($H466:$K466,0,MATCH(L$448,$H$448:$K$448,0))*HLOOKUP(L$447,$J$444:$R$445,2)</f>
        <v>0</v>
      </c>
      <c r="M466" s="1004" cm="1">
        <f t="array" ref="M466">INDEX($H466:$K466,0,MATCH(M$448,$H$448:$K$448,0))*HLOOKUP(M$447,$J$444:$R$445,2)</f>
        <v>0</v>
      </c>
      <c r="N466" s="1004" cm="1">
        <f t="array" ref="N466">INDEX($H466:$K466,0,MATCH(N$448,$H$448:$K$448,0))*HLOOKUP(N$447,$J$444:$R$445,2)</f>
        <v>0</v>
      </c>
      <c r="O466" s="1004" cm="1">
        <f t="array" ref="O466">INDEX($H466:$K466,0,MATCH(O$448,$H$448:$K$448,0))*HLOOKUP(O$447,$J$444:$R$445,2)</f>
        <v>0</v>
      </c>
      <c r="P466" s="1004" cm="1">
        <f t="array" ref="P466">INDEX($H466:$K466,0,MATCH(P$448,$H$448:$K$448,0))*HLOOKUP(P$447,$J$444:$R$445,2)</f>
        <v>0</v>
      </c>
      <c r="Q466" s="1004" cm="1">
        <f t="array" ref="Q466">INDEX($H466:$K466,0,MATCH(Q$448,$H$448:$K$448,0))*HLOOKUP(Q$447,$J$444:$R$445,2)</f>
        <v>0</v>
      </c>
      <c r="R466" s="1004" cm="1">
        <f t="array" ref="R466">INDEX($H466:$K466,0,MATCH(R$448,$H$448:$K$448,0))*HLOOKUP(R$447,$J$444:$R$445,2)</f>
        <v>0</v>
      </c>
      <c r="S466" s="1004" cm="1">
        <f t="array" ref="S466">INDEX($H466:$K466,0,MATCH(S$448,$H$448:$K$448,0))*HLOOKUP(S$447,$J$444:$R$445,2)</f>
        <v>0</v>
      </c>
      <c r="T466" s="1004" cm="1">
        <f t="array" ref="T466">INDEX($H466:$K466,0,MATCH(T$448,$H$448:$K$448,0))*HLOOKUP(T$447,$J$444:$R$445,2)</f>
        <v>0</v>
      </c>
      <c r="U466" s="1004" cm="1">
        <f t="array" ref="U466">INDEX($H466:$K466,0,MATCH(U$448,$H$448:$K$448,0))*HLOOKUP(U$447,$J$444:$R$445,2)</f>
        <v>0</v>
      </c>
      <c r="V466" s="1004" cm="1">
        <f t="array" ref="V466">INDEX($H466:$K466,0,MATCH(V$448,$H$448:$K$448,0))*HLOOKUP(V$447,$J$444:$R$445,2)</f>
        <v>0</v>
      </c>
      <c r="W466" s="1004" cm="1">
        <f t="array" ref="W466">INDEX($H466:$K466,0,MATCH(W$448,$H$448:$K$448,0))*HLOOKUP(W$447,$J$444:$R$445,2)</f>
        <v>0</v>
      </c>
      <c r="X466" s="1004" cm="1">
        <f t="array" ref="X466">INDEX($H466:$K466,0,MATCH(X$448,$H$448:$K$448,0))*HLOOKUP(X$447,$J$444:$R$445,2)</f>
        <v>0</v>
      </c>
      <c r="Y466" s="1004" cm="1">
        <f t="array" ref="Y466">INDEX($H466:$K466,0,MATCH(Y$448,$H$448:$K$448,0))*HLOOKUP(Y$447,$J$444:$R$445,2)</f>
        <v>0</v>
      </c>
      <c r="Z466" s="1004" cm="1">
        <f t="array" ref="Z466">INDEX($H466:$K466,0,MATCH(Z$448,$H$448:$K$448,0))*HLOOKUP(Z$447,$J$444:$R$445,2)</f>
        <v>0</v>
      </c>
      <c r="AA466" s="1004" cm="1">
        <f t="array" ref="AA466">INDEX($H466:$K466,0,MATCH(AA$448,$H$448:$K$448,0))*HLOOKUP(AA$447,$J$444:$R$445,2)</f>
        <v>0</v>
      </c>
      <c r="AB466" s="1004" cm="1">
        <f t="array" ref="AB466">INDEX($H466:$K466,0,MATCH(AB$448,$H$448:$K$448,0))*HLOOKUP(AB$447,$J$444:$R$445,2)</f>
        <v>0</v>
      </c>
      <c r="AC466" s="1004" cm="1">
        <f t="array" ref="AC466">INDEX($H466:$K466,0,MATCH(AC$448,$H$448:$K$448,0))*HLOOKUP(AC$447,$J$444:$R$445,2)</f>
        <v>0</v>
      </c>
      <c r="AD466" s="1004" cm="1">
        <f t="array" ref="AD466">INDEX($H466:$K466,0,MATCH(AD$448,$H$448:$K$448,0))*HLOOKUP(AD$447,$J$444:$R$445,2)</f>
        <v>0</v>
      </c>
      <c r="AE466" s="1004" cm="1">
        <f t="array" ref="AE466">INDEX($H466:$K466,0,MATCH(AE$448,$H$448:$K$448,0))*HLOOKUP(AE$447,$J$444:$R$445,2)</f>
        <v>0</v>
      </c>
      <c r="AF466" s="1004" cm="1">
        <f t="array" ref="AF466">INDEX($H466:$K466,0,MATCH(AF$448,$H$448:$K$448,0))*HLOOKUP(AF$447,$J$444:$R$445,2)</f>
        <v>0</v>
      </c>
      <c r="AG466" s="1004" cm="1">
        <f t="array" ref="AG466">INDEX($H466:$K466,0,MATCH(AG$448,$H$448:$K$448,0))*HLOOKUP(AG$447,$J$444:$R$445,2)</f>
        <v>0</v>
      </c>
      <c r="AH466" s="1004" cm="1">
        <f t="array" ref="AH466">INDEX($H466:$K466,0,MATCH(AH$448,$H$448:$K$448,0))*HLOOKUP(AH$447,$J$444:$R$445,2)</f>
        <v>0</v>
      </c>
      <c r="AI466" s="1004" cm="1">
        <f t="array" ref="AI466">INDEX($H466:$K466,0,MATCH(AI$448,$H$448:$K$448,0))*HLOOKUP(AI$447,$J$444:$R$445,2)</f>
        <v>0</v>
      </c>
      <c r="AJ466" s="1004" cm="1">
        <f t="array" ref="AJ466">INDEX($H466:$K466,0,MATCH(AJ$448,$H$448:$K$448,0))*HLOOKUP(AJ$447,$J$444:$R$445,2)</f>
        <v>0</v>
      </c>
      <c r="AK466" s="1004" cm="1">
        <f t="array" ref="AK466">INDEX($H466:$K466,0,MATCH(AK$448,$H$448:$K$448,0))*HLOOKUP(AK$447,$J$444:$R$445,2)</f>
        <v>0</v>
      </c>
      <c r="AL466" s="1004" cm="1">
        <f t="array" ref="AL466">INDEX($H466:$K466,0,MATCH(AL$448,$H$448:$K$448,0))*HLOOKUP(AL$447,$J$444:$R$445,2)</f>
        <v>0</v>
      </c>
      <c r="AM466" s="1004" cm="1">
        <f t="array" ref="AM466">INDEX($H466:$K466,0,MATCH(AM$448,$H$448:$K$448,0))*HLOOKUP(AM$447,$J$444:$R$445,2)</f>
        <v>0</v>
      </c>
      <c r="AN466" s="1004" cm="1">
        <f t="array" ref="AN466">INDEX($H466:$K466,0,MATCH(AN$448,$H$448:$K$448,0))*HLOOKUP(AN$447,$J$444:$R$445,2)</f>
        <v>0</v>
      </c>
      <c r="AO466" s="1004" cm="1">
        <f t="array" ref="AO466">INDEX($H466:$K466,0,MATCH(AO$448,$H$448:$K$448,0))*HLOOKUP(AO$447,$J$444:$R$445,2)</f>
        <v>0</v>
      </c>
      <c r="AP466" s="1004" cm="1">
        <f t="array" ref="AP466">INDEX($H466:$K466,0,MATCH(AP$448,$H$448:$K$448,0))*HLOOKUP(AP$447,$J$444:$R$445,2)</f>
        <v>0</v>
      </c>
      <c r="AQ466" s="1004" cm="1">
        <f t="array" ref="AQ466">INDEX($H466:$K466,0,MATCH(AQ$448,$H$448:$K$448,0))*HLOOKUP(AQ$447,$J$444:$R$445,2)</f>
        <v>0</v>
      </c>
      <c r="AR466" s="1004" cm="1">
        <f t="array" ref="AR466">INDEX($H466:$K466,0,MATCH(AR$448,$H$448:$K$448,0))*HLOOKUP(AR$447,$J$444:$R$445,2)</f>
        <v>0</v>
      </c>
      <c r="AS466" s="1004" cm="1">
        <f t="array" ref="AS466">INDEX($H466:$K466,0,MATCH(AS$448,$H$448:$K$448,0))*HLOOKUP(AS$447,$J$444:$R$445,2)</f>
        <v>0</v>
      </c>
      <c r="AT466" s="1004" cm="1">
        <f t="array" ref="AT466">INDEX($H466:$K466,0,MATCH(AT$448,$H$448:$K$448,0))*HLOOKUP(AT$447,$J$444:$R$445,2)</f>
        <v>0</v>
      </c>
      <c r="AU466" s="1004"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4" cm="1">
        <f t="array" ref="L467">INDEX($H467:$K467,0,MATCH(L$448,$H$448:$K$448,0))*HLOOKUP(L$447,$J$444:$R$445,2)</f>
        <v>0</v>
      </c>
      <c r="M467" s="1004" cm="1">
        <f t="array" ref="M467">INDEX($H467:$K467,0,MATCH(M$448,$H$448:$K$448,0))*HLOOKUP(M$447,$J$444:$R$445,2)</f>
        <v>0</v>
      </c>
      <c r="N467" s="1004" cm="1">
        <f t="array" ref="N467">INDEX($H467:$K467,0,MATCH(N$448,$H$448:$K$448,0))*HLOOKUP(N$447,$J$444:$R$445,2)</f>
        <v>0</v>
      </c>
      <c r="O467" s="1004" cm="1">
        <f t="array" ref="O467">INDEX($H467:$K467,0,MATCH(O$448,$H$448:$K$448,0))*HLOOKUP(O$447,$J$444:$R$445,2)</f>
        <v>0</v>
      </c>
      <c r="P467" s="1004" cm="1">
        <f t="array" ref="P467">INDEX($H467:$K467,0,MATCH(P$448,$H$448:$K$448,0))*HLOOKUP(P$447,$J$444:$R$445,2)</f>
        <v>0</v>
      </c>
      <c r="Q467" s="1004" cm="1">
        <f t="array" ref="Q467">INDEX($H467:$K467,0,MATCH(Q$448,$H$448:$K$448,0))*HLOOKUP(Q$447,$J$444:$R$445,2)</f>
        <v>0</v>
      </c>
      <c r="R467" s="1004" cm="1">
        <f t="array" ref="R467">INDEX($H467:$K467,0,MATCH(R$448,$H$448:$K$448,0))*HLOOKUP(R$447,$J$444:$R$445,2)</f>
        <v>0</v>
      </c>
      <c r="S467" s="1004" cm="1">
        <f t="array" ref="S467">INDEX($H467:$K467,0,MATCH(S$448,$H$448:$K$448,0))*HLOOKUP(S$447,$J$444:$R$445,2)</f>
        <v>0</v>
      </c>
      <c r="T467" s="1004" cm="1">
        <f t="array" ref="T467">INDEX($H467:$K467,0,MATCH(T$448,$H$448:$K$448,0))*HLOOKUP(T$447,$J$444:$R$445,2)</f>
        <v>0</v>
      </c>
      <c r="U467" s="1004" cm="1">
        <f t="array" ref="U467">INDEX($H467:$K467,0,MATCH(U$448,$H$448:$K$448,0))*HLOOKUP(U$447,$J$444:$R$445,2)</f>
        <v>0</v>
      </c>
      <c r="V467" s="1004" cm="1">
        <f t="array" ref="V467">INDEX($H467:$K467,0,MATCH(V$448,$H$448:$K$448,0))*HLOOKUP(V$447,$J$444:$R$445,2)</f>
        <v>0</v>
      </c>
      <c r="W467" s="1004" cm="1">
        <f t="array" ref="W467">INDEX($H467:$K467,0,MATCH(W$448,$H$448:$K$448,0))*HLOOKUP(W$447,$J$444:$R$445,2)</f>
        <v>0</v>
      </c>
      <c r="X467" s="1004" cm="1">
        <f t="array" ref="X467">INDEX($H467:$K467,0,MATCH(X$448,$H$448:$K$448,0))*HLOOKUP(X$447,$J$444:$R$445,2)</f>
        <v>0</v>
      </c>
      <c r="Y467" s="1004" cm="1">
        <f t="array" ref="Y467">INDEX($H467:$K467,0,MATCH(Y$448,$H$448:$K$448,0))*HLOOKUP(Y$447,$J$444:$R$445,2)</f>
        <v>0</v>
      </c>
      <c r="Z467" s="1004" cm="1">
        <f t="array" ref="Z467">INDEX($H467:$K467,0,MATCH(Z$448,$H$448:$K$448,0))*HLOOKUP(Z$447,$J$444:$R$445,2)</f>
        <v>0</v>
      </c>
      <c r="AA467" s="1004" cm="1">
        <f t="array" ref="AA467">INDEX($H467:$K467,0,MATCH(AA$448,$H$448:$K$448,0))*HLOOKUP(AA$447,$J$444:$R$445,2)</f>
        <v>0</v>
      </c>
      <c r="AB467" s="1004" cm="1">
        <f t="array" ref="AB467">INDEX($H467:$K467,0,MATCH(AB$448,$H$448:$K$448,0))*HLOOKUP(AB$447,$J$444:$R$445,2)</f>
        <v>0</v>
      </c>
      <c r="AC467" s="1004" cm="1">
        <f t="array" ref="AC467">INDEX($H467:$K467,0,MATCH(AC$448,$H$448:$K$448,0))*HLOOKUP(AC$447,$J$444:$R$445,2)</f>
        <v>0</v>
      </c>
      <c r="AD467" s="1004" cm="1">
        <f t="array" ref="AD467">INDEX($H467:$K467,0,MATCH(AD$448,$H$448:$K$448,0))*HLOOKUP(AD$447,$J$444:$R$445,2)</f>
        <v>0</v>
      </c>
      <c r="AE467" s="1004" cm="1">
        <f t="array" ref="AE467">INDEX($H467:$K467,0,MATCH(AE$448,$H$448:$K$448,0))*HLOOKUP(AE$447,$J$444:$R$445,2)</f>
        <v>0</v>
      </c>
      <c r="AF467" s="1004" cm="1">
        <f t="array" ref="AF467">INDEX($H467:$K467,0,MATCH(AF$448,$H$448:$K$448,0))*HLOOKUP(AF$447,$J$444:$R$445,2)</f>
        <v>0</v>
      </c>
      <c r="AG467" s="1004" cm="1">
        <f t="array" ref="AG467">INDEX($H467:$K467,0,MATCH(AG$448,$H$448:$K$448,0))*HLOOKUP(AG$447,$J$444:$R$445,2)</f>
        <v>0</v>
      </c>
      <c r="AH467" s="1004" cm="1">
        <f t="array" ref="AH467">INDEX($H467:$K467,0,MATCH(AH$448,$H$448:$K$448,0))*HLOOKUP(AH$447,$J$444:$R$445,2)</f>
        <v>0</v>
      </c>
      <c r="AI467" s="1004" cm="1">
        <f t="array" ref="AI467">INDEX($H467:$K467,0,MATCH(AI$448,$H$448:$K$448,0))*HLOOKUP(AI$447,$J$444:$R$445,2)</f>
        <v>0</v>
      </c>
      <c r="AJ467" s="1004" cm="1">
        <f t="array" ref="AJ467">INDEX($H467:$K467,0,MATCH(AJ$448,$H$448:$K$448,0))*HLOOKUP(AJ$447,$J$444:$R$445,2)</f>
        <v>0</v>
      </c>
      <c r="AK467" s="1004" cm="1">
        <f t="array" ref="AK467">INDEX($H467:$K467,0,MATCH(AK$448,$H$448:$K$448,0))*HLOOKUP(AK$447,$J$444:$R$445,2)</f>
        <v>0</v>
      </c>
      <c r="AL467" s="1004" cm="1">
        <f t="array" ref="AL467">INDEX($H467:$K467,0,MATCH(AL$448,$H$448:$K$448,0))*HLOOKUP(AL$447,$J$444:$R$445,2)</f>
        <v>0</v>
      </c>
      <c r="AM467" s="1004" cm="1">
        <f t="array" ref="AM467">INDEX($H467:$K467,0,MATCH(AM$448,$H$448:$K$448,0))*HLOOKUP(AM$447,$J$444:$R$445,2)</f>
        <v>0</v>
      </c>
      <c r="AN467" s="1004" cm="1">
        <f t="array" ref="AN467">INDEX($H467:$K467,0,MATCH(AN$448,$H$448:$K$448,0))*HLOOKUP(AN$447,$J$444:$R$445,2)</f>
        <v>0</v>
      </c>
      <c r="AO467" s="1004" cm="1">
        <f t="array" ref="AO467">INDEX($H467:$K467,0,MATCH(AO$448,$H$448:$K$448,0))*HLOOKUP(AO$447,$J$444:$R$445,2)</f>
        <v>0</v>
      </c>
      <c r="AP467" s="1004" cm="1">
        <f t="array" ref="AP467">INDEX($H467:$K467,0,MATCH(AP$448,$H$448:$K$448,0))*HLOOKUP(AP$447,$J$444:$R$445,2)</f>
        <v>0</v>
      </c>
      <c r="AQ467" s="1004" cm="1">
        <f t="array" ref="AQ467">INDEX($H467:$K467,0,MATCH(AQ$448,$H$448:$K$448,0))*HLOOKUP(AQ$447,$J$444:$R$445,2)</f>
        <v>0</v>
      </c>
      <c r="AR467" s="1004" cm="1">
        <f t="array" ref="AR467">INDEX($H467:$K467,0,MATCH(AR$448,$H$448:$K$448,0))*HLOOKUP(AR$447,$J$444:$R$445,2)</f>
        <v>0</v>
      </c>
      <c r="AS467" s="1004" cm="1">
        <f t="array" ref="AS467">INDEX($H467:$K467,0,MATCH(AS$448,$H$448:$K$448,0))*HLOOKUP(AS$447,$J$444:$R$445,2)</f>
        <v>0</v>
      </c>
      <c r="AT467" s="1004" cm="1">
        <f t="array" ref="AT467">INDEX($H467:$K467,0,MATCH(AT$448,$H$448:$K$448,0))*HLOOKUP(AT$447,$J$444:$R$445,2)</f>
        <v>0</v>
      </c>
      <c r="AU467" s="1004"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4" cm="1">
        <f t="array" ref="L468">INDEX($H468:$K468,0,MATCH(L$448,$H$448:$K$448,0))*HLOOKUP(L$447,$J$444:$R$445,2)</f>
        <v>0</v>
      </c>
      <c r="M468" s="1004" cm="1">
        <f t="array" ref="M468">INDEX($H468:$K468,0,MATCH(M$448,$H$448:$K$448,0))*HLOOKUP(M$447,$J$444:$R$445,2)</f>
        <v>0</v>
      </c>
      <c r="N468" s="1004" cm="1">
        <f t="array" ref="N468">INDEX($H468:$K468,0,MATCH(N$448,$H$448:$K$448,0))*HLOOKUP(N$447,$J$444:$R$445,2)</f>
        <v>0</v>
      </c>
      <c r="O468" s="1004" cm="1">
        <f t="array" ref="O468">INDEX($H468:$K468,0,MATCH(O$448,$H$448:$K$448,0))*HLOOKUP(O$447,$J$444:$R$445,2)</f>
        <v>0</v>
      </c>
      <c r="P468" s="1004" cm="1">
        <f t="array" ref="P468">INDEX($H468:$K468,0,MATCH(P$448,$H$448:$K$448,0))*HLOOKUP(P$447,$J$444:$R$445,2)</f>
        <v>0</v>
      </c>
      <c r="Q468" s="1004" cm="1">
        <f t="array" ref="Q468">INDEX($H468:$K468,0,MATCH(Q$448,$H$448:$K$448,0))*HLOOKUP(Q$447,$J$444:$R$445,2)</f>
        <v>0</v>
      </c>
      <c r="R468" s="1004" cm="1">
        <f t="array" ref="R468">INDEX($H468:$K468,0,MATCH(R$448,$H$448:$K$448,0))*HLOOKUP(R$447,$J$444:$R$445,2)</f>
        <v>0</v>
      </c>
      <c r="S468" s="1004" cm="1">
        <f t="array" ref="S468">INDEX($H468:$K468,0,MATCH(S$448,$H$448:$K$448,0))*HLOOKUP(S$447,$J$444:$R$445,2)</f>
        <v>0</v>
      </c>
      <c r="T468" s="1004" cm="1">
        <f t="array" ref="T468">INDEX($H468:$K468,0,MATCH(T$448,$H$448:$K$448,0))*HLOOKUP(T$447,$J$444:$R$445,2)</f>
        <v>0</v>
      </c>
      <c r="U468" s="1004" cm="1">
        <f t="array" ref="U468">INDEX($H468:$K468,0,MATCH(U$448,$H$448:$K$448,0))*HLOOKUP(U$447,$J$444:$R$445,2)</f>
        <v>0</v>
      </c>
      <c r="V468" s="1004" cm="1">
        <f t="array" ref="V468">INDEX($H468:$K468,0,MATCH(V$448,$H$448:$K$448,0))*HLOOKUP(V$447,$J$444:$R$445,2)</f>
        <v>0</v>
      </c>
      <c r="W468" s="1004" cm="1">
        <f t="array" ref="W468">INDEX($H468:$K468,0,MATCH(W$448,$H$448:$K$448,0))*HLOOKUP(W$447,$J$444:$R$445,2)</f>
        <v>0</v>
      </c>
      <c r="X468" s="1004" cm="1">
        <f t="array" ref="X468">INDEX($H468:$K468,0,MATCH(X$448,$H$448:$K$448,0))*HLOOKUP(X$447,$J$444:$R$445,2)</f>
        <v>0</v>
      </c>
      <c r="Y468" s="1004" cm="1">
        <f t="array" ref="Y468">INDEX($H468:$K468,0,MATCH(Y$448,$H$448:$K$448,0))*HLOOKUP(Y$447,$J$444:$R$445,2)</f>
        <v>0</v>
      </c>
      <c r="Z468" s="1004" cm="1">
        <f t="array" ref="Z468">INDEX($H468:$K468,0,MATCH(Z$448,$H$448:$K$448,0))*HLOOKUP(Z$447,$J$444:$R$445,2)</f>
        <v>0</v>
      </c>
      <c r="AA468" s="1004" cm="1">
        <f t="array" ref="AA468">INDEX($H468:$K468,0,MATCH(AA$448,$H$448:$K$448,0))*HLOOKUP(AA$447,$J$444:$R$445,2)</f>
        <v>0</v>
      </c>
      <c r="AB468" s="1004" cm="1">
        <f t="array" ref="AB468">INDEX($H468:$K468,0,MATCH(AB$448,$H$448:$K$448,0))*HLOOKUP(AB$447,$J$444:$R$445,2)</f>
        <v>0</v>
      </c>
      <c r="AC468" s="1004" cm="1">
        <f t="array" ref="AC468">INDEX($H468:$K468,0,MATCH(AC$448,$H$448:$K$448,0))*HLOOKUP(AC$447,$J$444:$R$445,2)</f>
        <v>0</v>
      </c>
      <c r="AD468" s="1004" cm="1">
        <f t="array" ref="AD468">INDEX($H468:$K468,0,MATCH(AD$448,$H$448:$K$448,0))*HLOOKUP(AD$447,$J$444:$R$445,2)</f>
        <v>0</v>
      </c>
      <c r="AE468" s="1004" cm="1">
        <f t="array" ref="AE468">INDEX($H468:$K468,0,MATCH(AE$448,$H$448:$K$448,0))*HLOOKUP(AE$447,$J$444:$R$445,2)</f>
        <v>0</v>
      </c>
      <c r="AF468" s="1004" cm="1">
        <f t="array" ref="AF468">INDEX($H468:$K468,0,MATCH(AF$448,$H$448:$K$448,0))*HLOOKUP(AF$447,$J$444:$R$445,2)</f>
        <v>0</v>
      </c>
      <c r="AG468" s="1004" cm="1">
        <f t="array" ref="AG468">INDEX($H468:$K468,0,MATCH(AG$448,$H$448:$K$448,0))*HLOOKUP(AG$447,$J$444:$R$445,2)</f>
        <v>0</v>
      </c>
      <c r="AH468" s="1004" cm="1">
        <f t="array" ref="AH468">INDEX($H468:$K468,0,MATCH(AH$448,$H$448:$K$448,0))*HLOOKUP(AH$447,$J$444:$R$445,2)</f>
        <v>0</v>
      </c>
      <c r="AI468" s="1004" cm="1">
        <f t="array" ref="AI468">INDEX($H468:$K468,0,MATCH(AI$448,$H$448:$K$448,0))*HLOOKUP(AI$447,$J$444:$R$445,2)</f>
        <v>0</v>
      </c>
      <c r="AJ468" s="1004" cm="1">
        <f t="array" ref="AJ468">INDEX($H468:$K468,0,MATCH(AJ$448,$H$448:$K$448,0))*HLOOKUP(AJ$447,$J$444:$R$445,2)</f>
        <v>0</v>
      </c>
      <c r="AK468" s="1004" cm="1">
        <f t="array" ref="AK468">INDEX($H468:$K468,0,MATCH(AK$448,$H$448:$K$448,0))*HLOOKUP(AK$447,$J$444:$R$445,2)</f>
        <v>0</v>
      </c>
      <c r="AL468" s="1004" cm="1">
        <f t="array" ref="AL468">INDEX($H468:$K468,0,MATCH(AL$448,$H$448:$K$448,0))*HLOOKUP(AL$447,$J$444:$R$445,2)</f>
        <v>0</v>
      </c>
      <c r="AM468" s="1004" cm="1">
        <f t="array" ref="AM468">INDEX($H468:$K468,0,MATCH(AM$448,$H$448:$K$448,0))*HLOOKUP(AM$447,$J$444:$R$445,2)</f>
        <v>0</v>
      </c>
      <c r="AN468" s="1004" cm="1">
        <f t="array" ref="AN468">INDEX($H468:$K468,0,MATCH(AN$448,$H$448:$K$448,0))*HLOOKUP(AN$447,$J$444:$R$445,2)</f>
        <v>0</v>
      </c>
      <c r="AO468" s="1004" cm="1">
        <f t="array" ref="AO468">INDEX($H468:$K468,0,MATCH(AO$448,$H$448:$K$448,0))*HLOOKUP(AO$447,$J$444:$R$445,2)</f>
        <v>0</v>
      </c>
      <c r="AP468" s="1004" cm="1">
        <f t="array" ref="AP468">INDEX($H468:$K468,0,MATCH(AP$448,$H$448:$K$448,0))*HLOOKUP(AP$447,$J$444:$R$445,2)</f>
        <v>0</v>
      </c>
      <c r="AQ468" s="1004" cm="1">
        <f t="array" ref="AQ468">INDEX($H468:$K468,0,MATCH(AQ$448,$H$448:$K$448,0))*HLOOKUP(AQ$447,$J$444:$R$445,2)</f>
        <v>0</v>
      </c>
      <c r="AR468" s="1004" cm="1">
        <f t="array" ref="AR468">INDEX($H468:$K468,0,MATCH(AR$448,$H$448:$K$448,0))*HLOOKUP(AR$447,$J$444:$R$445,2)</f>
        <v>0</v>
      </c>
      <c r="AS468" s="1004" cm="1">
        <f t="array" ref="AS468">INDEX($H468:$K468,0,MATCH(AS$448,$H$448:$K$448,0))*HLOOKUP(AS$447,$J$444:$R$445,2)</f>
        <v>0</v>
      </c>
      <c r="AT468" s="1004" cm="1">
        <f t="array" ref="AT468">INDEX($H468:$K468,0,MATCH(AT$448,$H$448:$K$448,0))*HLOOKUP(AT$447,$J$444:$R$445,2)</f>
        <v>0</v>
      </c>
      <c r="AU468" s="1004"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4" cm="1">
        <f t="array" ref="L469">INDEX($H469:$K469,0,MATCH(L$448,$H$448:$K$448,0))*HLOOKUP(L$447,$J$444:$R$445,2)</f>
        <v>1</v>
      </c>
      <c r="M469" s="1004" cm="1">
        <f t="array" ref="M469">INDEX($H469:$K469,0,MATCH(M$448,$H$448:$K$448,0))*HLOOKUP(M$447,$J$444:$R$445,2)</f>
        <v>1</v>
      </c>
      <c r="N469" s="1004" cm="1">
        <f t="array" ref="N469">INDEX($H469:$K469,0,MATCH(N$448,$H$448:$K$448,0))*HLOOKUP(N$447,$J$444:$R$445,2)</f>
        <v>0</v>
      </c>
      <c r="O469" s="1004" cm="1">
        <f t="array" ref="O469">INDEX($H469:$K469,0,MATCH(O$448,$H$448:$K$448,0))*HLOOKUP(O$447,$J$444:$R$445,2)</f>
        <v>1</v>
      </c>
      <c r="P469" s="1004" cm="1">
        <f t="array" ref="P469">INDEX($H469:$K469,0,MATCH(P$448,$H$448:$K$448,0))*HLOOKUP(P$447,$J$444:$R$445,2)</f>
        <v>1</v>
      </c>
      <c r="Q469" s="1004" cm="1">
        <f t="array" ref="Q469">INDEX($H469:$K469,0,MATCH(Q$448,$H$448:$K$448,0))*HLOOKUP(Q$447,$J$444:$R$445,2)</f>
        <v>1</v>
      </c>
      <c r="R469" s="1004" cm="1">
        <f t="array" ref="R469">INDEX($H469:$K469,0,MATCH(R$448,$H$448:$K$448,0))*HLOOKUP(R$447,$J$444:$R$445,2)</f>
        <v>0</v>
      </c>
      <c r="S469" s="1004" cm="1">
        <f t="array" ref="S469">INDEX($H469:$K469,0,MATCH(S$448,$H$448:$K$448,0))*HLOOKUP(S$447,$J$444:$R$445,2)</f>
        <v>1</v>
      </c>
      <c r="T469" s="1004" cm="1">
        <f t="array" ref="T469">INDEX($H469:$K469,0,MATCH(T$448,$H$448:$K$448,0))*HLOOKUP(T$447,$J$444:$R$445,2)</f>
        <v>1</v>
      </c>
      <c r="U469" s="1004" cm="1">
        <f t="array" ref="U469">INDEX($H469:$K469,0,MATCH(U$448,$H$448:$K$448,0))*HLOOKUP(U$447,$J$444:$R$445,2)</f>
        <v>1</v>
      </c>
      <c r="V469" s="1004" cm="1">
        <f t="array" ref="V469">INDEX($H469:$K469,0,MATCH(V$448,$H$448:$K$448,0))*HLOOKUP(V$447,$J$444:$R$445,2)</f>
        <v>0</v>
      </c>
      <c r="W469" s="1004" cm="1">
        <f t="array" ref="W469">INDEX($H469:$K469,0,MATCH(W$448,$H$448:$K$448,0))*HLOOKUP(W$447,$J$444:$R$445,2)</f>
        <v>1</v>
      </c>
      <c r="X469" s="1004" cm="1">
        <f t="array" ref="X469">INDEX($H469:$K469,0,MATCH(X$448,$H$448:$K$448,0))*HLOOKUP(X$447,$J$444:$R$445,2)</f>
        <v>1</v>
      </c>
      <c r="Y469" s="1004" cm="1">
        <f t="array" ref="Y469">INDEX($H469:$K469,0,MATCH(Y$448,$H$448:$K$448,0))*HLOOKUP(Y$447,$J$444:$R$445,2)</f>
        <v>1</v>
      </c>
      <c r="Z469" s="1004" cm="1">
        <f t="array" ref="Z469">INDEX($H469:$K469,0,MATCH(Z$448,$H$448:$K$448,0))*HLOOKUP(Z$447,$J$444:$R$445,2)</f>
        <v>0</v>
      </c>
      <c r="AA469" s="1004" cm="1">
        <f t="array" ref="AA469">INDEX($H469:$K469,0,MATCH(AA$448,$H$448:$K$448,0))*HLOOKUP(AA$447,$J$444:$R$445,2)</f>
        <v>1</v>
      </c>
      <c r="AB469" s="1004" cm="1">
        <f t="array" ref="AB469">INDEX($H469:$K469,0,MATCH(AB$448,$H$448:$K$448,0))*HLOOKUP(AB$447,$J$444:$R$445,2)</f>
        <v>1</v>
      </c>
      <c r="AC469" s="1004" cm="1">
        <f t="array" ref="AC469">INDEX($H469:$K469,0,MATCH(AC$448,$H$448:$K$448,0))*HLOOKUP(AC$447,$J$444:$R$445,2)</f>
        <v>1</v>
      </c>
      <c r="AD469" s="1004" cm="1">
        <f t="array" ref="AD469">INDEX($H469:$K469,0,MATCH(AD$448,$H$448:$K$448,0))*HLOOKUP(AD$447,$J$444:$R$445,2)</f>
        <v>0</v>
      </c>
      <c r="AE469" s="1004" cm="1">
        <f t="array" ref="AE469">INDEX($H469:$K469,0,MATCH(AE$448,$H$448:$K$448,0))*HLOOKUP(AE$447,$J$444:$R$445,2)</f>
        <v>1</v>
      </c>
      <c r="AF469" s="1004" cm="1">
        <f t="array" ref="AF469">INDEX($H469:$K469,0,MATCH(AF$448,$H$448:$K$448,0))*HLOOKUP(AF$447,$J$444:$R$445,2)</f>
        <v>1</v>
      </c>
      <c r="AG469" s="1004" cm="1">
        <f t="array" ref="AG469">INDEX($H469:$K469,0,MATCH(AG$448,$H$448:$K$448,0))*HLOOKUP(AG$447,$J$444:$R$445,2)</f>
        <v>1</v>
      </c>
      <c r="AH469" s="1004" cm="1">
        <f t="array" ref="AH469">INDEX($H469:$K469,0,MATCH(AH$448,$H$448:$K$448,0))*HLOOKUP(AH$447,$J$444:$R$445,2)</f>
        <v>0</v>
      </c>
      <c r="AI469" s="1004" cm="1">
        <f t="array" ref="AI469">INDEX($H469:$K469,0,MATCH(AI$448,$H$448:$K$448,0))*HLOOKUP(AI$447,$J$444:$R$445,2)</f>
        <v>1</v>
      </c>
      <c r="AJ469" s="1004" cm="1">
        <f t="array" ref="AJ469">INDEX($H469:$K469,0,MATCH(AJ$448,$H$448:$K$448,0))*HLOOKUP(AJ$447,$J$444:$R$445,2)</f>
        <v>1</v>
      </c>
      <c r="AK469" s="1004" cm="1">
        <f t="array" ref="AK469">INDEX($H469:$K469,0,MATCH(AK$448,$H$448:$K$448,0))*HLOOKUP(AK$447,$J$444:$R$445,2)</f>
        <v>1</v>
      </c>
      <c r="AL469" s="1004" cm="1">
        <f t="array" ref="AL469">INDEX($H469:$K469,0,MATCH(AL$448,$H$448:$K$448,0))*HLOOKUP(AL$447,$J$444:$R$445,2)</f>
        <v>0</v>
      </c>
      <c r="AM469" s="1004" cm="1">
        <f t="array" ref="AM469">INDEX($H469:$K469,0,MATCH(AM$448,$H$448:$K$448,0))*HLOOKUP(AM$447,$J$444:$R$445,2)</f>
        <v>1</v>
      </c>
      <c r="AN469" s="1004" cm="1">
        <f t="array" ref="AN469">INDEX($H469:$K469,0,MATCH(AN$448,$H$448:$K$448,0))*HLOOKUP(AN$447,$J$444:$R$445,2)</f>
        <v>1</v>
      </c>
      <c r="AO469" s="1004" cm="1">
        <f t="array" ref="AO469">INDEX($H469:$K469,0,MATCH(AO$448,$H$448:$K$448,0))*HLOOKUP(AO$447,$J$444:$R$445,2)</f>
        <v>1</v>
      </c>
      <c r="AP469" s="1004" cm="1">
        <f t="array" ref="AP469">INDEX($H469:$K469,0,MATCH(AP$448,$H$448:$K$448,0))*HLOOKUP(AP$447,$J$444:$R$445,2)</f>
        <v>0</v>
      </c>
      <c r="AQ469" s="1004" cm="1">
        <f t="array" ref="AQ469">INDEX($H469:$K469,0,MATCH(AQ$448,$H$448:$K$448,0))*HLOOKUP(AQ$447,$J$444:$R$445,2)</f>
        <v>1</v>
      </c>
      <c r="AR469" s="1004" cm="1">
        <f t="array" ref="AR469">INDEX($H469:$K469,0,MATCH(AR$448,$H$448:$K$448,0))*HLOOKUP(AR$447,$J$444:$R$445,2)</f>
        <v>1</v>
      </c>
      <c r="AS469" s="1004" cm="1">
        <f t="array" ref="AS469">INDEX($H469:$K469,0,MATCH(AS$448,$H$448:$K$448,0))*HLOOKUP(AS$447,$J$444:$R$445,2)</f>
        <v>1</v>
      </c>
      <c r="AT469" s="1004" cm="1">
        <f t="array" ref="AT469">INDEX($H469:$K469,0,MATCH(AT$448,$H$448:$K$448,0))*HLOOKUP(AT$447,$J$444:$R$445,2)</f>
        <v>0</v>
      </c>
      <c r="AU469" s="1004"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4" cm="1">
        <f t="array" ref="L470">INDEX($H470:$K470,0,MATCH(L$448,$H$448:$K$448,0))*HLOOKUP(L$447,$J$444:$R$445,2)</f>
        <v>1</v>
      </c>
      <c r="M470" s="1004" cm="1">
        <f t="array" ref="M470">INDEX($H470:$K470,0,MATCH(M$448,$H$448:$K$448,0))*HLOOKUP(M$447,$J$444:$R$445,2)</f>
        <v>0</v>
      </c>
      <c r="N470" s="1004" cm="1">
        <f t="array" ref="N470">INDEX($H470:$K470,0,MATCH(N$448,$H$448:$K$448,0))*HLOOKUP(N$447,$J$444:$R$445,2)</f>
        <v>0</v>
      </c>
      <c r="O470" s="1004" cm="1">
        <f t="array" ref="O470">INDEX($H470:$K470,0,MATCH(O$448,$H$448:$K$448,0))*HLOOKUP(O$447,$J$444:$R$445,2)</f>
        <v>0</v>
      </c>
      <c r="P470" s="1004" cm="1">
        <f t="array" ref="P470">INDEX($H470:$K470,0,MATCH(P$448,$H$448:$K$448,0))*HLOOKUP(P$447,$J$444:$R$445,2)</f>
        <v>1</v>
      </c>
      <c r="Q470" s="1004" cm="1">
        <f t="array" ref="Q470">INDEX($H470:$K470,0,MATCH(Q$448,$H$448:$K$448,0))*HLOOKUP(Q$447,$J$444:$R$445,2)</f>
        <v>0</v>
      </c>
      <c r="R470" s="1004" cm="1">
        <f t="array" ref="R470">INDEX($H470:$K470,0,MATCH(R$448,$H$448:$K$448,0))*HLOOKUP(R$447,$J$444:$R$445,2)</f>
        <v>0</v>
      </c>
      <c r="S470" s="1004" cm="1">
        <f t="array" ref="S470">INDEX($H470:$K470,0,MATCH(S$448,$H$448:$K$448,0))*HLOOKUP(S$447,$J$444:$R$445,2)</f>
        <v>0</v>
      </c>
      <c r="T470" s="1004" cm="1">
        <f t="array" ref="T470">INDEX($H470:$K470,0,MATCH(T$448,$H$448:$K$448,0))*HLOOKUP(T$447,$J$444:$R$445,2)</f>
        <v>1</v>
      </c>
      <c r="U470" s="1004" cm="1">
        <f t="array" ref="U470">INDEX($H470:$K470,0,MATCH(U$448,$H$448:$K$448,0))*HLOOKUP(U$447,$J$444:$R$445,2)</f>
        <v>0</v>
      </c>
      <c r="V470" s="1004" cm="1">
        <f t="array" ref="V470">INDEX($H470:$K470,0,MATCH(V$448,$H$448:$K$448,0))*HLOOKUP(V$447,$J$444:$R$445,2)</f>
        <v>0</v>
      </c>
      <c r="W470" s="1004" cm="1">
        <f t="array" ref="W470">INDEX($H470:$K470,0,MATCH(W$448,$H$448:$K$448,0))*HLOOKUP(W$447,$J$444:$R$445,2)</f>
        <v>0</v>
      </c>
      <c r="X470" s="1004" cm="1">
        <f t="array" ref="X470">INDEX($H470:$K470,0,MATCH(X$448,$H$448:$K$448,0))*HLOOKUP(X$447,$J$444:$R$445,2)</f>
        <v>1</v>
      </c>
      <c r="Y470" s="1004" cm="1">
        <f t="array" ref="Y470">INDEX($H470:$K470,0,MATCH(Y$448,$H$448:$K$448,0))*HLOOKUP(Y$447,$J$444:$R$445,2)</f>
        <v>0</v>
      </c>
      <c r="Z470" s="1004" cm="1">
        <f t="array" ref="Z470">INDEX($H470:$K470,0,MATCH(Z$448,$H$448:$K$448,0))*HLOOKUP(Z$447,$J$444:$R$445,2)</f>
        <v>0</v>
      </c>
      <c r="AA470" s="1004" cm="1">
        <f t="array" ref="AA470">INDEX($H470:$K470,0,MATCH(AA$448,$H$448:$K$448,0))*HLOOKUP(AA$447,$J$444:$R$445,2)</f>
        <v>0</v>
      </c>
      <c r="AB470" s="1004" cm="1">
        <f t="array" ref="AB470">INDEX($H470:$K470,0,MATCH(AB$448,$H$448:$K$448,0))*HLOOKUP(AB$447,$J$444:$R$445,2)</f>
        <v>1</v>
      </c>
      <c r="AC470" s="1004" cm="1">
        <f t="array" ref="AC470">INDEX($H470:$K470,0,MATCH(AC$448,$H$448:$K$448,0))*HLOOKUP(AC$447,$J$444:$R$445,2)</f>
        <v>0</v>
      </c>
      <c r="AD470" s="1004" cm="1">
        <f t="array" ref="AD470">INDEX($H470:$K470,0,MATCH(AD$448,$H$448:$K$448,0))*HLOOKUP(AD$447,$J$444:$R$445,2)</f>
        <v>0</v>
      </c>
      <c r="AE470" s="1004" cm="1">
        <f t="array" ref="AE470">INDEX($H470:$K470,0,MATCH(AE$448,$H$448:$K$448,0))*HLOOKUP(AE$447,$J$444:$R$445,2)</f>
        <v>0</v>
      </c>
      <c r="AF470" s="1004" cm="1">
        <f t="array" ref="AF470">INDEX($H470:$K470,0,MATCH(AF$448,$H$448:$K$448,0))*HLOOKUP(AF$447,$J$444:$R$445,2)</f>
        <v>1</v>
      </c>
      <c r="AG470" s="1004" cm="1">
        <f t="array" ref="AG470">INDEX($H470:$K470,0,MATCH(AG$448,$H$448:$K$448,0))*HLOOKUP(AG$447,$J$444:$R$445,2)</f>
        <v>0</v>
      </c>
      <c r="AH470" s="1004" cm="1">
        <f t="array" ref="AH470">INDEX($H470:$K470,0,MATCH(AH$448,$H$448:$K$448,0))*HLOOKUP(AH$447,$J$444:$R$445,2)</f>
        <v>0</v>
      </c>
      <c r="AI470" s="1004" cm="1">
        <f t="array" ref="AI470">INDEX($H470:$K470,0,MATCH(AI$448,$H$448:$K$448,0))*HLOOKUP(AI$447,$J$444:$R$445,2)</f>
        <v>0</v>
      </c>
      <c r="AJ470" s="1004" cm="1">
        <f t="array" ref="AJ470">INDEX($H470:$K470,0,MATCH(AJ$448,$H$448:$K$448,0))*HLOOKUP(AJ$447,$J$444:$R$445,2)</f>
        <v>1</v>
      </c>
      <c r="AK470" s="1004" cm="1">
        <f t="array" ref="AK470">INDEX($H470:$K470,0,MATCH(AK$448,$H$448:$K$448,0))*HLOOKUP(AK$447,$J$444:$R$445,2)</f>
        <v>0</v>
      </c>
      <c r="AL470" s="1004" cm="1">
        <f t="array" ref="AL470">INDEX($H470:$K470,0,MATCH(AL$448,$H$448:$K$448,0))*HLOOKUP(AL$447,$J$444:$R$445,2)</f>
        <v>0</v>
      </c>
      <c r="AM470" s="1004" cm="1">
        <f t="array" ref="AM470">INDEX($H470:$K470,0,MATCH(AM$448,$H$448:$K$448,0))*HLOOKUP(AM$447,$J$444:$R$445,2)</f>
        <v>0</v>
      </c>
      <c r="AN470" s="1004" cm="1">
        <f t="array" ref="AN470">INDEX($H470:$K470,0,MATCH(AN$448,$H$448:$K$448,0))*HLOOKUP(AN$447,$J$444:$R$445,2)</f>
        <v>1</v>
      </c>
      <c r="AO470" s="1004" cm="1">
        <f t="array" ref="AO470">INDEX($H470:$K470,0,MATCH(AO$448,$H$448:$K$448,0))*HLOOKUP(AO$447,$J$444:$R$445,2)</f>
        <v>0</v>
      </c>
      <c r="AP470" s="1004" cm="1">
        <f t="array" ref="AP470">INDEX($H470:$K470,0,MATCH(AP$448,$H$448:$K$448,0))*HLOOKUP(AP$447,$J$444:$R$445,2)</f>
        <v>0</v>
      </c>
      <c r="AQ470" s="1004" cm="1">
        <f t="array" ref="AQ470">INDEX($H470:$K470,0,MATCH(AQ$448,$H$448:$K$448,0))*HLOOKUP(AQ$447,$J$444:$R$445,2)</f>
        <v>0</v>
      </c>
      <c r="AR470" s="1004" cm="1">
        <f t="array" ref="AR470">INDEX($H470:$K470,0,MATCH(AR$448,$H$448:$K$448,0))*HLOOKUP(AR$447,$J$444:$R$445,2)</f>
        <v>1</v>
      </c>
      <c r="AS470" s="1004" cm="1">
        <f t="array" ref="AS470">INDEX($H470:$K470,0,MATCH(AS$448,$H$448:$K$448,0))*HLOOKUP(AS$447,$J$444:$R$445,2)</f>
        <v>0</v>
      </c>
      <c r="AT470" s="1004" cm="1">
        <f t="array" ref="AT470">INDEX($H470:$K470,0,MATCH(AT$448,$H$448:$K$448,0))*HLOOKUP(AT$447,$J$444:$R$445,2)</f>
        <v>0</v>
      </c>
      <c r="AU470" s="1004"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4" cm="1">
        <f t="array" ref="L471">INDEX($H471:$K471,0,MATCH(L$448,$H$448:$K$448,0))*HLOOKUP(L$447,$J$444:$R$445,2)</f>
        <v>1</v>
      </c>
      <c r="M471" s="1004" cm="1">
        <f t="array" ref="M471">INDEX($H471:$K471,0,MATCH(M$448,$H$448:$K$448,0))*HLOOKUP(M$447,$J$444:$R$445,2)</f>
        <v>1</v>
      </c>
      <c r="N471" s="1004" cm="1">
        <f t="array" ref="N471">INDEX($H471:$K471,0,MATCH(N$448,$H$448:$K$448,0))*HLOOKUP(N$447,$J$444:$R$445,2)</f>
        <v>1</v>
      </c>
      <c r="O471" s="1004" cm="1">
        <f t="array" ref="O471">INDEX($H471:$K471,0,MATCH(O$448,$H$448:$K$448,0))*HLOOKUP(O$447,$J$444:$R$445,2)</f>
        <v>0</v>
      </c>
      <c r="P471" s="1004" cm="1">
        <f t="array" ref="P471">INDEX($H471:$K471,0,MATCH(P$448,$H$448:$K$448,0))*HLOOKUP(P$447,$J$444:$R$445,2)</f>
        <v>1</v>
      </c>
      <c r="Q471" s="1004" cm="1">
        <f t="array" ref="Q471">INDEX($H471:$K471,0,MATCH(Q$448,$H$448:$K$448,0))*HLOOKUP(Q$447,$J$444:$R$445,2)</f>
        <v>1</v>
      </c>
      <c r="R471" s="1004" cm="1">
        <f t="array" ref="R471">INDEX($H471:$K471,0,MATCH(R$448,$H$448:$K$448,0))*HLOOKUP(R$447,$J$444:$R$445,2)</f>
        <v>1</v>
      </c>
      <c r="S471" s="1004" cm="1">
        <f t="array" ref="S471">INDEX($H471:$K471,0,MATCH(S$448,$H$448:$K$448,0))*HLOOKUP(S$447,$J$444:$R$445,2)</f>
        <v>0</v>
      </c>
      <c r="T471" s="1004" cm="1">
        <f t="array" ref="T471">INDEX($H471:$K471,0,MATCH(T$448,$H$448:$K$448,0))*HLOOKUP(T$447,$J$444:$R$445,2)</f>
        <v>1</v>
      </c>
      <c r="U471" s="1004" cm="1">
        <f t="array" ref="U471">INDEX($H471:$K471,0,MATCH(U$448,$H$448:$K$448,0))*HLOOKUP(U$447,$J$444:$R$445,2)</f>
        <v>1</v>
      </c>
      <c r="V471" s="1004" cm="1">
        <f t="array" ref="V471">INDEX($H471:$K471,0,MATCH(V$448,$H$448:$K$448,0))*HLOOKUP(V$447,$J$444:$R$445,2)</f>
        <v>1</v>
      </c>
      <c r="W471" s="1004" cm="1">
        <f t="array" ref="W471">INDEX($H471:$K471,0,MATCH(W$448,$H$448:$K$448,0))*HLOOKUP(W$447,$J$444:$R$445,2)</f>
        <v>0</v>
      </c>
      <c r="X471" s="1004" cm="1">
        <f t="array" ref="X471">INDEX($H471:$K471,0,MATCH(X$448,$H$448:$K$448,0))*HLOOKUP(X$447,$J$444:$R$445,2)</f>
        <v>1</v>
      </c>
      <c r="Y471" s="1004" cm="1">
        <f t="array" ref="Y471">INDEX($H471:$K471,0,MATCH(Y$448,$H$448:$K$448,0))*HLOOKUP(Y$447,$J$444:$R$445,2)</f>
        <v>1</v>
      </c>
      <c r="Z471" s="1004" cm="1">
        <f t="array" ref="Z471">INDEX($H471:$K471,0,MATCH(Z$448,$H$448:$K$448,0))*HLOOKUP(Z$447,$J$444:$R$445,2)</f>
        <v>1</v>
      </c>
      <c r="AA471" s="1004" cm="1">
        <f t="array" ref="AA471">INDEX($H471:$K471,0,MATCH(AA$448,$H$448:$K$448,0))*HLOOKUP(AA$447,$J$444:$R$445,2)</f>
        <v>0</v>
      </c>
      <c r="AB471" s="1004" cm="1">
        <f t="array" ref="AB471">INDEX($H471:$K471,0,MATCH(AB$448,$H$448:$K$448,0))*HLOOKUP(AB$447,$J$444:$R$445,2)</f>
        <v>1</v>
      </c>
      <c r="AC471" s="1004" cm="1">
        <f t="array" ref="AC471">INDEX($H471:$K471,0,MATCH(AC$448,$H$448:$K$448,0))*HLOOKUP(AC$447,$J$444:$R$445,2)</f>
        <v>1</v>
      </c>
      <c r="AD471" s="1004" cm="1">
        <f t="array" ref="AD471">INDEX($H471:$K471,0,MATCH(AD$448,$H$448:$K$448,0))*HLOOKUP(AD$447,$J$444:$R$445,2)</f>
        <v>1</v>
      </c>
      <c r="AE471" s="1004" cm="1">
        <f t="array" ref="AE471">INDEX($H471:$K471,0,MATCH(AE$448,$H$448:$K$448,0))*HLOOKUP(AE$447,$J$444:$R$445,2)</f>
        <v>0</v>
      </c>
      <c r="AF471" s="1004" cm="1">
        <f t="array" ref="AF471">INDEX($H471:$K471,0,MATCH(AF$448,$H$448:$K$448,0))*HLOOKUP(AF$447,$J$444:$R$445,2)</f>
        <v>1</v>
      </c>
      <c r="AG471" s="1004" cm="1">
        <f t="array" ref="AG471">INDEX($H471:$K471,0,MATCH(AG$448,$H$448:$K$448,0))*HLOOKUP(AG$447,$J$444:$R$445,2)</f>
        <v>1</v>
      </c>
      <c r="AH471" s="1004" cm="1">
        <f t="array" ref="AH471">INDEX($H471:$K471,0,MATCH(AH$448,$H$448:$K$448,0))*HLOOKUP(AH$447,$J$444:$R$445,2)</f>
        <v>1</v>
      </c>
      <c r="AI471" s="1004" cm="1">
        <f t="array" ref="AI471">INDEX($H471:$K471,0,MATCH(AI$448,$H$448:$K$448,0))*HLOOKUP(AI$447,$J$444:$R$445,2)</f>
        <v>0</v>
      </c>
      <c r="AJ471" s="1004" cm="1">
        <f t="array" ref="AJ471">INDEX($H471:$K471,0,MATCH(AJ$448,$H$448:$K$448,0))*HLOOKUP(AJ$447,$J$444:$R$445,2)</f>
        <v>1</v>
      </c>
      <c r="AK471" s="1004" cm="1">
        <f t="array" ref="AK471">INDEX($H471:$K471,0,MATCH(AK$448,$H$448:$K$448,0))*HLOOKUP(AK$447,$J$444:$R$445,2)</f>
        <v>1</v>
      </c>
      <c r="AL471" s="1004" cm="1">
        <f t="array" ref="AL471">INDEX($H471:$K471,0,MATCH(AL$448,$H$448:$K$448,0))*HLOOKUP(AL$447,$J$444:$R$445,2)</f>
        <v>1</v>
      </c>
      <c r="AM471" s="1004" cm="1">
        <f t="array" ref="AM471">INDEX($H471:$K471,0,MATCH(AM$448,$H$448:$K$448,0))*HLOOKUP(AM$447,$J$444:$R$445,2)</f>
        <v>0</v>
      </c>
      <c r="AN471" s="1004" cm="1">
        <f t="array" ref="AN471">INDEX($H471:$K471,0,MATCH(AN$448,$H$448:$K$448,0))*HLOOKUP(AN$447,$J$444:$R$445,2)</f>
        <v>1</v>
      </c>
      <c r="AO471" s="1004" cm="1">
        <f t="array" ref="AO471">INDEX($H471:$K471,0,MATCH(AO$448,$H$448:$K$448,0))*HLOOKUP(AO$447,$J$444:$R$445,2)</f>
        <v>1</v>
      </c>
      <c r="AP471" s="1004" cm="1">
        <f t="array" ref="AP471">INDEX($H471:$K471,0,MATCH(AP$448,$H$448:$K$448,0))*HLOOKUP(AP$447,$J$444:$R$445,2)</f>
        <v>1</v>
      </c>
      <c r="AQ471" s="1004" cm="1">
        <f t="array" ref="AQ471">INDEX($H471:$K471,0,MATCH(AQ$448,$H$448:$K$448,0))*HLOOKUP(AQ$447,$J$444:$R$445,2)</f>
        <v>0</v>
      </c>
      <c r="AR471" s="1004" cm="1">
        <f t="array" ref="AR471">INDEX($H471:$K471,0,MATCH(AR$448,$H$448:$K$448,0))*HLOOKUP(AR$447,$J$444:$R$445,2)</f>
        <v>1</v>
      </c>
      <c r="AS471" s="1004" cm="1">
        <f t="array" ref="AS471">INDEX($H471:$K471,0,MATCH(AS$448,$H$448:$K$448,0))*HLOOKUP(AS$447,$J$444:$R$445,2)</f>
        <v>1</v>
      </c>
      <c r="AT471" s="1004" cm="1">
        <f t="array" ref="AT471">INDEX($H471:$K471,0,MATCH(AT$448,$H$448:$K$448,0))*HLOOKUP(AT$447,$J$444:$R$445,2)</f>
        <v>1</v>
      </c>
      <c r="AU471" s="1004"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4" cm="1">
        <f t="array" ref="L472">INDEX($H472:$K472,0,MATCH(L$448,$H$448:$K$448,0))*HLOOKUP(L$447,$J$444:$R$445,2)</f>
        <v>1</v>
      </c>
      <c r="M472" s="1004" cm="1">
        <f t="array" ref="M472">INDEX($H472:$K472,0,MATCH(M$448,$H$448:$K$448,0))*HLOOKUP(M$447,$J$444:$R$445,2)</f>
        <v>1</v>
      </c>
      <c r="N472" s="1004" cm="1">
        <f t="array" ref="N472">INDEX($H472:$K472,0,MATCH(N$448,$H$448:$K$448,0))*HLOOKUP(N$447,$J$444:$R$445,2)</f>
        <v>1</v>
      </c>
      <c r="O472" s="1004" cm="1">
        <f t="array" ref="O472">INDEX($H472:$K472,0,MATCH(O$448,$H$448:$K$448,0))*HLOOKUP(O$447,$J$444:$R$445,2)</f>
        <v>0</v>
      </c>
      <c r="P472" s="1004" cm="1">
        <f t="array" ref="P472">INDEX($H472:$K472,0,MATCH(P$448,$H$448:$K$448,0))*HLOOKUP(P$447,$J$444:$R$445,2)</f>
        <v>1</v>
      </c>
      <c r="Q472" s="1004" cm="1">
        <f t="array" ref="Q472">INDEX($H472:$K472,0,MATCH(Q$448,$H$448:$K$448,0))*HLOOKUP(Q$447,$J$444:$R$445,2)</f>
        <v>1</v>
      </c>
      <c r="R472" s="1004" cm="1">
        <f t="array" ref="R472">INDEX($H472:$K472,0,MATCH(R$448,$H$448:$K$448,0))*HLOOKUP(R$447,$J$444:$R$445,2)</f>
        <v>1</v>
      </c>
      <c r="S472" s="1004" cm="1">
        <f t="array" ref="S472">INDEX($H472:$K472,0,MATCH(S$448,$H$448:$K$448,0))*HLOOKUP(S$447,$J$444:$R$445,2)</f>
        <v>0</v>
      </c>
      <c r="T472" s="1004" cm="1">
        <f t="array" ref="T472">INDEX($H472:$K472,0,MATCH(T$448,$H$448:$K$448,0))*HLOOKUP(T$447,$J$444:$R$445,2)</f>
        <v>1</v>
      </c>
      <c r="U472" s="1004" cm="1">
        <f t="array" ref="U472">INDEX($H472:$K472,0,MATCH(U$448,$H$448:$K$448,0))*HLOOKUP(U$447,$J$444:$R$445,2)</f>
        <v>1</v>
      </c>
      <c r="V472" s="1004" cm="1">
        <f t="array" ref="V472">INDEX($H472:$K472,0,MATCH(V$448,$H$448:$K$448,0))*HLOOKUP(V$447,$J$444:$R$445,2)</f>
        <v>1</v>
      </c>
      <c r="W472" s="1004" cm="1">
        <f t="array" ref="W472">INDEX($H472:$K472,0,MATCH(W$448,$H$448:$K$448,0))*HLOOKUP(W$447,$J$444:$R$445,2)</f>
        <v>0</v>
      </c>
      <c r="X472" s="1004" cm="1">
        <f t="array" ref="X472">INDEX($H472:$K472,0,MATCH(X$448,$H$448:$K$448,0))*HLOOKUP(X$447,$J$444:$R$445,2)</f>
        <v>1</v>
      </c>
      <c r="Y472" s="1004" cm="1">
        <f t="array" ref="Y472">INDEX($H472:$K472,0,MATCH(Y$448,$H$448:$K$448,0))*HLOOKUP(Y$447,$J$444:$R$445,2)</f>
        <v>1</v>
      </c>
      <c r="Z472" s="1004" cm="1">
        <f t="array" ref="Z472">INDEX($H472:$K472,0,MATCH(Z$448,$H$448:$K$448,0))*HLOOKUP(Z$447,$J$444:$R$445,2)</f>
        <v>1</v>
      </c>
      <c r="AA472" s="1004" cm="1">
        <f t="array" ref="AA472">INDEX($H472:$K472,0,MATCH(AA$448,$H$448:$K$448,0))*HLOOKUP(AA$447,$J$444:$R$445,2)</f>
        <v>0</v>
      </c>
      <c r="AB472" s="1004" cm="1">
        <f t="array" ref="AB472">INDEX($H472:$K472,0,MATCH(AB$448,$H$448:$K$448,0))*HLOOKUP(AB$447,$J$444:$R$445,2)</f>
        <v>1</v>
      </c>
      <c r="AC472" s="1004" cm="1">
        <f t="array" ref="AC472">INDEX($H472:$K472,0,MATCH(AC$448,$H$448:$K$448,0))*HLOOKUP(AC$447,$J$444:$R$445,2)</f>
        <v>1</v>
      </c>
      <c r="AD472" s="1004" cm="1">
        <f t="array" ref="AD472">INDEX($H472:$K472,0,MATCH(AD$448,$H$448:$K$448,0))*HLOOKUP(AD$447,$J$444:$R$445,2)</f>
        <v>1</v>
      </c>
      <c r="AE472" s="1004" cm="1">
        <f t="array" ref="AE472">INDEX($H472:$K472,0,MATCH(AE$448,$H$448:$K$448,0))*HLOOKUP(AE$447,$J$444:$R$445,2)</f>
        <v>0</v>
      </c>
      <c r="AF472" s="1004" cm="1">
        <f t="array" ref="AF472">INDEX($H472:$K472,0,MATCH(AF$448,$H$448:$K$448,0))*HLOOKUP(AF$447,$J$444:$R$445,2)</f>
        <v>1</v>
      </c>
      <c r="AG472" s="1004" cm="1">
        <f t="array" ref="AG472">INDEX($H472:$K472,0,MATCH(AG$448,$H$448:$K$448,0))*HLOOKUP(AG$447,$J$444:$R$445,2)</f>
        <v>1</v>
      </c>
      <c r="AH472" s="1004" cm="1">
        <f t="array" ref="AH472">INDEX($H472:$K472,0,MATCH(AH$448,$H$448:$K$448,0))*HLOOKUP(AH$447,$J$444:$R$445,2)</f>
        <v>1</v>
      </c>
      <c r="AI472" s="1004" cm="1">
        <f t="array" ref="AI472">INDEX($H472:$K472,0,MATCH(AI$448,$H$448:$K$448,0))*HLOOKUP(AI$447,$J$444:$R$445,2)</f>
        <v>0</v>
      </c>
      <c r="AJ472" s="1004" cm="1">
        <f t="array" ref="AJ472">INDEX($H472:$K472,0,MATCH(AJ$448,$H$448:$K$448,0))*HLOOKUP(AJ$447,$J$444:$R$445,2)</f>
        <v>1</v>
      </c>
      <c r="AK472" s="1004" cm="1">
        <f t="array" ref="AK472">INDEX($H472:$K472,0,MATCH(AK$448,$H$448:$K$448,0))*HLOOKUP(AK$447,$J$444:$R$445,2)</f>
        <v>1</v>
      </c>
      <c r="AL472" s="1004" cm="1">
        <f t="array" ref="AL472">INDEX($H472:$K472,0,MATCH(AL$448,$H$448:$K$448,0))*HLOOKUP(AL$447,$J$444:$R$445,2)</f>
        <v>1</v>
      </c>
      <c r="AM472" s="1004" cm="1">
        <f t="array" ref="AM472">INDEX($H472:$K472,0,MATCH(AM$448,$H$448:$K$448,0))*HLOOKUP(AM$447,$J$444:$R$445,2)</f>
        <v>0</v>
      </c>
      <c r="AN472" s="1004" cm="1">
        <f t="array" ref="AN472">INDEX($H472:$K472,0,MATCH(AN$448,$H$448:$K$448,0))*HLOOKUP(AN$447,$J$444:$R$445,2)</f>
        <v>1</v>
      </c>
      <c r="AO472" s="1004" cm="1">
        <f t="array" ref="AO472">INDEX($H472:$K472,0,MATCH(AO$448,$H$448:$K$448,0))*HLOOKUP(AO$447,$J$444:$R$445,2)</f>
        <v>1</v>
      </c>
      <c r="AP472" s="1004" cm="1">
        <f t="array" ref="AP472">INDEX($H472:$K472,0,MATCH(AP$448,$H$448:$K$448,0))*HLOOKUP(AP$447,$J$444:$R$445,2)</f>
        <v>1</v>
      </c>
      <c r="AQ472" s="1004" cm="1">
        <f t="array" ref="AQ472">INDEX($H472:$K472,0,MATCH(AQ$448,$H$448:$K$448,0))*HLOOKUP(AQ$447,$J$444:$R$445,2)</f>
        <v>0</v>
      </c>
      <c r="AR472" s="1004" cm="1">
        <f t="array" ref="AR472">INDEX($H472:$K472,0,MATCH(AR$448,$H$448:$K$448,0))*HLOOKUP(AR$447,$J$444:$R$445,2)</f>
        <v>1</v>
      </c>
      <c r="AS472" s="1004" cm="1">
        <f t="array" ref="AS472">INDEX($H472:$K472,0,MATCH(AS$448,$H$448:$K$448,0))*HLOOKUP(AS$447,$J$444:$R$445,2)</f>
        <v>1</v>
      </c>
      <c r="AT472" s="1004" cm="1">
        <f t="array" ref="AT472">INDEX($H472:$K472,0,MATCH(AT$448,$H$448:$K$448,0))*HLOOKUP(AT$447,$J$444:$R$445,2)</f>
        <v>1</v>
      </c>
      <c r="AU472" s="1004"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4" cm="1">
        <f t="array" ref="L473">INDEX($H473:$K473,0,MATCH(L$448,$H$448:$K$448,0))*HLOOKUP(L$447,$J$444:$R$445,2)</f>
        <v>0</v>
      </c>
      <c r="M473" s="1004" cm="1">
        <f t="array" ref="M473">INDEX($H473:$K473,0,MATCH(M$448,$H$448:$K$448,0))*HLOOKUP(M$447,$J$444:$R$445,2)</f>
        <v>0</v>
      </c>
      <c r="N473" s="1004" cm="1">
        <f t="array" ref="N473">INDEX($H473:$K473,0,MATCH(N$448,$H$448:$K$448,0))*HLOOKUP(N$447,$J$444:$R$445,2)</f>
        <v>0</v>
      </c>
      <c r="O473" s="1004" cm="1">
        <f t="array" ref="O473">INDEX($H473:$K473,0,MATCH(O$448,$H$448:$K$448,0))*HLOOKUP(O$447,$J$444:$R$445,2)</f>
        <v>0</v>
      </c>
      <c r="P473" s="1004" cm="1">
        <f t="array" ref="P473">INDEX($H473:$K473,0,MATCH(P$448,$H$448:$K$448,0))*HLOOKUP(P$447,$J$444:$R$445,2)</f>
        <v>0</v>
      </c>
      <c r="Q473" s="1004" cm="1">
        <f t="array" ref="Q473">INDEX($H473:$K473,0,MATCH(Q$448,$H$448:$K$448,0))*HLOOKUP(Q$447,$J$444:$R$445,2)</f>
        <v>0</v>
      </c>
      <c r="R473" s="1004" cm="1">
        <f t="array" ref="R473">INDEX($H473:$K473,0,MATCH(R$448,$H$448:$K$448,0))*HLOOKUP(R$447,$J$444:$R$445,2)</f>
        <v>0</v>
      </c>
      <c r="S473" s="1004" cm="1">
        <f t="array" ref="S473">INDEX($H473:$K473,0,MATCH(S$448,$H$448:$K$448,0))*HLOOKUP(S$447,$J$444:$R$445,2)</f>
        <v>0</v>
      </c>
      <c r="T473" s="1004" cm="1">
        <f t="array" ref="T473">INDEX($H473:$K473,0,MATCH(T$448,$H$448:$K$448,0))*HLOOKUP(T$447,$J$444:$R$445,2)</f>
        <v>0</v>
      </c>
      <c r="U473" s="1004" cm="1">
        <f t="array" ref="U473">INDEX($H473:$K473,0,MATCH(U$448,$H$448:$K$448,0))*HLOOKUP(U$447,$J$444:$R$445,2)</f>
        <v>0</v>
      </c>
      <c r="V473" s="1004" cm="1">
        <f t="array" ref="V473">INDEX($H473:$K473,0,MATCH(V$448,$H$448:$K$448,0))*HLOOKUP(V$447,$J$444:$R$445,2)</f>
        <v>0</v>
      </c>
      <c r="W473" s="1004" cm="1">
        <f t="array" ref="W473">INDEX($H473:$K473,0,MATCH(W$448,$H$448:$K$448,0))*HLOOKUP(W$447,$J$444:$R$445,2)</f>
        <v>0</v>
      </c>
      <c r="X473" s="1004" cm="1">
        <f t="array" ref="X473">INDEX($H473:$K473,0,MATCH(X$448,$H$448:$K$448,0))*HLOOKUP(X$447,$J$444:$R$445,2)</f>
        <v>0</v>
      </c>
      <c r="Y473" s="1004" cm="1">
        <f t="array" ref="Y473">INDEX($H473:$K473,0,MATCH(Y$448,$H$448:$K$448,0))*HLOOKUP(Y$447,$J$444:$R$445,2)</f>
        <v>0</v>
      </c>
      <c r="Z473" s="1004" cm="1">
        <f t="array" ref="Z473">INDEX($H473:$K473,0,MATCH(Z$448,$H$448:$K$448,0))*HLOOKUP(Z$447,$J$444:$R$445,2)</f>
        <v>0</v>
      </c>
      <c r="AA473" s="1004" cm="1">
        <f t="array" ref="AA473">INDEX($H473:$K473,0,MATCH(AA$448,$H$448:$K$448,0))*HLOOKUP(AA$447,$J$444:$R$445,2)</f>
        <v>0</v>
      </c>
      <c r="AB473" s="1004" cm="1">
        <f t="array" ref="AB473">INDEX($H473:$K473,0,MATCH(AB$448,$H$448:$K$448,0))*HLOOKUP(AB$447,$J$444:$R$445,2)</f>
        <v>0</v>
      </c>
      <c r="AC473" s="1004" cm="1">
        <f t="array" ref="AC473">INDEX($H473:$K473,0,MATCH(AC$448,$H$448:$K$448,0))*HLOOKUP(AC$447,$J$444:$R$445,2)</f>
        <v>0</v>
      </c>
      <c r="AD473" s="1004" cm="1">
        <f t="array" ref="AD473">INDEX($H473:$K473,0,MATCH(AD$448,$H$448:$K$448,0))*HLOOKUP(AD$447,$J$444:$R$445,2)</f>
        <v>0</v>
      </c>
      <c r="AE473" s="1004" cm="1">
        <f t="array" ref="AE473">INDEX($H473:$K473,0,MATCH(AE$448,$H$448:$K$448,0))*HLOOKUP(AE$447,$J$444:$R$445,2)</f>
        <v>0</v>
      </c>
      <c r="AF473" s="1004" cm="1">
        <f t="array" ref="AF473">INDEX($H473:$K473,0,MATCH(AF$448,$H$448:$K$448,0))*HLOOKUP(AF$447,$J$444:$R$445,2)</f>
        <v>0</v>
      </c>
      <c r="AG473" s="1004" cm="1">
        <f t="array" ref="AG473">INDEX($H473:$K473,0,MATCH(AG$448,$H$448:$K$448,0))*HLOOKUP(AG$447,$J$444:$R$445,2)</f>
        <v>0</v>
      </c>
      <c r="AH473" s="1004" cm="1">
        <f t="array" ref="AH473">INDEX($H473:$K473,0,MATCH(AH$448,$H$448:$K$448,0))*HLOOKUP(AH$447,$J$444:$R$445,2)</f>
        <v>0</v>
      </c>
      <c r="AI473" s="1004" cm="1">
        <f t="array" ref="AI473">INDEX($H473:$K473,0,MATCH(AI$448,$H$448:$K$448,0))*HLOOKUP(AI$447,$J$444:$R$445,2)</f>
        <v>0</v>
      </c>
      <c r="AJ473" s="1004" cm="1">
        <f t="array" ref="AJ473">INDEX($H473:$K473,0,MATCH(AJ$448,$H$448:$K$448,0))*HLOOKUP(AJ$447,$J$444:$R$445,2)</f>
        <v>0</v>
      </c>
      <c r="AK473" s="1004" cm="1">
        <f t="array" ref="AK473">INDEX($H473:$K473,0,MATCH(AK$448,$H$448:$K$448,0))*HLOOKUP(AK$447,$J$444:$R$445,2)</f>
        <v>0</v>
      </c>
      <c r="AL473" s="1004" cm="1">
        <f t="array" ref="AL473">INDEX($H473:$K473,0,MATCH(AL$448,$H$448:$K$448,0))*HLOOKUP(AL$447,$J$444:$R$445,2)</f>
        <v>0</v>
      </c>
      <c r="AM473" s="1004" cm="1">
        <f t="array" ref="AM473">INDEX($H473:$K473,0,MATCH(AM$448,$H$448:$K$448,0))*HLOOKUP(AM$447,$J$444:$R$445,2)</f>
        <v>0</v>
      </c>
      <c r="AN473" s="1004" cm="1">
        <f t="array" ref="AN473">INDEX($H473:$K473,0,MATCH(AN$448,$H$448:$K$448,0))*HLOOKUP(AN$447,$J$444:$R$445,2)</f>
        <v>0</v>
      </c>
      <c r="AO473" s="1004" cm="1">
        <f t="array" ref="AO473">INDEX($H473:$K473,0,MATCH(AO$448,$H$448:$K$448,0))*HLOOKUP(AO$447,$J$444:$R$445,2)</f>
        <v>0</v>
      </c>
      <c r="AP473" s="1004" cm="1">
        <f t="array" ref="AP473">INDEX($H473:$K473,0,MATCH(AP$448,$H$448:$K$448,0))*HLOOKUP(AP$447,$J$444:$R$445,2)</f>
        <v>0</v>
      </c>
      <c r="AQ473" s="1004" cm="1">
        <f t="array" ref="AQ473">INDEX($H473:$K473,0,MATCH(AQ$448,$H$448:$K$448,0))*HLOOKUP(AQ$447,$J$444:$R$445,2)</f>
        <v>0</v>
      </c>
      <c r="AR473" s="1004" cm="1">
        <f t="array" ref="AR473">INDEX($H473:$K473,0,MATCH(AR$448,$H$448:$K$448,0))*HLOOKUP(AR$447,$J$444:$R$445,2)</f>
        <v>0</v>
      </c>
      <c r="AS473" s="1004" cm="1">
        <f t="array" ref="AS473">INDEX($H473:$K473,0,MATCH(AS$448,$H$448:$K$448,0))*HLOOKUP(AS$447,$J$444:$R$445,2)</f>
        <v>0</v>
      </c>
      <c r="AT473" s="1004" cm="1">
        <f t="array" ref="AT473">INDEX($H473:$K473,0,MATCH(AT$448,$H$448:$K$448,0))*HLOOKUP(AT$447,$J$444:$R$445,2)</f>
        <v>0</v>
      </c>
      <c r="AU473" s="1004"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4" cm="1">
        <f t="array" ref="L474">INDEX($H474:$K474,0,MATCH(L$448,$H$448:$K$448,0))*HLOOKUP(L$447,$J$444:$R$445,2)</f>
        <v>0</v>
      </c>
      <c r="M474" s="1004" cm="1">
        <f t="array" ref="M474">INDEX($H474:$K474,0,MATCH(M$448,$H$448:$K$448,0))*HLOOKUP(M$447,$J$444:$R$445,2)</f>
        <v>0</v>
      </c>
      <c r="N474" s="1004" cm="1">
        <f t="array" ref="N474">INDEX($H474:$K474,0,MATCH(N$448,$H$448:$K$448,0))*HLOOKUP(N$447,$J$444:$R$445,2)</f>
        <v>0</v>
      </c>
      <c r="O474" s="1004" cm="1">
        <f t="array" ref="O474">INDEX($H474:$K474,0,MATCH(O$448,$H$448:$K$448,0))*HLOOKUP(O$447,$J$444:$R$445,2)</f>
        <v>0</v>
      </c>
      <c r="P474" s="1004" cm="1">
        <f t="array" ref="P474">INDEX($H474:$K474,0,MATCH(P$448,$H$448:$K$448,0))*HLOOKUP(P$447,$J$444:$R$445,2)</f>
        <v>0</v>
      </c>
      <c r="Q474" s="1004" cm="1">
        <f t="array" ref="Q474">INDEX($H474:$K474,0,MATCH(Q$448,$H$448:$K$448,0))*HLOOKUP(Q$447,$J$444:$R$445,2)</f>
        <v>0</v>
      </c>
      <c r="R474" s="1004" cm="1">
        <f t="array" ref="R474">INDEX($H474:$K474,0,MATCH(R$448,$H$448:$K$448,0))*HLOOKUP(R$447,$J$444:$R$445,2)</f>
        <v>0</v>
      </c>
      <c r="S474" s="1004" cm="1">
        <f t="array" ref="S474">INDEX($H474:$K474,0,MATCH(S$448,$H$448:$K$448,0))*HLOOKUP(S$447,$J$444:$R$445,2)</f>
        <v>0</v>
      </c>
      <c r="T474" s="1004" cm="1">
        <f t="array" ref="T474">INDEX($H474:$K474,0,MATCH(T$448,$H$448:$K$448,0))*HLOOKUP(T$447,$J$444:$R$445,2)</f>
        <v>0</v>
      </c>
      <c r="U474" s="1004" cm="1">
        <f t="array" ref="U474">INDEX($H474:$K474,0,MATCH(U$448,$H$448:$K$448,0))*HLOOKUP(U$447,$J$444:$R$445,2)</f>
        <v>0</v>
      </c>
      <c r="V474" s="1004" cm="1">
        <f t="array" ref="V474">INDEX($H474:$K474,0,MATCH(V$448,$H$448:$K$448,0))*HLOOKUP(V$447,$J$444:$R$445,2)</f>
        <v>0</v>
      </c>
      <c r="W474" s="1004" cm="1">
        <f t="array" ref="W474">INDEX($H474:$K474,0,MATCH(W$448,$H$448:$K$448,0))*HLOOKUP(W$447,$J$444:$R$445,2)</f>
        <v>0</v>
      </c>
      <c r="X474" s="1004" cm="1">
        <f t="array" ref="X474">INDEX($H474:$K474,0,MATCH(X$448,$H$448:$K$448,0))*HLOOKUP(X$447,$J$444:$R$445,2)</f>
        <v>0</v>
      </c>
      <c r="Y474" s="1004" cm="1">
        <f t="array" ref="Y474">INDEX($H474:$K474,0,MATCH(Y$448,$H$448:$K$448,0))*HLOOKUP(Y$447,$J$444:$R$445,2)</f>
        <v>0</v>
      </c>
      <c r="Z474" s="1004" cm="1">
        <f t="array" ref="Z474">INDEX($H474:$K474,0,MATCH(Z$448,$H$448:$K$448,0))*HLOOKUP(Z$447,$J$444:$R$445,2)</f>
        <v>0</v>
      </c>
      <c r="AA474" s="1004" cm="1">
        <f t="array" ref="AA474">INDEX($H474:$K474,0,MATCH(AA$448,$H$448:$K$448,0))*HLOOKUP(AA$447,$J$444:$R$445,2)</f>
        <v>0</v>
      </c>
      <c r="AB474" s="1004" cm="1">
        <f t="array" ref="AB474">INDEX($H474:$K474,0,MATCH(AB$448,$H$448:$K$448,0))*HLOOKUP(AB$447,$J$444:$R$445,2)</f>
        <v>0</v>
      </c>
      <c r="AC474" s="1004" cm="1">
        <f t="array" ref="AC474">INDEX($H474:$K474,0,MATCH(AC$448,$H$448:$K$448,0))*HLOOKUP(AC$447,$J$444:$R$445,2)</f>
        <v>0</v>
      </c>
      <c r="AD474" s="1004" cm="1">
        <f t="array" ref="AD474">INDEX($H474:$K474,0,MATCH(AD$448,$H$448:$K$448,0))*HLOOKUP(AD$447,$J$444:$R$445,2)</f>
        <v>0</v>
      </c>
      <c r="AE474" s="1004" cm="1">
        <f t="array" ref="AE474">INDEX($H474:$K474,0,MATCH(AE$448,$H$448:$K$448,0))*HLOOKUP(AE$447,$J$444:$R$445,2)</f>
        <v>0</v>
      </c>
      <c r="AF474" s="1004" cm="1">
        <f t="array" ref="AF474">INDEX($H474:$K474,0,MATCH(AF$448,$H$448:$K$448,0))*HLOOKUP(AF$447,$J$444:$R$445,2)</f>
        <v>0</v>
      </c>
      <c r="AG474" s="1004" cm="1">
        <f t="array" ref="AG474">INDEX($H474:$K474,0,MATCH(AG$448,$H$448:$K$448,0))*HLOOKUP(AG$447,$J$444:$R$445,2)</f>
        <v>0</v>
      </c>
      <c r="AH474" s="1004" cm="1">
        <f t="array" ref="AH474">INDEX($H474:$K474,0,MATCH(AH$448,$H$448:$K$448,0))*HLOOKUP(AH$447,$J$444:$R$445,2)</f>
        <v>0</v>
      </c>
      <c r="AI474" s="1004" cm="1">
        <f t="array" ref="AI474">INDEX($H474:$K474,0,MATCH(AI$448,$H$448:$K$448,0))*HLOOKUP(AI$447,$J$444:$R$445,2)</f>
        <v>0</v>
      </c>
      <c r="AJ474" s="1004" cm="1">
        <f t="array" ref="AJ474">INDEX($H474:$K474,0,MATCH(AJ$448,$H$448:$K$448,0))*HLOOKUP(AJ$447,$J$444:$R$445,2)</f>
        <v>0</v>
      </c>
      <c r="AK474" s="1004" cm="1">
        <f t="array" ref="AK474">INDEX($H474:$K474,0,MATCH(AK$448,$H$448:$K$448,0))*HLOOKUP(AK$447,$J$444:$R$445,2)</f>
        <v>0</v>
      </c>
      <c r="AL474" s="1004" cm="1">
        <f t="array" ref="AL474">INDEX($H474:$K474,0,MATCH(AL$448,$H$448:$K$448,0))*HLOOKUP(AL$447,$J$444:$R$445,2)</f>
        <v>0</v>
      </c>
      <c r="AM474" s="1004" cm="1">
        <f t="array" ref="AM474">INDEX($H474:$K474,0,MATCH(AM$448,$H$448:$K$448,0))*HLOOKUP(AM$447,$J$444:$R$445,2)</f>
        <v>0</v>
      </c>
      <c r="AN474" s="1004" cm="1">
        <f t="array" ref="AN474">INDEX($H474:$K474,0,MATCH(AN$448,$H$448:$K$448,0))*HLOOKUP(AN$447,$J$444:$R$445,2)</f>
        <v>0</v>
      </c>
      <c r="AO474" s="1004" cm="1">
        <f t="array" ref="AO474">INDEX($H474:$K474,0,MATCH(AO$448,$H$448:$K$448,0))*HLOOKUP(AO$447,$J$444:$R$445,2)</f>
        <v>0</v>
      </c>
      <c r="AP474" s="1004" cm="1">
        <f t="array" ref="AP474">INDEX($H474:$K474,0,MATCH(AP$448,$H$448:$K$448,0))*HLOOKUP(AP$447,$J$444:$R$445,2)</f>
        <v>0</v>
      </c>
      <c r="AQ474" s="1004" cm="1">
        <f t="array" ref="AQ474">INDEX($H474:$K474,0,MATCH(AQ$448,$H$448:$K$448,0))*HLOOKUP(AQ$447,$J$444:$R$445,2)</f>
        <v>0</v>
      </c>
      <c r="AR474" s="1004" cm="1">
        <f t="array" ref="AR474">INDEX($H474:$K474,0,MATCH(AR$448,$H$448:$K$448,0))*HLOOKUP(AR$447,$J$444:$R$445,2)</f>
        <v>0</v>
      </c>
      <c r="AS474" s="1004" cm="1">
        <f t="array" ref="AS474">INDEX($H474:$K474,0,MATCH(AS$448,$H$448:$K$448,0))*HLOOKUP(AS$447,$J$444:$R$445,2)</f>
        <v>0</v>
      </c>
      <c r="AT474" s="1004" cm="1">
        <f t="array" ref="AT474">INDEX($H474:$K474,0,MATCH(AT$448,$H$448:$K$448,0))*HLOOKUP(AT$447,$J$444:$R$445,2)</f>
        <v>0</v>
      </c>
      <c r="AU474" s="1004"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4" cm="1">
        <f t="array" ref="L475">INDEX($H475:$K475,0,MATCH(L$448,$H$448:$K$448,0))*HLOOKUP(L$447,$J$444:$R$445,2)</f>
        <v>0</v>
      </c>
      <c r="M475" s="1004" cm="1">
        <f t="array" ref="M475">INDEX($H475:$K475,0,MATCH(M$448,$H$448:$K$448,0))*HLOOKUP(M$447,$J$444:$R$445,2)</f>
        <v>0</v>
      </c>
      <c r="N475" s="1004" cm="1">
        <f t="array" ref="N475">INDEX($H475:$K475,0,MATCH(N$448,$H$448:$K$448,0))*HLOOKUP(N$447,$J$444:$R$445,2)</f>
        <v>0</v>
      </c>
      <c r="O475" s="1004" cm="1">
        <f t="array" ref="O475">INDEX($H475:$K475,0,MATCH(O$448,$H$448:$K$448,0))*HLOOKUP(O$447,$J$444:$R$445,2)</f>
        <v>0</v>
      </c>
      <c r="P475" s="1004" cm="1">
        <f t="array" ref="P475">INDEX($H475:$K475,0,MATCH(P$448,$H$448:$K$448,0))*HLOOKUP(P$447,$J$444:$R$445,2)</f>
        <v>0</v>
      </c>
      <c r="Q475" s="1004" cm="1">
        <f t="array" ref="Q475">INDEX($H475:$K475,0,MATCH(Q$448,$H$448:$K$448,0))*HLOOKUP(Q$447,$J$444:$R$445,2)</f>
        <v>0</v>
      </c>
      <c r="R475" s="1004" cm="1">
        <f t="array" ref="R475">INDEX($H475:$K475,0,MATCH(R$448,$H$448:$K$448,0))*HLOOKUP(R$447,$J$444:$R$445,2)</f>
        <v>0</v>
      </c>
      <c r="S475" s="1004" cm="1">
        <f t="array" ref="S475">INDEX($H475:$K475,0,MATCH(S$448,$H$448:$K$448,0))*HLOOKUP(S$447,$J$444:$R$445,2)</f>
        <v>0</v>
      </c>
      <c r="T475" s="1004" cm="1">
        <f t="array" ref="T475">INDEX($H475:$K475,0,MATCH(T$448,$H$448:$K$448,0))*HLOOKUP(T$447,$J$444:$R$445,2)</f>
        <v>0</v>
      </c>
      <c r="U475" s="1004" cm="1">
        <f t="array" ref="U475">INDEX($H475:$K475,0,MATCH(U$448,$H$448:$K$448,0))*HLOOKUP(U$447,$J$444:$R$445,2)</f>
        <v>0</v>
      </c>
      <c r="V475" s="1004" cm="1">
        <f t="array" ref="V475">INDEX($H475:$K475,0,MATCH(V$448,$H$448:$K$448,0))*HLOOKUP(V$447,$J$444:$R$445,2)</f>
        <v>0</v>
      </c>
      <c r="W475" s="1004" cm="1">
        <f t="array" ref="W475">INDEX($H475:$K475,0,MATCH(W$448,$H$448:$K$448,0))*HLOOKUP(W$447,$J$444:$R$445,2)</f>
        <v>0</v>
      </c>
      <c r="X475" s="1004" cm="1">
        <f t="array" ref="X475">INDEX($H475:$K475,0,MATCH(X$448,$H$448:$K$448,0))*HLOOKUP(X$447,$J$444:$R$445,2)</f>
        <v>0</v>
      </c>
      <c r="Y475" s="1004" cm="1">
        <f t="array" ref="Y475">INDEX($H475:$K475,0,MATCH(Y$448,$H$448:$K$448,0))*HLOOKUP(Y$447,$J$444:$R$445,2)</f>
        <v>0</v>
      </c>
      <c r="Z475" s="1004" cm="1">
        <f t="array" ref="Z475">INDEX($H475:$K475,0,MATCH(Z$448,$H$448:$K$448,0))*HLOOKUP(Z$447,$J$444:$R$445,2)</f>
        <v>0</v>
      </c>
      <c r="AA475" s="1004" cm="1">
        <f t="array" ref="AA475">INDEX($H475:$K475,0,MATCH(AA$448,$H$448:$K$448,0))*HLOOKUP(AA$447,$J$444:$R$445,2)</f>
        <v>0</v>
      </c>
      <c r="AB475" s="1004" cm="1">
        <f t="array" ref="AB475">INDEX($H475:$K475,0,MATCH(AB$448,$H$448:$K$448,0))*HLOOKUP(AB$447,$J$444:$R$445,2)</f>
        <v>0</v>
      </c>
      <c r="AC475" s="1004" cm="1">
        <f t="array" ref="AC475">INDEX($H475:$K475,0,MATCH(AC$448,$H$448:$K$448,0))*HLOOKUP(AC$447,$J$444:$R$445,2)</f>
        <v>0</v>
      </c>
      <c r="AD475" s="1004" cm="1">
        <f t="array" ref="AD475">INDEX($H475:$K475,0,MATCH(AD$448,$H$448:$K$448,0))*HLOOKUP(AD$447,$J$444:$R$445,2)</f>
        <v>0</v>
      </c>
      <c r="AE475" s="1004" cm="1">
        <f t="array" ref="AE475">INDEX($H475:$K475,0,MATCH(AE$448,$H$448:$K$448,0))*HLOOKUP(AE$447,$J$444:$R$445,2)</f>
        <v>0</v>
      </c>
      <c r="AF475" s="1004" cm="1">
        <f t="array" ref="AF475">INDEX($H475:$K475,0,MATCH(AF$448,$H$448:$K$448,0))*HLOOKUP(AF$447,$J$444:$R$445,2)</f>
        <v>0</v>
      </c>
      <c r="AG475" s="1004" cm="1">
        <f t="array" ref="AG475">INDEX($H475:$K475,0,MATCH(AG$448,$H$448:$K$448,0))*HLOOKUP(AG$447,$J$444:$R$445,2)</f>
        <v>0</v>
      </c>
      <c r="AH475" s="1004" cm="1">
        <f t="array" ref="AH475">INDEX($H475:$K475,0,MATCH(AH$448,$H$448:$K$448,0))*HLOOKUP(AH$447,$J$444:$R$445,2)</f>
        <v>0</v>
      </c>
      <c r="AI475" s="1004" cm="1">
        <f t="array" ref="AI475">INDEX($H475:$K475,0,MATCH(AI$448,$H$448:$K$448,0))*HLOOKUP(AI$447,$J$444:$R$445,2)</f>
        <v>0</v>
      </c>
      <c r="AJ475" s="1004" cm="1">
        <f t="array" ref="AJ475">INDEX($H475:$K475,0,MATCH(AJ$448,$H$448:$K$448,0))*HLOOKUP(AJ$447,$J$444:$R$445,2)</f>
        <v>0</v>
      </c>
      <c r="AK475" s="1004" cm="1">
        <f t="array" ref="AK475">INDEX($H475:$K475,0,MATCH(AK$448,$H$448:$K$448,0))*HLOOKUP(AK$447,$J$444:$R$445,2)</f>
        <v>0</v>
      </c>
      <c r="AL475" s="1004" cm="1">
        <f t="array" ref="AL475">INDEX($H475:$K475,0,MATCH(AL$448,$H$448:$K$448,0))*HLOOKUP(AL$447,$J$444:$R$445,2)</f>
        <v>0</v>
      </c>
      <c r="AM475" s="1004" cm="1">
        <f t="array" ref="AM475">INDEX($H475:$K475,0,MATCH(AM$448,$H$448:$K$448,0))*HLOOKUP(AM$447,$J$444:$R$445,2)</f>
        <v>0</v>
      </c>
      <c r="AN475" s="1004" cm="1">
        <f t="array" ref="AN475">INDEX($H475:$K475,0,MATCH(AN$448,$H$448:$K$448,0))*HLOOKUP(AN$447,$J$444:$R$445,2)</f>
        <v>0</v>
      </c>
      <c r="AO475" s="1004" cm="1">
        <f t="array" ref="AO475">INDEX($H475:$K475,0,MATCH(AO$448,$H$448:$K$448,0))*HLOOKUP(AO$447,$J$444:$R$445,2)</f>
        <v>0</v>
      </c>
      <c r="AP475" s="1004" cm="1">
        <f t="array" ref="AP475">INDEX($H475:$K475,0,MATCH(AP$448,$H$448:$K$448,0))*HLOOKUP(AP$447,$J$444:$R$445,2)</f>
        <v>0</v>
      </c>
      <c r="AQ475" s="1004" cm="1">
        <f t="array" ref="AQ475">INDEX($H475:$K475,0,MATCH(AQ$448,$H$448:$K$448,0))*HLOOKUP(AQ$447,$J$444:$R$445,2)</f>
        <v>0</v>
      </c>
      <c r="AR475" s="1004" cm="1">
        <f t="array" ref="AR475">INDEX($H475:$K475,0,MATCH(AR$448,$H$448:$K$448,0))*HLOOKUP(AR$447,$J$444:$R$445,2)</f>
        <v>0</v>
      </c>
      <c r="AS475" s="1004" cm="1">
        <f t="array" ref="AS475">INDEX($H475:$K475,0,MATCH(AS$448,$H$448:$K$448,0))*HLOOKUP(AS$447,$J$444:$R$445,2)</f>
        <v>0</v>
      </c>
      <c r="AT475" s="1004" cm="1">
        <f t="array" ref="AT475">INDEX($H475:$K475,0,MATCH(AT$448,$H$448:$K$448,0))*HLOOKUP(AT$447,$J$444:$R$445,2)</f>
        <v>0</v>
      </c>
      <c r="AU475" s="1004"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4" cm="1">
        <f t="array" ref="L476">INDEX($H476:$K476,0,MATCH(L$448,$H$448:$K$448,0))*HLOOKUP(L$447,$J$444:$R$445,2)</f>
        <v>0</v>
      </c>
      <c r="M476" s="1004" cm="1">
        <f t="array" ref="M476">INDEX($H476:$K476,0,MATCH(M$448,$H$448:$K$448,0))*HLOOKUP(M$447,$J$444:$R$445,2)</f>
        <v>0</v>
      </c>
      <c r="N476" s="1004" cm="1">
        <f t="array" ref="N476">INDEX($H476:$K476,0,MATCH(N$448,$H$448:$K$448,0))*HLOOKUP(N$447,$J$444:$R$445,2)</f>
        <v>0</v>
      </c>
      <c r="O476" s="1004" cm="1">
        <f t="array" ref="O476">INDEX($H476:$K476,0,MATCH(O$448,$H$448:$K$448,0))*HLOOKUP(O$447,$J$444:$R$445,2)</f>
        <v>0</v>
      </c>
      <c r="P476" s="1004" cm="1">
        <f t="array" ref="P476">INDEX($H476:$K476,0,MATCH(P$448,$H$448:$K$448,0))*HLOOKUP(P$447,$J$444:$R$445,2)</f>
        <v>0</v>
      </c>
      <c r="Q476" s="1004" cm="1">
        <f t="array" ref="Q476">INDEX($H476:$K476,0,MATCH(Q$448,$H$448:$K$448,0))*HLOOKUP(Q$447,$J$444:$R$445,2)</f>
        <v>0</v>
      </c>
      <c r="R476" s="1004" cm="1">
        <f t="array" ref="R476">INDEX($H476:$K476,0,MATCH(R$448,$H$448:$K$448,0))*HLOOKUP(R$447,$J$444:$R$445,2)</f>
        <v>0</v>
      </c>
      <c r="S476" s="1004" cm="1">
        <f t="array" ref="S476">INDEX($H476:$K476,0,MATCH(S$448,$H$448:$K$448,0))*HLOOKUP(S$447,$J$444:$R$445,2)</f>
        <v>0</v>
      </c>
      <c r="T476" s="1004" cm="1">
        <f t="array" ref="T476">INDEX($H476:$K476,0,MATCH(T$448,$H$448:$K$448,0))*HLOOKUP(T$447,$J$444:$R$445,2)</f>
        <v>0</v>
      </c>
      <c r="U476" s="1004" cm="1">
        <f t="array" ref="U476">INDEX($H476:$K476,0,MATCH(U$448,$H$448:$K$448,0))*HLOOKUP(U$447,$J$444:$R$445,2)</f>
        <v>0</v>
      </c>
      <c r="V476" s="1004" cm="1">
        <f t="array" ref="V476">INDEX($H476:$K476,0,MATCH(V$448,$H$448:$K$448,0))*HLOOKUP(V$447,$J$444:$R$445,2)</f>
        <v>0</v>
      </c>
      <c r="W476" s="1004" cm="1">
        <f t="array" ref="W476">INDEX($H476:$K476,0,MATCH(W$448,$H$448:$K$448,0))*HLOOKUP(W$447,$J$444:$R$445,2)</f>
        <v>0</v>
      </c>
      <c r="X476" s="1004" cm="1">
        <f t="array" ref="X476">INDEX($H476:$K476,0,MATCH(X$448,$H$448:$K$448,0))*HLOOKUP(X$447,$J$444:$R$445,2)</f>
        <v>0</v>
      </c>
      <c r="Y476" s="1004" cm="1">
        <f t="array" ref="Y476">INDEX($H476:$K476,0,MATCH(Y$448,$H$448:$K$448,0))*HLOOKUP(Y$447,$J$444:$R$445,2)</f>
        <v>0</v>
      </c>
      <c r="Z476" s="1004" cm="1">
        <f t="array" ref="Z476">INDEX($H476:$K476,0,MATCH(Z$448,$H$448:$K$448,0))*HLOOKUP(Z$447,$J$444:$R$445,2)</f>
        <v>0</v>
      </c>
      <c r="AA476" s="1004" cm="1">
        <f t="array" ref="AA476">INDEX($H476:$K476,0,MATCH(AA$448,$H$448:$K$448,0))*HLOOKUP(AA$447,$J$444:$R$445,2)</f>
        <v>0</v>
      </c>
      <c r="AB476" s="1004" cm="1">
        <f t="array" ref="AB476">INDEX($H476:$K476,0,MATCH(AB$448,$H$448:$K$448,0))*HLOOKUP(AB$447,$J$444:$R$445,2)</f>
        <v>0</v>
      </c>
      <c r="AC476" s="1004" cm="1">
        <f t="array" ref="AC476">INDEX($H476:$K476,0,MATCH(AC$448,$H$448:$K$448,0))*HLOOKUP(AC$447,$J$444:$R$445,2)</f>
        <v>0</v>
      </c>
      <c r="AD476" s="1004" cm="1">
        <f t="array" ref="AD476">INDEX($H476:$K476,0,MATCH(AD$448,$H$448:$K$448,0))*HLOOKUP(AD$447,$J$444:$R$445,2)</f>
        <v>0</v>
      </c>
      <c r="AE476" s="1004" cm="1">
        <f t="array" ref="AE476">INDEX($H476:$K476,0,MATCH(AE$448,$H$448:$K$448,0))*HLOOKUP(AE$447,$J$444:$R$445,2)</f>
        <v>0</v>
      </c>
      <c r="AF476" s="1004" cm="1">
        <f t="array" ref="AF476">INDEX($H476:$K476,0,MATCH(AF$448,$H$448:$K$448,0))*HLOOKUP(AF$447,$J$444:$R$445,2)</f>
        <v>0</v>
      </c>
      <c r="AG476" s="1004" cm="1">
        <f t="array" ref="AG476">INDEX($H476:$K476,0,MATCH(AG$448,$H$448:$K$448,0))*HLOOKUP(AG$447,$J$444:$R$445,2)</f>
        <v>0</v>
      </c>
      <c r="AH476" s="1004" cm="1">
        <f t="array" ref="AH476">INDEX($H476:$K476,0,MATCH(AH$448,$H$448:$K$448,0))*HLOOKUP(AH$447,$J$444:$R$445,2)</f>
        <v>0</v>
      </c>
      <c r="AI476" s="1004" cm="1">
        <f t="array" ref="AI476">INDEX($H476:$K476,0,MATCH(AI$448,$H$448:$K$448,0))*HLOOKUP(AI$447,$J$444:$R$445,2)</f>
        <v>0</v>
      </c>
      <c r="AJ476" s="1004" cm="1">
        <f t="array" ref="AJ476">INDEX($H476:$K476,0,MATCH(AJ$448,$H$448:$K$448,0))*HLOOKUP(AJ$447,$J$444:$R$445,2)</f>
        <v>0</v>
      </c>
      <c r="AK476" s="1004" cm="1">
        <f t="array" ref="AK476">INDEX($H476:$K476,0,MATCH(AK$448,$H$448:$K$448,0))*HLOOKUP(AK$447,$J$444:$R$445,2)</f>
        <v>0</v>
      </c>
      <c r="AL476" s="1004" cm="1">
        <f t="array" ref="AL476">INDEX($H476:$K476,0,MATCH(AL$448,$H$448:$K$448,0))*HLOOKUP(AL$447,$J$444:$R$445,2)</f>
        <v>0</v>
      </c>
      <c r="AM476" s="1004" cm="1">
        <f t="array" ref="AM476">INDEX($H476:$K476,0,MATCH(AM$448,$H$448:$K$448,0))*HLOOKUP(AM$447,$J$444:$R$445,2)</f>
        <v>0</v>
      </c>
      <c r="AN476" s="1004" cm="1">
        <f t="array" ref="AN476">INDEX($H476:$K476,0,MATCH(AN$448,$H$448:$K$448,0))*HLOOKUP(AN$447,$J$444:$R$445,2)</f>
        <v>0</v>
      </c>
      <c r="AO476" s="1004" cm="1">
        <f t="array" ref="AO476">INDEX($H476:$K476,0,MATCH(AO$448,$H$448:$K$448,0))*HLOOKUP(AO$447,$J$444:$R$445,2)</f>
        <v>0</v>
      </c>
      <c r="AP476" s="1004" cm="1">
        <f t="array" ref="AP476">INDEX($H476:$K476,0,MATCH(AP$448,$H$448:$K$448,0))*HLOOKUP(AP$447,$J$444:$R$445,2)</f>
        <v>0</v>
      </c>
      <c r="AQ476" s="1004" cm="1">
        <f t="array" ref="AQ476">INDEX($H476:$K476,0,MATCH(AQ$448,$H$448:$K$448,0))*HLOOKUP(AQ$447,$J$444:$R$445,2)</f>
        <v>0</v>
      </c>
      <c r="AR476" s="1004" cm="1">
        <f t="array" ref="AR476">INDEX($H476:$K476,0,MATCH(AR$448,$H$448:$K$448,0))*HLOOKUP(AR$447,$J$444:$R$445,2)</f>
        <v>0</v>
      </c>
      <c r="AS476" s="1004" cm="1">
        <f t="array" ref="AS476">INDEX($H476:$K476,0,MATCH(AS$448,$H$448:$K$448,0))*HLOOKUP(AS$447,$J$444:$R$445,2)</f>
        <v>0</v>
      </c>
      <c r="AT476" s="1004" cm="1">
        <f t="array" ref="AT476">INDEX($H476:$K476,0,MATCH(AT$448,$H$448:$K$448,0))*HLOOKUP(AT$447,$J$444:$R$445,2)</f>
        <v>0</v>
      </c>
      <c r="AU476" s="1004"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4" cm="1">
        <f t="array" ref="L477">INDEX($H477:$K477,0,MATCH(L$448,$H$448:$K$448,0))*HLOOKUP(L$447,$J$444:$R$445,2)</f>
        <v>0</v>
      </c>
      <c r="M477" s="1004" cm="1">
        <f t="array" ref="M477">INDEX($H477:$K477,0,MATCH(M$448,$H$448:$K$448,0))*HLOOKUP(M$447,$J$444:$R$445,2)</f>
        <v>0</v>
      </c>
      <c r="N477" s="1004" cm="1">
        <f t="array" ref="N477">INDEX($H477:$K477,0,MATCH(N$448,$H$448:$K$448,0))*HLOOKUP(N$447,$J$444:$R$445,2)</f>
        <v>0</v>
      </c>
      <c r="O477" s="1004" cm="1">
        <f t="array" ref="O477">INDEX($H477:$K477,0,MATCH(O$448,$H$448:$K$448,0))*HLOOKUP(O$447,$J$444:$R$445,2)</f>
        <v>0</v>
      </c>
      <c r="P477" s="1004" cm="1">
        <f t="array" ref="P477">INDEX($H477:$K477,0,MATCH(P$448,$H$448:$K$448,0))*HLOOKUP(P$447,$J$444:$R$445,2)</f>
        <v>0</v>
      </c>
      <c r="Q477" s="1004" cm="1">
        <f t="array" ref="Q477">INDEX($H477:$K477,0,MATCH(Q$448,$H$448:$K$448,0))*HLOOKUP(Q$447,$J$444:$R$445,2)</f>
        <v>0</v>
      </c>
      <c r="R477" s="1004" cm="1">
        <f t="array" ref="R477">INDEX($H477:$K477,0,MATCH(R$448,$H$448:$K$448,0))*HLOOKUP(R$447,$J$444:$R$445,2)</f>
        <v>0</v>
      </c>
      <c r="S477" s="1004" cm="1">
        <f t="array" ref="S477">INDEX($H477:$K477,0,MATCH(S$448,$H$448:$K$448,0))*HLOOKUP(S$447,$J$444:$R$445,2)</f>
        <v>0</v>
      </c>
      <c r="T477" s="1004" cm="1">
        <f t="array" ref="T477">INDEX($H477:$K477,0,MATCH(T$448,$H$448:$K$448,0))*HLOOKUP(T$447,$J$444:$R$445,2)</f>
        <v>0</v>
      </c>
      <c r="U477" s="1004" cm="1">
        <f t="array" ref="U477">INDEX($H477:$K477,0,MATCH(U$448,$H$448:$K$448,0))*HLOOKUP(U$447,$J$444:$R$445,2)</f>
        <v>0</v>
      </c>
      <c r="V477" s="1004" cm="1">
        <f t="array" ref="V477">INDEX($H477:$K477,0,MATCH(V$448,$H$448:$K$448,0))*HLOOKUP(V$447,$J$444:$R$445,2)</f>
        <v>0</v>
      </c>
      <c r="W477" s="1004" cm="1">
        <f t="array" ref="W477">INDEX($H477:$K477,0,MATCH(W$448,$H$448:$K$448,0))*HLOOKUP(W$447,$J$444:$R$445,2)</f>
        <v>0</v>
      </c>
      <c r="X477" s="1004" cm="1">
        <f t="array" ref="X477">INDEX($H477:$K477,0,MATCH(X$448,$H$448:$K$448,0))*HLOOKUP(X$447,$J$444:$R$445,2)</f>
        <v>0</v>
      </c>
      <c r="Y477" s="1004" cm="1">
        <f t="array" ref="Y477">INDEX($H477:$K477,0,MATCH(Y$448,$H$448:$K$448,0))*HLOOKUP(Y$447,$J$444:$R$445,2)</f>
        <v>0</v>
      </c>
      <c r="Z477" s="1004" cm="1">
        <f t="array" ref="Z477">INDEX($H477:$K477,0,MATCH(Z$448,$H$448:$K$448,0))*HLOOKUP(Z$447,$J$444:$R$445,2)</f>
        <v>0</v>
      </c>
      <c r="AA477" s="1004" cm="1">
        <f t="array" ref="AA477">INDEX($H477:$K477,0,MATCH(AA$448,$H$448:$K$448,0))*HLOOKUP(AA$447,$J$444:$R$445,2)</f>
        <v>0</v>
      </c>
      <c r="AB477" s="1004" cm="1">
        <f t="array" ref="AB477">INDEX($H477:$K477,0,MATCH(AB$448,$H$448:$K$448,0))*HLOOKUP(AB$447,$J$444:$R$445,2)</f>
        <v>0</v>
      </c>
      <c r="AC477" s="1004" cm="1">
        <f t="array" ref="AC477">INDEX($H477:$K477,0,MATCH(AC$448,$H$448:$K$448,0))*HLOOKUP(AC$447,$J$444:$R$445,2)</f>
        <v>0</v>
      </c>
      <c r="AD477" s="1004" cm="1">
        <f t="array" ref="AD477">INDEX($H477:$K477,0,MATCH(AD$448,$H$448:$K$448,0))*HLOOKUP(AD$447,$J$444:$R$445,2)</f>
        <v>0</v>
      </c>
      <c r="AE477" s="1004" cm="1">
        <f t="array" ref="AE477">INDEX($H477:$K477,0,MATCH(AE$448,$H$448:$K$448,0))*HLOOKUP(AE$447,$J$444:$R$445,2)</f>
        <v>0</v>
      </c>
      <c r="AF477" s="1004" cm="1">
        <f t="array" ref="AF477">INDEX($H477:$K477,0,MATCH(AF$448,$H$448:$K$448,0))*HLOOKUP(AF$447,$J$444:$R$445,2)</f>
        <v>0</v>
      </c>
      <c r="AG477" s="1004" cm="1">
        <f t="array" ref="AG477">INDEX($H477:$K477,0,MATCH(AG$448,$H$448:$K$448,0))*HLOOKUP(AG$447,$J$444:$R$445,2)</f>
        <v>0</v>
      </c>
      <c r="AH477" s="1004" cm="1">
        <f t="array" ref="AH477">INDEX($H477:$K477,0,MATCH(AH$448,$H$448:$K$448,0))*HLOOKUP(AH$447,$J$444:$R$445,2)</f>
        <v>0</v>
      </c>
      <c r="AI477" s="1004" cm="1">
        <f t="array" ref="AI477">INDEX($H477:$K477,0,MATCH(AI$448,$H$448:$K$448,0))*HLOOKUP(AI$447,$J$444:$R$445,2)</f>
        <v>0</v>
      </c>
      <c r="AJ477" s="1004" cm="1">
        <f t="array" ref="AJ477">INDEX($H477:$K477,0,MATCH(AJ$448,$H$448:$K$448,0))*HLOOKUP(AJ$447,$J$444:$R$445,2)</f>
        <v>0</v>
      </c>
      <c r="AK477" s="1004" cm="1">
        <f t="array" ref="AK477">INDEX($H477:$K477,0,MATCH(AK$448,$H$448:$K$448,0))*HLOOKUP(AK$447,$J$444:$R$445,2)</f>
        <v>0</v>
      </c>
      <c r="AL477" s="1004" cm="1">
        <f t="array" ref="AL477">INDEX($H477:$K477,0,MATCH(AL$448,$H$448:$K$448,0))*HLOOKUP(AL$447,$J$444:$R$445,2)</f>
        <v>0</v>
      </c>
      <c r="AM477" s="1004" cm="1">
        <f t="array" ref="AM477">INDEX($H477:$K477,0,MATCH(AM$448,$H$448:$K$448,0))*HLOOKUP(AM$447,$J$444:$R$445,2)</f>
        <v>0</v>
      </c>
      <c r="AN477" s="1004" cm="1">
        <f t="array" ref="AN477">INDEX($H477:$K477,0,MATCH(AN$448,$H$448:$K$448,0))*HLOOKUP(AN$447,$J$444:$R$445,2)</f>
        <v>0</v>
      </c>
      <c r="AO477" s="1004" cm="1">
        <f t="array" ref="AO477">INDEX($H477:$K477,0,MATCH(AO$448,$H$448:$K$448,0))*HLOOKUP(AO$447,$J$444:$R$445,2)</f>
        <v>0</v>
      </c>
      <c r="AP477" s="1004" cm="1">
        <f t="array" ref="AP477">INDEX($H477:$K477,0,MATCH(AP$448,$H$448:$K$448,0))*HLOOKUP(AP$447,$J$444:$R$445,2)</f>
        <v>0</v>
      </c>
      <c r="AQ477" s="1004" cm="1">
        <f t="array" ref="AQ477">INDEX($H477:$K477,0,MATCH(AQ$448,$H$448:$K$448,0))*HLOOKUP(AQ$447,$J$444:$R$445,2)</f>
        <v>0</v>
      </c>
      <c r="AR477" s="1004" cm="1">
        <f t="array" ref="AR477">INDEX($H477:$K477,0,MATCH(AR$448,$H$448:$K$448,0))*HLOOKUP(AR$447,$J$444:$R$445,2)</f>
        <v>0</v>
      </c>
      <c r="AS477" s="1004" cm="1">
        <f t="array" ref="AS477">INDEX($H477:$K477,0,MATCH(AS$448,$H$448:$K$448,0))*HLOOKUP(AS$447,$J$444:$R$445,2)</f>
        <v>0</v>
      </c>
      <c r="AT477" s="1004" cm="1">
        <f t="array" ref="AT477">INDEX($H477:$K477,0,MATCH(AT$448,$H$448:$K$448,0))*HLOOKUP(AT$447,$J$444:$R$445,2)</f>
        <v>0</v>
      </c>
      <c r="AU477" s="1004"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4" cm="1">
        <f t="array" ref="L478">INDEX($H478:$K478,0,MATCH(L$448,$H$448:$K$448,0))*HLOOKUP(L$447,$J$444:$R$445,2)</f>
        <v>0</v>
      </c>
      <c r="M478" s="1004" cm="1">
        <f t="array" ref="M478">INDEX($H478:$K478,0,MATCH(M$448,$H$448:$K$448,0))*HLOOKUP(M$447,$J$444:$R$445,2)</f>
        <v>0</v>
      </c>
      <c r="N478" s="1004" cm="1">
        <f t="array" ref="N478">INDEX($H478:$K478,0,MATCH(N$448,$H$448:$K$448,0))*HLOOKUP(N$447,$J$444:$R$445,2)</f>
        <v>0</v>
      </c>
      <c r="O478" s="1004" cm="1">
        <f t="array" ref="O478">INDEX($H478:$K478,0,MATCH(O$448,$H$448:$K$448,0))*HLOOKUP(O$447,$J$444:$R$445,2)</f>
        <v>0</v>
      </c>
      <c r="P478" s="1004" cm="1">
        <f t="array" ref="P478">INDEX($H478:$K478,0,MATCH(P$448,$H$448:$K$448,0))*HLOOKUP(P$447,$J$444:$R$445,2)</f>
        <v>0</v>
      </c>
      <c r="Q478" s="1004" cm="1">
        <f t="array" ref="Q478">INDEX($H478:$K478,0,MATCH(Q$448,$H$448:$K$448,0))*HLOOKUP(Q$447,$J$444:$R$445,2)</f>
        <v>0</v>
      </c>
      <c r="R478" s="1004" cm="1">
        <f t="array" ref="R478">INDEX($H478:$K478,0,MATCH(R$448,$H$448:$K$448,0))*HLOOKUP(R$447,$J$444:$R$445,2)</f>
        <v>0</v>
      </c>
      <c r="S478" s="1004" cm="1">
        <f t="array" ref="S478">INDEX($H478:$K478,0,MATCH(S$448,$H$448:$K$448,0))*HLOOKUP(S$447,$J$444:$R$445,2)</f>
        <v>0</v>
      </c>
      <c r="T478" s="1004" cm="1">
        <f t="array" ref="T478">INDEX($H478:$K478,0,MATCH(T$448,$H$448:$K$448,0))*HLOOKUP(T$447,$J$444:$R$445,2)</f>
        <v>0</v>
      </c>
      <c r="U478" s="1004" cm="1">
        <f t="array" ref="U478">INDEX($H478:$K478,0,MATCH(U$448,$H$448:$K$448,0))*HLOOKUP(U$447,$J$444:$R$445,2)</f>
        <v>0</v>
      </c>
      <c r="V478" s="1004" cm="1">
        <f t="array" ref="V478">INDEX($H478:$K478,0,MATCH(V$448,$H$448:$K$448,0))*HLOOKUP(V$447,$J$444:$R$445,2)</f>
        <v>0</v>
      </c>
      <c r="W478" s="1004" cm="1">
        <f t="array" ref="W478">INDEX($H478:$K478,0,MATCH(W$448,$H$448:$K$448,0))*HLOOKUP(W$447,$J$444:$R$445,2)</f>
        <v>0</v>
      </c>
      <c r="X478" s="1004" cm="1">
        <f t="array" ref="X478">INDEX($H478:$K478,0,MATCH(X$448,$H$448:$K$448,0))*HLOOKUP(X$447,$J$444:$R$445,2)</f>
        <v>0</v>
      </c>
      <c r="Y478" s="1004" cm="1">
        <f t="array" ref="Y478">INDEX($H478:$K478,0,MATCH(Y$448,$H$448:$K$448,0))*HLOOKUP(Y$447,$J$444:$R$445,2)</f>
        <v>0</v>
      </c>
      <c r="Z478" s="1004" cm="1">
        <f t="array" ref="Z478">INDEX($H478:$K478,0,MATCH(Z$448,$H$448:$K$448,0))*HLOOKUP(Z$447,$J$444:$R$445,2)</f>
        <v>0</v>
      </c>
      <c r="AA478" s="1004" cm="1">
        <f t="array" ref="AA478">INDEX($H478:$K478,0,MATCH(AA$448,$H$448:$K$448,0))*HLOOKUP(AA$447,$J$444:$R$445,2)</f>
        <v>0</v>
      </c>
      <c r="AB478" s="1004" cm="1">
        <f t="array" ref="AB478">INDEX($H478:$K478,0,MATCH(AB$448,$H$448:$K$448,0))*HLOOKUP(AB$447,$J$444:$R$445,2)</f>
        <v>0</v>
      </c>
      <c r="AC478" s="1004" cm="1">
        <f t="array" ref="AC478">INDEX($H478:$K478,0,MATCH(AC$448,$H$448:$K$448,0))*HLOOKUP(AC$447,$J$444:$R$445,2)</f>
        <v>0</v>
      </c>
      <c r="AD478" s="1004" cm="1">
        <f t="array" ref="AD478">INDEX($H478:$K478,0,MATCH(AD$448,$H$448:$K$448,0))*HLOOKUP(AD$447,$J$444:$R$445,2)</f>
        <v>0</v>
      </c>
      <c r="AE478" s="1004" cm="1">
        <f t="array" ref="AE478">INDEX($H478:$K478,0,MATCH(AE$448,$H$448:$K$448,0))*HLOOKUP(AE$447,$J$444:$R$445,2)</f>
        <v>0</v>
      </c>
      <c r="AF478" s="1004" cm="1">
        <f t="array" ref="AF478">INDEX($H478:$K478,0,MATCH(AF$448,$H$448:$K$448,0))*HLOOKUP(AF$447,$J$444:$R$445,2)</f>
        <v>0</v>
      </c>
      <c r="AG478" s="1004" cm="1">
        <f t="array" ref="AG478">INDEX($H478:$K478,0,MATCH(AG$448,$H$448:$K$448,0))*HLOOKUP(AG$447,$J$444:$R$445,2)</f>
        <v>0</v>
      </c>
      <c r="AH478" s="1004" cm="1">
        <f t="array" ref="AH478">INDEX($H478:$K478,0,MATCH(AH$448,$H$448:$K$448,0))*HLOOKUP(AH$447,$J$444:$R$445,2)</f>
        <v>0</v>
      </c>
      <c r="AI478" s="1004" cm="1">
        <f t="array" ref="AI478">INDEX($H478:$K478,0,MATCH(AI$448,$H$448:$K$448,0))*HLOOKUP(AI$447,$J$444:$R$445,2)</f>
        <v>0</v>
      </c>
      <c r="AJ478" s="1004" cm="1">
        <f t="array" ref="AJ478">INDEX($H478:$K478,0,MATCH(AJ$448,$H$448:$K$448,0))*HLOOKUP(AJ$447,$J$444:$R$445,2)</f>
        <v>0</v>
      </c>
      <c r="AK478" s="1004" cm="1">
        <f t="array" ref="AK478">INDEX($H478:$K478,0,MATCH(AK$448,$H$448:$K$448,0))*HLOOKUP(AK$447,$J$444:$R$445,2)</f>
        <v>0</v>
      </c>
      <c r="AL478" s="1004" cm="1">
        <f t="array" ref="AL478">INDEX($H478:$K478,0,MATCH(AL$448,$H$448:$K$448,0))*HLOOKUP(AL$447,$J$444:$R$445,2)</f>
        <v>0</v>
      </c>
      <c r="AM478" s="1004" cm="1">
        <f t="array" ref="AM478">INDEX($H478:$K478,0,MATCH(AM$448,$H$448:$K$448,0))*HLOOKUP(AM$447,$J$444:$R$445,2)</f>
        <v>0</v>
      </c>
      <c r="AN478" s="1004" cm="1">
        <f t="array" ref="AN478">INDEX($H478:$K478,0,MATCH(AN$448,$H$448:$K$448,0))*HLOOKUP(AN$447,$J$444:$R$445,2)</f>
        <v>0</v>
      </c>
      <c r="AO478" s="1004" cm="1">
        <f t="array" ref="AO478">INDEX($H478:$K478,0,MATCH(AO$448,$H$448:$K$448,0))*HLOOKUP(AO$447,$J$444:$R$445,2)</f>
        <v>0</v>
      </c>
      <c r="AP478" s="1004" cm="1">
        <f t="array" ref="AP478">INDEX($H478:$K478,0,MATCH(AP$448,$H$448:$K$448,0))*HLOOKUP(AP$447,$J$444:$R$445,2)</f>
        <v>0</v>
      </c>
      <c r="AQ478" s="1004" cm="1">
        <f t="array" ref="AQ478">INDEX($H478:$K478,0,MATCH(AQ$448,$H$448:$K$448,0))*HLOOKUP(AQ$447,$J$444:$R$445,2)</f>
        <v>0</v>
      </c>
      <c r="AR478" s="1004" cm="1">
        <f t="array" ref="AR478">INDEX($H478:$K478,0,MATCH(AR$448,$H$448:$K$448,0))*HLOOKUP(AR$447,$J$444:$R$445,2)</f>
        <v>0</v>
      </c>
      <c r="AS478" s="1004" cm="1">
        <f t="array" ref="AS478">INDEX($H478:$K478,0,MATCH(AS$448,$H$448:$K$448,0))*HLOOKUP(AS$447,$J$444:$R$445,2)</f>
        <v>0</v>
      </c>
      <c r="AT478" s="1004" cm="1">
        <f t="array" ref="AT478">INDEX($H478:$K478,0,MATCH(AT$448,$H$448:$K$448,0))*HLOOKUP(AT$447,$J$444:$R$445,2)</f>
        <v>0</v>
      </c>
      <c r="AU478" s="1004"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4" cm="1">
        <f t="array" ref="L479">INDEX($H479:$K479,0,MATCH(L$448,$H$448:$K$448,0))*HLOOKUP(L$447,$J$444:$R$445,2)</f>
        <v>0</v>
      </c>
      <c r="M479" s="1004" cm="1">
        <f t="array" ref="M479">INDEX($H479:$K479,0,MATCH(M$448,$H$448:$K$448,0))*HLOOKUP(M$447,$J$444:$R$445,2)</f>
        <v>0</v>
      </c>
      <c r="N479" s="1004" cm="1">
        <f t="array" ref="N479">INDEX($H479:$K479,0,MATCH(N$448,$H$448:$K$448,0))*HLOOKUP(N$447,$J$444:$R$445,2)</f>
        <v>0</v>
      </c>
      <c r="O479" s="1004" cm="1">
        <f t="array" ref="O479">INDEX($H479:$K479,0,MATCH(O$448,$H$448:$K$448,0))*HLOOKUP(O$447,$J$444:$R$445,2)</f>
        <v>0</v>
      </c>
      <c r="P479" s="1004" cm="1">
        <f t="array" ref="P479">INDEX($H479:$K479,0,MATCH(P$448,$H$448:$K$448,0))*HLOOKUP(P$447,$J$444:$R$445,2)</f>
        <v>0</v>
      </c>
      <c r="Q479" s="1004" cm="1">
        <f t="array" ref="Q479">INDEX($H479:$K479,0,MATCH(Q$448,$H$448:$K$448,0))*HLOOKUP(Q$447,$J$444:$R$445,2)</f>
        <v>0</v>
      </c>
      <c r="R479" s="1004" cm="1">
        <f t="array" ref="R479">INDEX($H479:$K479,0,MATCH(R$448,$H$448:$K$448,0))*HLOOKUP(R$447,$J$444:$R$445,2)</f>
        <v>0</v>
      </c>
      <c r="S479" s="1004" cm="1">
        <f t="array" ref="S479">INDEX($H479:$K479,0,MATCH(S$448,$H$448:$K$448,0))*HLOOKUP(S$447,$J$444:$R$445,2)</f>
        <v>0</v>
      </c>
      <c r="T479" s="1004" cm="1">
        <f t="array" ref="T479">INDEX($H479:$K479,0,MATCH(T$448,$H$448:$K$448,0))*HLOOKUP(T$447,$J$444:$R$445,2)</f>
        <v>0</v>
      </c>
      <c r="U479" s="1004" cm="1">
        <f t="array" ref="U479">INDEX($H479:$K479,0,MATCH(U$448,$H$448:$K$448,0))*HLOOKUP(U$447,$J$444:$R$445,2)</f>
        <v>0</v>
      </c>
      <c r="V479" s="1004" cm="1">
        <f t="array" ref="V479">INDEX($H479:$K479,0,MATCH(V$448,$H$448:$K$448,0))*HLOOKUP(V$447,$J$444:$R$445,2)</f>
        <v>0</v>
      </c>
      <c r="W479" s="1004" cm="1">
        <f t="array" ref="W479">INDEX($H479:$K479,0,MATCH(W$448,$H$448:$K$448,0))*HLOOKUP(W$447,$J$444:$R$445,2)</f>
        <v>0</v>
      </c>
      <c r="X479" s="1004" cm="1">
        <f t="array" ref="X479">INDEX($H479:$K479,0,MATCH(X$448,$H$448:$K$448,0))*HLOOKUP(X$447,$J$444:$R$445,2)</f>
        <v>0</v>
      </c>
      <c r="Y479" s="1004" cm="1">
        <f t="array" ref="Y479">INDEX($H479:$K479,0,MATCH(Y$448,$H$448:$K$448,0))*HLOOKUP(Y$447,$J$444:$R$445,2)</f>
        <v>0</v>
      </c>
      <c r="Z479" s="1004" cm="1">
        <f t="array" ref="Z479">INDEX($H479:$K479,0,MATCH(Z$448,$H$448:$K$448,0))*HLOOKUP(Z$447,$J$444:$R$445,2)</f>
        <v>0</v>
      </c>
      <c r="AA479" s="1004" cm="1">
        <f t="array" ref="AA479">INDEX($H479:$K479,0,MATCH(AA$448,$H$448:$K$448,0))*HLOOKUP(AA$447,$J$444:$R$445,2)</f>
        <v>0</v>
      </c>
      <c r="AB479" s="1004" cm="1">
        <f t="array" ref="AB479">INDEX($H479:$K479,0,MATCH(AB$448,$H$448:$K$448,0))*HLOOKUP(AB$447,$J$444:$R$445,2)</f>
        <v>0</v>
      </c>
      <c r="AC479" s="1004" cm="1">
        <f t="array" ref="AC479">INDEX($H479:$K479,0,MATCH(AC$448,$H$448:$K$448,0))*HLOOKUP(AC$447,$J$444:$R$445,2)</f>
        <v>0</v>
      </c>
      <c r="AD479" s="1004" cm="1">
        <f t="array" ref="AD479">INDEX($H479:$K479,0,MATCH(AD$448,$H$448:$K$448,0))*HLOOKUP(AD$447,$J$444:$R$445,2)</f>
        <v>0</v>
      </c>
      <c r="AE479" s="1004" cm="1">
        <f t="array" ref="AE479">INDEX($H479:$K479,0,MATCH(AE$448,$H$448:$K$448,0))*HLOOKUP(AE$447,$J$444:$R$445,2)</f>
        <v>0</v>
      </c>
      <c r="AF479" s="1004" cm="1">
        <f t="array" ref="AF479">INDEX($H479:$K479,0,MATCH(AF$448,$H$448:$K$448,0))*HLOOKUP(AF$447,$J$444:$R$445,2)</f>
        <v>0</v>
      </c>
      <c r="AG479" s="1004" cm="1">
        <f t="array" ref="AG479">INDEX($H479:$K479,0,MATCH(AG$448,$H$448:$K$448,0))*HLOOKUP(AG$447,$J$444:$R$445,2)</f>
        <v>0</v>
      </c>
      <c r="AH479" s="1004" cm="1">
        <f t="array" ref="AH479">INDEX($H479:$K479,0,MATCH(AH$448,$H$448:$K$448,0))*HLOOKUP(AH$447,$J$444:$R$445,2)</f>
        <v>0</v>
      </c>
      <c r="AI479" s="1004" cm="1">
        <f t="array" ref="AI479">INDEX($H479:$K479,0,MATCH(AI$448,$H$448:$K$448,0))*HLOOKUP(AI$447,$J$444:$R$445,2)</f>
        <v>0</v>
      </c>
      <c r="AJ479" s="1004" cm="1">
        <f t="array" ref="AJ479">INDEX($H479:$K479,0,MATCH(AJ$448,$H$448:$K$448,0))*HLOOKUP(AJ$447,$J$444:$R$445,2)</f>
        <v>0</v>
      </c>
      <c r="AK479" s="1004" cm="1">
        <f t="array" ref="AK479">INDEX($H479:$K479,0,MATCH(AK$448,$H$448:$K$448,0))*HLOOKUP(AK$447,$J$444:$R$445,2)</f>
        <v>0</v>
      </c>
      <c r="AL479" s="1004" cm="1">
        <f t="array" ref="AL479">INDEX($H479:$K479,0,MATCH(AL$448,$H$448:$K$448,0))*HLOOKUP(AL$447,$J$444:$R$445,2)</f>
        <v>0</v>
      </c>
      <c r="AM479" s="1004" cm="1">
        <f t="array" ref="AM479">INDEX($H479:$K479,0,MATCH(AM$448,$H$448:$K$448,0))*HLOOKUP(AM$447,$J$444:$R$445,2)</f>
        <v>0</v>
      </c>
      <c r="AN479" s="1004" cm="1">
        <f t="array" ref="AN479">INDEX($H479:$K479,0,MATCH(AN$448,$H$448:$K$448,0))*HLOOKUP(AN$447,$J$444:$R$445,2)</f>
        <v>0</v>
      </c>
      <c r="AO479" s="1004" cm="1">
        <f t="array" ref="AO479">INDEX($H479:$K479,0,MATCH(AO$448,$H$448:$K$448,0))*HLOOKUP(AO$447,$J$444:$R$445,2)</f>
        <v>0</v>
      </c>
      <c r="AP479" s="1004" cm="1">
        <f t="array" ref="AP479">INDEX($H479:$K479,0,MATCH(AP$448,$H$448:$K$448,0))*HLOOKUP(AP$447,$J$444:$R$445,2)</f>
        <v>0</v>
      </c>
      <c r="AQ479" s="1004" cm="1">
        <f t="array" ref="AQ479">INDEX($H479:$K479,0,MATCH(AQ$448,$H$448:$K$448,0))*HLOOKUP(AQ$447,$J$444:$R$445,2)</f>
        <v>0</v>
      </c>
      <c r="AR479" s="1004" cm="1">
        <f t="array" ref="AR479">INDEX($H479:$K479,0,MATCH(AR$448,$H$448:$K$448,0))*HLOOKUP(AR$447,$J$444:$R$445,2)</f>
        <v>0</v>
      </c>
      <c r="AS479" s="1004" cm="1">
        <f t="array" ref="AS479">INDEX($H479:$K479,0,MATCH(AS$448,$H$448:$K$448,0))*HLOOKUP(AS$447,$J$444:$R$445,2)</f>
        <v>0</v>
      </c>
      <c r="AT479" s="1004" cm="1">
        <f t="array" ref="AT479">INDEX($H479:$K479,0,MATCH(AT$448,$H$448:$K$448,0))*HLOOKUP(AT$447,$J$444:$R$445,2)</f>
        <v>0</v>
      </c>
      <c r="AU479" s="1004"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4" cm="1">
        <f t="array" ref="L480">INDEX($H480:$K480,0,MATCH(L$448,$H$448:$K$448,0))*HLOOKUP(L$447,$J$444:$R$445,2)</f>
        <v>0</v>
      </c>
      <c r="M480" s="1004" cm="1">
        <f t="array" ref="M480">INDEX($H480:$K480,0,MATCH(M$448,$H$448:$K$448,0))*HLOOKUP(M$447,$J$444:$R$445,2)</f>
        <v>0</v>
      </c>
      <c r="N480" s="1004" cm="1">
        <f t="array" ref="N480">INDEX($H480:$K480,0,MATCH(N$448,$H$448:$K$448,0))*HLOOKUP(N$447,$J$444:$R$445,2)</f>
        <v>0</v>
      </c>
      <c r="O480" s="1004" cm="1">
        <f t="array" ref="O480">INDEX($H480:$K480,0,MATCH(O$448,$H$448:$K$448,0))*HLOOKUP(O$447,$J$444:$R$445,2)</f>
        <v>0</v>
      </c>
      <c r="P480" s="1004" cm="1">
        <f t="array" ref="P480">INDEX($H480:$K480,0,MATCH(P$448,$H$448:$K$448,0))*HLOOKUP(P$447,$J$444:$R$445,2)</f>
        <v>0</v>
      </c>
      <c r="Q480" s="1004" cm="1">
        <f t="array" ref="Q480">INDEX($H480:$K480,0,MATCH(Q$448,$H$448:$K$448,0))*HLOOKUP(Q$447,$J$444:$R$445,2)</f>
        <v>0</v>
      </c>
      <c r="R480" s="1004" cm="1">
        <f t="array" ref="R480">INDEX($H480:$K480,0,MATCH(R$448,$H$448:$K$448,0))*HLOOKUP(R$447,$J$444:$R$445,2)</f>
        <v>0</v>
      </c>
      <c r="S480" s="1004" cm="1">
        <f t="array" ref="S480">INDEX($H480:$K480,0,MATCH(S$448,$H$448:$K$448,0))*HLOOKUP(S$447,$J$444:$R$445,2)</f>
        <v>0</v>
      </c>
      <c r="T480" s="1004" cm="1">
        <f t="array" ref="T480">INDEX($H480:$K480,0,MATCH(T$448,$H$448:$K$448,0))*HLOOKUP(T$447,$J$444:$R$445,2)</f>
        <v>0</v>
      </c>
      <c r="U480" s="1004" cm="1">
        <f t="array" ref="U480">INDEX($H480:$K480,0,MATCH(U$448,$H$448:$K$448,0))*HLOOKUP(U$447,$J$444:$R$445,2)</f>
        <v>0</v>
      </c>
      <c r="V480" s="1004" cm="1">
        <f t="array" ref="V480">INDEX($H480:$K480,0,MATCH(V$448,$H$448:$K$448,0))*HLOOKUP(V$447,$J$444:$R$445,2)</f>
        <v>0</v>
      </c>
      <c r="W480" s="1004" cm="1">
        <f t="array" ref="W480">INDEX($H480:$K480,0,MATCH(W$448,$H$448:$K$448,0))*HLOOKUP(W$447,$J$444:$R$445,2)</f>
        <v>0</v>
      </c>
      <c r="X480" s="1004" cm="1">
        <f t="array" ref="X480">INDEX($H480:$K480,0,MATCH(X$448,$H$448:$K$448,0))*HLOOKUP(X$447,$J$444:$R$445,2)</f>
        <v>0</v>
      </c>
      <c r="Y480" s="1004" cm="1">
        <f t="array" ref="Y480">INDEX($H480:$K480,0,MATCH(Y$448,$H$448:$K$448,0))*HLOOKUP(Y$447,$J$444:$R$445,2)</f>
        <v>0</v>
      </c>
      <c r="Z480" s="1004" cm="1">
        <f t="array" ref="Z480">INDEX($H480:$K480,0,MATCH(Z$448,$H$448:$K$448,0))*HLOOKUP(Z$447,$J$444:$R$445,2)</f>
        <v>0</v>
      </c>
      <c r="AA480" s="1004" cm="1">
        <f t="array" ref="AA480">INDEX($H480:$K480,0,MATCH(AA$448,$H$448:$K$448,0))*HLOOKUP(AA$447,$J$444:$R$445,2)</f>
        <v>0</v>
      </c>
      <c r="AB480" s="1004" cm="1">
        <f t="array" ref="AB480">INDEX($H480:$K480,0,MATCH(AB$448,$H$448:$K$448,0))*HLOOKUP(AB$447,$J$444:$R$445,2)</f>
        <v>0</v>
      </c>
      <c r="AC480" s="1004" cm="1">
        <f t="array" ref="AC480">INDEX($H480:$K480,0,MATCH(AC$448,$H$448:$K$448,0))*HLOOKUP(AC$447,$J$444:$R$445,2)</f>
        <v>0</v>
      </c>
      <c r="AD480" s="1004" cm="1">
        <f t="array" ref="AD480">INDEX($H480:$K480,0,MATCH(AD$448,$H$448:$K$448,0))*HLOOKUP(AD$447,$J$444:$R$445,2)</f>
        <v>0</v>
      </c>
      <c r="AE480" s="1004" cm="1">
        <f t="array" ref="AE480">INDEX($H480:$K480,0,MATCH(AE$448,$H$448:$K$448,0))*HLOOKUP(AE$447,$J$444:$R$445,2)</f>
        <v>0</v>
      </c>
      <c r="AF480" s="1004" cm="1">
        <f t="array" ref="AF480">INDEX($H480:$K480,0,MATCH(AF$448,$H$448:$K$448,0))*HLOOKUP(AF$447,$J$444:$R$445,2)</f>
        <v>0</v>
      </c>
      <c r="AG480" s="1004" cm="1">
        <f t="array" ref="AG480">INDEX($H480:$K480,0,MATCH(AG$448,$H$448:$K$448,0))*HLOOKUP(AG$447,$J$444:$R$445,2)</f>
        <v>0</v>
      </c>
      <c r="AH480" s="1004" cm="1">
        <f t="array" ref="AH480">INDEX($H480:$K480,0,MATCH(AH$448,$H$448:$K$448,0))*HLOOKUP(AH$447,$J$444:$R$445,2)</f>
        <v>0</v>
      </c>
      <c r="AI480" s="1004" cm="1">
        <f t="array" ref="AI480">INDEX($H480:$K480,0,MATCH(AI$448,$H$448:$K$448,0))*HLOOKUP(AI$447,$J$444:$R$445,2)</f>
        <v>0</v>
      </c>
      <c r="AJ480" s="1004" cm="1">
        <f t="array" ref="AJ480">INDEX($H480:$K480,0,MATCH(AJ$448,$H$448:$K$448,0))*HLOOKUP(AJ$447,$J$444:$R$445,2)</f>
        <v>0</v>
      </c>
      <c r="AK480" s="1004" cm="1">
        <f t="array" ref="AK480">INDEX($H480:$K480,0,MATCH(AK$448,$H$448:$K$448,0))*HLOOKUP(AK$447,$J$444:$R$445,2)</f>
        <v>0</v>
      </c>
      <c r="AL480" s="1004" cm="1">
        <f t="array" ref="AL480">INDEX($H480:$K480,0,MATCH(AL$448,$H$448:$K$448,0))*HLOOKUP(AL$447,$J$444:$R$445,2)</f>
        <v>0</v>
      </c>
      <c r="AM480" s="1004" cm="1">
        <f t="array" ref="AM480">INDEX($H480:$K480,0,MATCH(AM$448,$H$448:$K$448,0))*HLOOKUP(AM$447,$J$444:$R$445,2)</f>
        <v>0</v>
      </c>
      <c r="AN480" s="1004" cm="1">
        <f t="array" ref="AN480">INDEX($H480:$K480,0,MATCH(AN$448,$H$448:$K$448,0))*HLOOKUP(AN$447,$J$444:$R$445,2)</f>
        <v>0</v>
      </c>
      <c r="AO480" s="1004" cm="1">
        <f t="array" ref="AO480">INDEX($H480:$K480,0,MATCH(AO$448,$H$448:$K$448,0))*HLOOKUP(AO$447,$J$444:$R$445,2)</f>
        <v>0</v>
      </c>
      <c r="AP480" s="1004" cm="1">
        <f t="array" ref="AP480">INDEX($H480:$K480,0,MATCH(AP$448,$H$448:$K$448,0))*HLOOKUP(AP$447,$J$444:$R$445,2)</f>
        <v>0</v>
      </c>
      <c r="AQ480" s="1004" cm="1">
        <f t="array" ref="AQ480">INDEX($H480:$K480,0,MATCH(AQ$448,$H$448:$K$448,0))*HLOOKUP(AQ$447,$J$444:$R$445,2)</f>
        <v>0</v>
      </c>
      <c r="AR480" s="1004" cm="1">
        <f t="array" ref="AR480">INDEX($H480:$K480,0,MATCH(AR$448,$H$448:$K$448,0))*HLOOKUP(AR$447,$J$444:$R$445,2)</f>
        <v>0</v>
      </c>
      <c r="AS480" s="1004" cm="1">
        <f t="array" ref="AS480">INDEX($H480:$K480,0,MATCH(AS$448,$H$448:$K$448,0))*HLOOKUP(AS$447,$J$444:$R$445,2)</f>
        <v>0</v>
      </c>
      <c r="AT480" s="1004" cm="1">
        <f t="array" ref="AT480">INDEX($H480:$K480,0,MATCH(AT$448,$H$448:$K$448,0))*HLOOKUP(AT$447,$J$444:$R$445,2)</f>
        <v>0</v>
      </c>
      <c r="AU480" s="1004"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4" cm="1">
        <f t="array" ref="L481">INDEX($H481:$K481,0,MATCH(L$448,$H$448:$K$448,0))*HLOOKUP(L$447,$J$444:$R$445,2)</f>
        <v>0</v>
      </c>
      <c r="M481" s="1004" cm="1">
        <f t="array" ref="M481">INDEX($H481:$K481,0,MATCH(M$448,$H$448:$K$448,0))*HLOOKUP(M$447,$J$444:$R$445,2)</f>
        <v>0</v>
      </c>
      <c r="N481" s="1004" cm="1">
        <f t="array" ref="N481">INDEX($H481:$K481,0,MATCH(N$448,$H$448:$K$448,0))*HLOOKUP(N$447,$J$444:$R$445,2)</f>
        <v>0</v>
      </c>
      <c r="O481" s="1004" cm="1">
        <f t="array" ref="O481">INDEX($H481:$K481,0,MATCH(O$448,$H$448:$K$448,0))*HLOOKUP(O$447,$J$444:$R$445,2)</f>
        <v>0</v>
      </c>
      <c r="P481" s="1004" cm="1">
        <f t="array" ref="P481">INDEX($H481:$K481,0,MATCH(P$448,$H$448:$K$448,0))*HLOOKUP(P$447,$J$444:$R$445,2)</f>
        <v>0</v>
      </c>
      <c r="Q481" s="1004" cm="1">
        <f t="array" ref="Q481">INDEX($H481:$K481,0,MATCH(Q$448,$H$448:$K$448,0))*HLOOKUP(Q$447,$J$444:$R$445,2)</f>
        <v>0</v>
      </c>
      <c r="R481" s="1004" cm="1">
        <f t="array" ref="R481">INDEX($H481:$K481,0,MATCH(R$448,$H$448:$K$448,0))*HLOOKUP(R$447,$J$444:$R$445,2)</f>
        <v>0</v>
      </c>
      <c r="S481" s="1004" cm="1">
        <f t="array" ref="S481">INDEX($H481:$K481,0,MATCH(S$448,$H$448:$K$448,0))*HLOOKUP(S$447,$J$444:$R$445,2)</f>
        <v>0</v>
      </c>
      <c r="T481" s="1004" cm="1">
        <f t="array" ref="T481">INDEX($H481:$K481,0,MATCH(T$448,$H$448:$K$448,0))*HLOOKUP(T$447,$J$444:$R$445,2)</f>
        <v>0</v>
      </c>
      <c r="U481" s="1004" cm="1">
        <f t="array" ref="U481">INDEX($H481:$K481,0,MATCH(U$448,$H$448:$K$448,0))*HLOOKUP(U$447,$J$444:$R$445,2)</f>
        <v>0</v>
      </c>
      <c r="V481" s="1004" cm="1">
        <f t="array" ref="V481">INDEX($H481:$K481,0,MATCH(V$448,$H$448:$K$448,0))*HLOOKUP(V$447,$J$444:$R$445,2)</f>
        <v>0</v>
      </c>
      <c r="W481" s="1004" cm="1">
        <f t="array" ref="W481">INDEX($H481:$K481,0,MATCH(W$448,$H$448:$K$448,0))*HLOOKUP(W$447,$J$444:$R$445,2)</f>
        <v>0</v>
      </c>
      <c r="X481" s="1004" cm="1">
        <f t="array" ref="X481">INDEX($H481:$K481,0,MATCH(X$448,$H$448:$K$448,0))*HLOOKUP(X$447,$J$444:$R$445,2)</f>
        <v>0</v>
      </c>
      <c r="Y481" s="1004" cm="1">
        <f t="array" ref="Y481">INDEX($H481:$K481,0,MATCH(Y$448,$H$448:$K$448,0))*HLOOKUP(Y$447,$J$444:$R$445,2)</f>
        <v>0</v>
      </c>
      <c r="Z481" s="1004" cm="1">
        <f t="array" ref="Z481">INDEX($H481:$K481,0,MATCH(Z$448,$H$448:$K$448,0))*HLOOKUP(Z$447,$J$444:$R$445,2)</f>
        <v>0</v>
      </c>
      <c r="AA481" s="1004" cm="1">
        <f t="array" ref="AA481">INDEX($H481:$K481,0,MATCH(AA$448,$H$448:$K$448,0))*HLOOKUP(AA$447,$J$444:$R$445,2)</f>
        <v>0</v>
      </c>
      <c r="AB481" s="1004" cm="1">
        <f t="array" ref="AB481">INDEX($H481:$K481,0,MATCH(AB$448,$H$448:$K$448,0))*HLOOKUP(AB$447,$J$444:$R$445,2)</f>
        <v>0</v>
      </c>
      <c r="AC481" s="1004" cm="1">
        <f t="array" ref="AC481">INDEX($H481:$K481,0,MATCH(AC$448,$H$448:$K$448,0))*HLOOKUP(AC$447,$J$444:$R$445,2)</f>
        <v>0</v>
      </c>
      <c r="AD481" s="1004" cm="1">
        <f t="array" ref="AD481">INDEX($H481:$K481,0,MATCH(AD$448,$H$448:$K$448,0))*HLOOKUP(AD$447,$J$444:$R$445,2)</f>
        <v>0</v>
      </c>
      <c r="AE481" s="1004" cm="1">
        <f t="array" ref="AE481">INDEX($H481:$K481,0,MATCH(AE$448,$H$448:$K$448,0))*HLOOKUP(AE$447,$J$444:$R$445,2)</f>
        <v>0</v>
      </c>
      <c r="AF481" s="1004" cm="1">
        <f t="array" ref="AF481">INDEX($H481:$K481,0,MATCH(AF$448,$H$448:$K$448,0))*HLOOKUP(AF$447,$J$444:$R$445,2)</f>
        <v>0</v>
      </c>
      <c r="AG481" s="1004" cm="1">
        <f t="array" ref="AG481">INDEX($H481:$K481,0,MATCH(AG$448,$H$448:$K$448,0))*HLOOKUP(AG$447,$J$444:$R$445,2)</f>
        <v>0</v>
      </c>
      <c r="AH481" s="1004" cm="1">
        <f t="array" ref="AH481">INDEX($H481:$K481,0,MATCH(AH$448,$H$448:$K$448,0))*HLOOKUP(AH$447,$J$444:$R$445,2)</f>
        <v>0</v>
      </c>
      <c r="AI481" s="1004" cm="1">
        <f t="array" ref="AI481">INDEX($H481:$K481,0,MATCH(AI$448,$H$448:$K$448,0))*HLOOKUP(AI$447,$J$444:$R$445,2)</f>
        <v>0</v>
      </c>
      <c r="AJ481" s="1004" cm="1">
        <f t="array" ref="AJ481">INDEX($H481:$K481,0,MATCH(AJ$448,$H$448:$K$448,0))*HLOOKUP(AJ$447,$J$444:$R$445,2)</f>
        <v>0</v>
      </c>
      <c r="AK481" s="1004" cm="1">
        <f t="array" ref="AK481">INDEX($H481:$K481,0,MATCH(AK$448,$H$448:$K$448,0))*HLOOKUP(AK$447,$J$444:$R$445,2)</f>
        <v>0</v>
      </c>
      <c r="AL481" s="1004" cm="1">
        <f t="array" ref="AL481">INDEX($H481:$K481,0,MATCH(AL$448,$H$448:$K$448,0))*HLOOKUP(AL$447,$J$444:$R$445,2)</f>
        <v>0</v>
      </c>
      <c r="AM481" s="1004" cm="1">
        <f t="array" ref="AM481">INDEX($H481:$K481,0,MATCH(AM$448,$H$448:$K$448,0))*HLOOKUP(AM$447,$J$444:$R$445,2)</f>
        <v>0</v>
      </c>
      <c r="AN481" s="1004" cm="1">
        <f t="array" ref="AN481">INDEX($H481:$K481,0,MATCH(AN$448,$H$448:$K$448,0))*HLOOKUP(AN$447,$J$444:$R$445,2)</f>
        <v>0</v>
      </c>
      <c r="AO481" s="1004" cm="1">
        <f t="array" ref="AO481">INDEX($H481:$K481,0,MATCH(AO$448,$H$448:$K$448,0))*HLOOKUP(AO$447,$J$444:$R$445,2)</f>
        <v>0</v>
      </c>
      <c r="AP481" s="1004" cm="1">
        <f t="array" ref="AP481">INDEX($H481:$K481,0,MATCH(AP$448,$H$448:$K$448,0))*HLOOKUP(AP$447,$J$444:$R$445,2)</f>
        <v>0</v>
      </c>
      <c r="AQ481" s="1004" cm="1">
        <f t="array" ref="AQ481">INDEX($H481:$K481,0,MATCH(AQ$448,$H$448:$K$448,0))*HLOOKUP(AQ$447,$J$444:$R$445,2)</f>
        <v>0</v>
      </c>
      <c r="AR481" s="1004" cm="1">
        <f t="array" ref="AR481">INDEX($H481:$K481,0,MATCH(AR$448,$H$448:$K$448,0))*HLOOKUP(AR$447,$J$444:$R$445,2)</f>
        <v>0</v>
      </c>
      <c r="AS481" s="1004" cm="1">
        <f t="array" ref="AS481">INDEX($H481:$K481,0,MATCH(AS$448,$H$448:$K$448,0))*HLOOKUP(AS$447,$J$444:$R$445,2)</f>
        <v>0</v>
      </c>
      <c r="AT481" s="1004" cm="1">
        <f t="array" ref="AT481">INDEX($H481:$K481,0,MATCH(AT$448,$H$448:$K$448,0))*HLOOKUP(AT$447,$J$444:$R$445,2)</f>
        <v>0</v>
      </c>
      <c r="AU481" s="1004"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4" cm="1">
        <f t="array" ref="L482">INDEX($H482:$K482,0,MATCH(L$448,$H$448:$K$448,0))*HLOOKUP(L$447,$J$444:$R$445,2)</f>
        <v>0</v>
      </c>
      <c r="M482" s="1004" cm="1">
        <f t="array" ref="M482">INDEX($H482:$K482,0,MATCH(M$448,$H$448:$K$448,0))*HLOOKUP(M$447,$J$444:$R$445,2)</f>
        <v>0</v>
      </c>
      <c r="N482" s="1004" cm="1">
        <f t="array" ref="N482">INDEX($H482:$K482,0,MATCH(N$448,$H$448:$K$448,0))*HLOOKUP(N$447,$J$444:$R$445,2)</f>
        <v>0</v>
      </c>
      <c r="O482" s="1004" cm="1">
        <f t="array" ref="O482">INDEX($H482:$K482,0,MATCH(O$448,$H$448:$K$448,0))*HLOOKUP(O$447,$J$444:$R$445,2)</f>
        <v>0</v>
      </c>
      <c r="P482" s="1004" cm="1">
        <f t="array" ref="P482">INDEX($H482:$K482,0,MATCH(P$448,$H$448:$K$448,0))*HLOOKUP(P$447,$J$444:$R$445,2)</f>
        <v>0</v>
      </c>
      <c r="Q482" s="1004" cm="1">
        <f t="array" ref="Q482">INDEX($H482:$K482,0,MATCH(Q$448,$H$448:$K$448,0))*HLOOKUP(Q$447,$J$444:$R$445,2)</f>
        <v>0</v>
      </c>
      <c r="R482" s="1004" cm="1">
        <f t="array" ref="R482">INDEX($H482:$K482,0,MATCH(R$448,$H$448:$K$448,0))*HLOOKUP(R$447,$J$444:$R$445,2)</f>
        <v>0</v>
      </c>
      <c r="S482" s="1004" cm="1">
        <f t="array" ref="S482">INDEX($H482:$K482,0,MATCH(S$448,$H$448:$K$448,0))*HLOOKUP(S$447,$J$444:$R$445,2)</f>
        <v>0</v>
      </c>
      <c r="T482" s="1004" cm="1">
        <f t="array" ref="T482">INDEX($H482:$K482,0,MATCH(T$448,$H$448:$K$448,0))*HLOOKUP(T$447,$J$444:$R$445,2)</f>
        <v>0</v>
      </c>
      <c r="U482" s="1004" cm="1">
        <f t="array" ref="U482">INDEX($H482:$K482,0,MATCH(U$448,$H$448:$K$448,0))*HLOOKUP(U$447,$J$444:$R$445,2)</f>
        <v>0</v>
      </c>
      <c r="V482" s="1004" cm="1">
        <f t="array" ref="V482">INDEX($H482:$K482,0,MATCH(V$448,$H$448:$K$448,0))*HLOOKUP(V$447,$J$444:$R$445,2)</f>
        <v>0</v>
      </c>
      <c r="W482" s="1004" cm="1">
        <f t="array" ref="W482">INDEX($H482:$K482,0,MATCH(W$448,$H$448:$K$448,0))*HLOOKUP(W$447,$J$444:$R$445,2)</f>
        <v>0</v>
      </c>
      <c r="X482" s="1004" cm="1">
        <f t="array" ref="X482">INDEX($H482:$K482,0,MATCH(X$448,$H$448:$K$448,0))*HLOOKUP(X$447,$J$444:$R$445,2)</f>
        <v>0</v>
      </c>
      <c r="Y482" s="1004" cm="1">
        <f t="array" ref="Y482">INDEX($H482:$K482,0,MATCH(Y$448,$H$448:$K$448,0))*HLOOKUP(Y$447,$J$444:$R$445,2)</f>
        <v>0</v>
      </c>
      <c r="Z482" s="1004" cm="1">
        <f t="array" ref="Z482">INDEX($H482:$K482,0,MATCH(Z$448,$H$448:$K$448,0))*HLOOKUP(Z$447,$J$444:$R$445,2)</f>
        <v>0</v>
      </c>
      <c r="AA482" s="1004" cm="1">
        <f t="array" ref="AA482">INDEX($H482:$K482,0,MATCH(AA$448,$H$448:$K$448,0))*HLOOKUP(AA$447,$J$444:$R$445,2)</f>
        <v>0</v>
      </c>
      <c r="AB482" s="1004" cm="1">
        <f t="array" ref="AB482">INDEX($H482:$K482,0,MATCH(AB$448,$H$448:$K$448,0))*HLOOKUP(AB$447,$J$444:$R$445,2)</f>
        <v>0</v>
      </c>
      <c r="AC482" s="1004" cm="1">
        <f t="array" ref="AC482">INDEX($H482:$K482,0,MATCH(AC$448,$H$448:$K$448,0))*HLOOKUP(AC$447,$J$444:$R$445,2)</f>
        <v>0</v>
      </c>
      <c r="AD482" s="1004" cm="1">
        <f t="array" ref="AD482">INDEX($H482:$K482,0,MATCH(AD$448,$H$448:$K$448,0))*HLOOKUP(AD$447,$J$444:$R$445,2)</f>
        <v>0</v>
      </c>
      <c r="AE482" s="1004" cm="1">
        <f t="array" ref="AE482">INDEX($H482:$K482,0,MATCH(AE$448,$H$448:$K$448,0))*HLOOKUP(AE$447,$J$444:$R$445,2)</f>
        <v>0</v>
      </c>
      <c r="AF482" s="1004" cm="1">
        <f t="array" ref="AF482">INDEX($H482:$K482,0,MATCH(AF$448,$H$448:$K$448,0))*HLOOKUP(AF$447,$J$444:$R$445,2)</f>
        <v>0</v>
      </c>
      <c r="AG482" s="1004" cm="1">
        <f t="array" ref="AG482">INDEX($H482:$K482,0,MATCH(AG$448,$H$448:$K$448,0))*HLOOKUP(AG$447,$J$444:$R$445,2)</f>
        <v>0</v>
      </c>
      <c r="AH482" s="1004" cm="1">
        <f t="array" ref="AH482">INDEX($H482:$K482,0,MATCH(AH$448,$H$448:$K$448,0))*HLOOKUP(AH$447,$J$444:$R$445,2)</f>
        <v>0</v>
      </c>
      <c r="AI482" s="1004" cm="1">
        <f t="array" ref="AI482">INDEX($H482:$K482,0,MATCH(AI$448,$H$448:$K$448,0))*HLOOKUP(AI$447,$J$444:$R$445,2)</f>
        <v>0</v>
      </c>
      <c r="AJ482" s="1004" cm="1">
        <f t="array" ref="AJ482">INDEX($H482:$K482,0,MATCH(AJ$448,$H$448:$K$448,0))*HLOOKUP(AJ$447,$J$444:$R$445,2)</f>
        <v>0</v>
      </c>
      <c r="AK482" s="1004" cm="1">
        <f t="array" ref="AK482">INDEX($H482:$K482,0,MATCH(AK$448,$H$448:$K$448,0))*HLOOKUP(AK$447,$J$444:$R$445,2)</f>
        <v>0</v>
      </c>
      <c r="AL482" s="1004" cm="1">
        <f t="array" ref="AL482">INDEX($H482:$K482,0,MATCH(AL$448,$H$448:$K$448,0))*HLOOKUP(AL$447,$J$444:$R$445,2)</f>
        <v>0</v>
      </c>
      <c r="AM482" s="1004" cm="1">
        <f t="array" ref="AM482">INDEX($H482:$K482,0,MATCH(AM$448,$H$448:$K$448,0))*HLOOKUP(AM$447,$J$444:$R$445,2)</f>
        <v>0</v>
      </c>
      <c r="AN482" s="1004" cm="1">
        <f t="array" ref="AN482">INDEX($H482:$K482,0,MATCH(AN$448,$H$448:$K$448,0))*HLOOKUP(AN$447,$J$444:$R$445,2)</f>
        <v>0</v>
      </c>
      <c r="AO482" s="1004" cm="1">
        <f t="array" ref="AO482">INDEX($H482:$K482,0,MATCH(AO$448,$H$448:$K$448,0))*HLOOKUP(AO$447,$J$444:$R$445,2)</f>
        <v>0</v>
      </c>
      <c r="AP482" s="1004" cm="1">
        <f t="array" ref="AP482">INDEX($H482:$K482,0,MATCH(AP$448,$H$448:$K$448,0))*HLOOKUP(AP$447,$J$444:$R$445,2)</f>
        <v>0</v>
      </c>
      <c r="AQ482" s="1004" cm="1">
        <f t="array" ref="AQ482">INDEX($H482:$K482,0,MATCH(AQ$448,$H$448:$K$448,0))*HLOOKUP(AQ$447,$J$444:$R$445,2)</f>
        <v>0</v>
      </c>
      <c r="AR482" s="1004" cm="1">
        <f t="array" ref="AR482">INDEX($H482:$K482,0,MATCH(AR$448,$H$448:$K$448,0))*HLOOKUP(AR$447,$J$444:$R$445,2)</f>
        <v>0</v>
      </c>
      <c r="AS482" s="1004" cm="1">
        <f t="array" ref="AS482">INDEX($H482:$K482,0,MATCH(AS$448,$H$448:$K$448,0))*HLOOKUP(AS$447,$J$444:$R$445,2)</f>
        <v>0</v>
      </c>
      <c r="AT482" s="1004" cm="1">
        <f t="array" ref="AT482">INDEX($H482:$K482,0,MATCH(AT$448,$H$448:$K$448,0))*HLOOKUP(AT$447,$J$444:$R$445,2)</f>
        <v>0</v>
      </c>
      <c r="AU482" s="1004"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4" cm="1">
        <f t="array" ref="L483">INDEX($H483:$K483,0,MATCH(L$448,$H$448:$K$448,0))*HLOOKUP(L$447,$J$444:$R$445,2)</f>
        <v>0</v>
      </c>
      <c r="M483" s="1004" cm="1">
        <f t="array" ref="M483">INDEX($H483:$K483,0,MATCH(M$448,$H$448:$K$448,0))*HLOOKUP(M$447,$J$444:$R$445,2)</f>
        <v>0</v>
      </c>
      <c r="N483" s="1004" cm="1">
        <f t="array" ref="N483">INDEX($H483:$K483,0,MATCH(N$448,$H$448:$K$448,0))*HLOOKUP(N$447,$J$444:$R$445,2)</f>
        <v>0</v>
      </c>
      <c r="O483" s="1004" cm="1">
        <f t="array" ref="O483">INDEX($H483:$K483,0,MATCH(O$448,$H$448:$K$448,0))*HLOOKUP(O$447,$J$444:$R$445,2)</f>
        <v>0</v>
      </c>
      <c r="P483" s="1004" cm="1">
        <f t="array" ref="P483">INDEX($H483:$K483,0,MATCH(P$448,$H$448:$K$448,0))*HLOOKUP(P$447,$J$444:$R$445,2)</f>
        <v>0</v>
      </c>
      <c r="Q483" s="1004" cm="1">
        <f t="array" ref="Q483">INDEX($H483:$K483,0,MATCH(Q$448,$H$448:$K$448,0))*HLOOKUP(Q$447,$J$444:$R$445,2)</f>
        <v>0</v>
      </c>
      <c r="R483" s="1004" cm="1">
        <f t="array" ref="R483">INDEX($H483:$K483,0,MATCH(R$448,$H$448:$K$448,0))*HLOOKUP(R$447,$J$444:$R$445,2)</f>
        <v>0</v>
      </c>
      <c r="S483" s="1004" cm="1">
        <f t="array" ref="S483">INDEX($H483:$K483,0,MATCH(S$448,$H$448:$K$448,0))*HLOOKUP(S$447,$J$444:$R$445,2)</f>
        <v>0</v>
      </c>
      <c r="T483" s="1004" cm="1">
        <f t="array" ref="T483">INDEX($H483:$K483,0,MATCH(T$448,$H$448:$K$448,0))*HLOOKUP(T$447,$J$444:$R$445,2)</f>
        <v>0</v>
      </c>
      <c r="U483" s="1004" cm="1">
        <f t="array" ref="U483">INDEX($H483:$K483,0,MATCH(U$448,$H$448:$K$448,0))*HLOOKUP(U$447,$J$444:$R$445,2)</f>
        <v>0</v>
      </c>
      <c r="V483" s="1004" cm="1">
        <f t="array" ref="V483">INDEX($H483:$K483,0,MATCH(V$448,$H$448:$K$448,0))*HLOOKUP(V$447,$J$444:$R$445,2)</f>
        <v>0</v>
      </c>
      <c r="W483" s="1004" cm="1">
        <f t="array" ref="W483">INDEX($H483:$K483,0,MATCH(W$448,$H$448:$K$448,0))*HLOOKUP(W$447,$J$444:$R$445,2)</f>
        <v>0</v>
      </c>
      <c r="X483" s="1004" cm="1">
        <f t="array" ref="X483">INDEX($H483:$K483,0,MATCH(X$448,$H$448:$K$448,0))*HLOOKUP(X$447,$J$444:$R$445,2)</f>
        <v>0</v>
      </c>
      <c r="Y483" s="1004" cm="1">
        <f t="array" ref="Y483">INDEX($H483:$K483,0,MATCH(Y$448,$H$448:$K$448,0))*HLOOKUP(Y$447,$J$444:$R$445,2)</f>
        <v>0</v>
      </c>
      <c r="Z483" s="1004" cm="1">
        <f t="array" ref="Z483">INDEX($H483:$K483,0,MATCH(Z$448,$H$448:$K$448,0))*HLOOKUP(Z$447,$J$444:$R$445,2)</f>
        <v>0</v>
      </c>
      <c r="AA483" s="1004" cm="1">
        <f t="array" ref="AA483">INDEX($H483:$K483,0,MATCH(AA$448,$H$448:$K$448,0))*HLOOKUP(AA$447,$J$444:$R$445,2)</f>
        <v>0</v>
      </c>
      <c r="AB483" s="1004" cm="1">
        <f t="array" ref="AB483">INDEX($H483:$K483,0,MATCH(AB$448,$H$448:$K$448,0))*HLOOKUP(AB$447,$J$444:$R$445,2)</f>
        <v>0</v>
      </c>
      <c r="AC483" s="1004" cm="1">
        <f t="array" ref="AC483">INDEX($H483:$K483,0,MATCH(AC$448,$H$448:$K$448,0))*HLOOKUP(AC$447,$J$444:$R$445,2)</f>
        <v>0</v>
      </c>
      <c r="AD483" s="1004" cm="1">
        <f t="array" ref="AD483">INDEX($H483:$K483,0,MATCH(AD$448,$H$448:$K$448,0))*HLOOKUP(AD$447,$J$444:$R$445,2)</f>
        <v>0</v>
      </c>
      <c r="AE483" s="1004" cm="1">
        <f t="array" ref="AE483">INDEX($H483:$K483,0,MATCH(AE$448,$H$448:$K$448,0))*HLOOKUP(AE$447,$J$444:$R$445,2)</f>
        <v>0</v>
      </c>
      <c r="AF483" s="1004" cm="1">
        <f t="array" ref="AF483">INDEX($H483:$K483,0,MATCH(AF$448,$H$448:$K$448,0))*HLOOKUP(AF$447,$J$444:$R$445,2)</f>
        <v>0</v>
      </c>
      <c r="AG483" s="1004" cm="1">
        <f t="array" ref="AG483">INDEX($H483:$K483,0,MATCH(AG$448,$H$448:$K$448,0))*HLOOKUP(AG$447,$J$444:$R$445,2)</f>
        <v>0</v>
      </c>
      <c r="AH483" s="1004" cm="1">
        <f t="array" ref="AH483">INDEX($H483:$K483,0,MATCH(AH$448,$H$448:$K$448,0))*HLOOKUP(AH$447,$J$444:$R$445,2)</f>
        <v>0</v>
      </c>
      <c r="AI483" s="1004" cm="1">
        <f t="array" ref="AI483">INDEX($H483:$K483,0,MATCH(AI$448,$H$448:$K$448,0))*HLOOKUP(AI$447,$J$444:$R$445,2)</f>
        <v>0</v>
      </c>
      <c r="AJ483" s="1004" cm="1">
        <f t="array" ref="AJ483">INDEX($H483:$K483,0,MATCH(AJ$448,$H$448:$K$448,0))*HLOOKUP(AJ$447,$J$444:$R$445,2)</f>
        <v>0</v>
      </c>
      <c r="AK483" s="1004" cm="1">
        <f t="array" ref="AK483">INDEX($H483:$K483,0,MATCH(AK$448,$H$448:$K$448,0))*HLOOKUP(AK$447,$J$444:$R$445,2)</f>
        <v>0</v>
      </c>
      <c r="AL483" s="1004" cm="1">
        <f t="array" ref="AL483">INDEX($H483:$K483,0,MATCH(AL$448,$H$448:$K$448,0))*HLOOKUP(AL$447,$J$444:$R$445,2)</f>
        <v>0</v>
      </c>
      <c r="AM483" s="1004" cm="1">
        <f t="array" ref="AM483">INDEX($H483:$K483,0,MATCH(AM$448,$H$448:$K$448,0))*HLOOKUP(AM$447,$J$444:$R$445,2)</f>
        <v>0</v>
      </c>
      <c r="AN483" s="1004" cm="1">
        <f t="array" ref="AN483">INDEX($H483:$K483,0,MATCH(AN$448,$H$448:$K$448,0))*HLOOKUP(AN$447,$J$444:$R$445,2)</f>
        <v>0</v>
      </c>
      <c r="AO483" s="1004" cm="1">
        <f t="array" ref="AO483">INDEX($H483:$K483,0,MATCH(AO$448,$H$448:$K$448,0))*HLOOKUP(AO$447,$J$444:$R$445,2)</f>
        <v>0</v>
      </c>
      <c r="AP483" s="1004" cm="1">
        <f t="array" ref="AP483">INDEX($H483:$K483,0,MATCH(AP$448,$H$448:$K$448,0))*HLOOKUP(AP$447,$J$444:$R$445,2)</f>
        <v>0</v>
      </c>
      <c r="AQ483" s="1004" cm="1">
        <f t="array" ref="AQ483">INDEX($H483:$K483,0,MATCH(AQ$448,$H$448:$K$448,0))*HLOOKUP(AQ$447,$J$444:$R$445,2)</f>
        <v>0</v>
      </c>
      <c r="AR483" s="1004" cm="1">
        <f t="array" ref="AR483">INDEX($H483:$K483,0,MATCH(AR$448,$H$448:$K$448,0))*HLOOKUP(AR$447,$J$444:$R$445,2)</f>
        <v>0</v>
      </c>
      <c r="AS483" s="1004" cm="1">
        <f t="array" ref="AS483">INDEX($H483:$K483,0,MATCH(AS$448,$H$448:$K$448,0))*HLOOKUP(AS$447,$J$444:$R$445,2)</f>
        <v>0</v>
      </c>
      <c r="AT483" s="1004" cm="1">
        <f t="array" ref="AT483">INDEX($H483:$K483,0,MATCH(AT$448,$H$448:$K$448,0))*HLOOKUP(AT$447,$J$444:$R$445,2)</f>
        <v>0</v>
      </c>
      <c r="AU483" s="1004"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4" cm="1">
        <f t="array" ref="L484">INDEX($H484:$K484,0,MATCH(L$448,$H$448:$K$448,0))*HLOOKUP(L$447,$J$444:$R$445,2)</f>
        <v>0</v>
      </c>
      <c r="M484" s="1004" cm="1">
        <f t="array" ref="M484">INDEX($H484:$K484,0,MATCH(M$448,$H$448:$K$448,0))*HLOOKUP(M$447,$J$444:$R$445,2)</f>
        <v>0</v>
      </c>
      <c r="N484" s="1004" cm="1">
        <f t="array" ref="N484">INDEX($H484:$K484,0,MATCH(N$448,$H$448:$K$448,0))*HLOOKUP(N$447,$J$444:$R$445,2)</f>
        <v>0</v>
      </c>
      <c r="O484" s="1004" cm="1">
        <f t="array" ref="O484">INDEX($H484:$K484,0,MATCH(O$448,$H$448:$K$448,0))*HLOOKUP(O$447,$J$444:$R$445,2)</f>
        <v>0</v>
      </c>
      <c r="P484" s="1004" cm="1">
        <f t="array" ref="P484">INDEX($H484:$K484,0,MATCH(P$448,$H$448:$K$448,0))*HLOOKUP(P$447,$J$444:$R$445,2)</f>
        <v>0</v>
      </c>
      <c r="Q484" s="1004" cm="1">
        <f t="array" ref="Q484">INDEX($H484:$K484,0,MATCH(Q$448,$H$448:$K$448,0))*HLOOKUP(Q$447,$J$444:$R$445,2)</f>
        <v>0</v>
      </c>
      <c r="R484" s="1004" cm="1">
        <f t="array" ref="R484">INDEX($H484:$K484,0,MATCH(R$448,$H$448:$K$448,0))*HLOOKUP(R$447,$J$444:$R$445,2)</f>
        <v>0</v>
      </c>
      <c r="S484" s="1004" cm="1">
        <f t="array" ref="S484">INDEX($H484:$K484,0,MATCH(S$448,$H$448:$K$448,0))*HLOOKUP(S$447,$J$444:$R$445,2)</f>
        <v>0</v>
      </c>
      <c r="T484" s="1004" cm="1">
        <f t="array" ref="T484">INDEX($H484:$K484,0,MATCH(T$448,$H$448:$K$448,0))*HLOOKUP(T$447,$J$444:$R$445,2)</f>
        <v>0</v>
      </c>
      <c r="U484" s="1004" cm="1">
        <f t="array" ref="U484">INDEX($H484:$K484,0,MATCH(U$448,$H$448:$K$448,0))*HLOOKUP(U$447,$J$444:$R$445,2)</f>
        <v>0</v>
      </c>
      <c r="V484" s="1004" cm="1">
        <f t="array" ref="V484">INDEX($H484:$K484,0,MATCH(V$448,$H$448:$K$448,0))*HLOOKUP(V$447,$J$444:$R$445,2)</f>
        <v>0</v>
      </c>
      <c r="W484" s="1004" cm="1">
        <f t="array" ref="W484">INDEX($H484:$K484,0,MATCH(W$448,$H$448:$K$448,0))*HLOOKUP(W$447,$J$444:$R$445,2)</f>
        <v>0</v>
      </c>
      <c r="X484" s="1004" cm="1">
        <f t="array" ref="X484">INDEX($H484:$K484,0,MATCH(X$448,$H$448:$K$448,0))*HLOOKUP(X$447,$J$444:$R$445,2)</f>
        <v>0</v>
      </c>
      <c r="Y484" s="1004" cm="1">
        <f t="array" ref="Y484">INDEX($H484:$K484,0,MATCH(Y$448,$H$448:$K$448,0))*HLOOKUP(Y$447,$J$444:$R$445,2)</f>
        <v>0</v>
      </c>
      <c r="Z484" s="1004" cm="1">
        <f t="array" ref="Z484">INDEX($H484:$K484,0,MATCH(Z$448,$H$448:$K$448,0))*HLOOKUP(Z$447,$J$444:$R$445,2)</f>
        <v>0</v>
      </c>
      <c r="AA484" s="1004" cm="1">
        <f t="array" ref="AA484">INDEX($H484:$K484,0,MATCH(AA$448,$H$448:$K$448,0))*HLOOKUP(AA$447,$J$444:$R$445,2)</f>
        <v>0</v>
      </c>
      <c r="AB484" s="1004" cm="1">
        <f t="array" ref="AB484">INDEX($H484:$K484,0,MATCH(AB$448,$H$448:$K$448,0))*HLOOKUP(AB$447,$J$444:$R$445,2)</f>
        <v>0</v>
      </c>
      <c r="AC484" s="1004" cm="1">
        <f t="array" ref="AC484">INDEX($H484:$K484,0,MATCH(AC$448,$H$448:$K$448,0))*HLOOKUP(AC$447,$J$444:$R$445,2)</f>
        <v>0</v>
      </c>
      <c r="AD484" s="1004" cm="1">
        <f t="array" ref="AD484">INDEX($H484:$K484,0,MATCH(AD$448,$H$448:$K$448,0))*HLOOKUP(AD$447,$J$444:$R$445,2)</f>
        <v>0</v>
      </c>
      <c r="AE484" s="1004" cm="1">
        <f t="array" ref="AE484">INDEX($H484:$K484,0,MATCH(AE$448,$H$448:$K$448,0))*HLOOKUP(AE$447,$J$444:$R$445,2)</f>
        <v>0</v>
      </c>
      <c r="AF484" s="1004" cm="1">
        <f t="array" ref="AF484">INDEX($H484:$K484,0,MATCH(AF$448,$H$448:$K$448,0))*HLOOKUP(AF$447,$J$444:$R$445,2)</f>
        <v>0</v>
      </c>
      <c r="AG484" s="1004" cm="1">
        <f t="array" ref="AG484">INDEX($H484:$K484,0,MATCH(AG$448,$H$448:$K$448,0))*HLOOKUP(AG$447,$J$444:$R$445,2)</f>
        <v>0</v>
      </c>
      <c r="AH484" s="1004" cm="1">
        <f t="array" ref="AH484">INDEX($H484:$K484,0,MATCH(AH$448,$H$448:$K$448,0))*HLOOKUP(AH$447,$J$444:$R$445,2)</f>
        <v>0</v>
      </c>
      <c r="AI484" s="1004" cm="1">
        <f t="array" ref="AI484">INDEX($H484:$K484,0,MATCH(AI$448,$H$448:$K$448,0))*HLOOKUP(AI$447,$J$444:$R$445,2)</f>
        <v>0</v>
      </c>
      <c r="AJ484" s="1004" cm="1">
        <f t="array" ref="AJ484">INDEX($H484:$K484,0,MATCH(AJ$448,$H$448:$K$448,0))*HLOOKUP(AJ$447,$J$444:$R$445,2)</f>
        <v>0</v>
      </c>
      <c r="AK484" s="1004" cm="1">
        <f t="array" ref="AK484">INDEX($H484:$K484,0,MATCH(AK$448,$H$448:$K$448,0))*HLOOKUP(AK$447,$J$444:$R$445,2)</f>
        <v>0</v>
      </c>
      <c r="AL484" s="1004" cm="1">
        <f t="array" ref="AL484">INDEX($H484:$K484,0,MATCH(AL$448,$H$448:$K$448,0))*HLOOKUP(AL$447,$J$444:$R$445,2)</f>
        <v>0</v>
      </c>
      <c r="AM484" s="1004" cm="1">
        <f t="array" ref="AM484">INDEX($H484:$K484,0,MATCH(AM$448,$H$448:$K$448,0))*HLOOKUP(AM$447,$J$444:$R$445,2)</f>
        <v>0</v>
      </c>
      <c r="AN484" s="1004" cm="1">
        <f t="array" ref="AN484">INDEX($H484:$K484,0,MATCH(AN$448,$H$448:$K$448,0))*HLOOKUP(AN$447,$J$444:$R$445,2)</f>
        <v>0</v>
      </c>
      <c r="AO484" s="1004" cm="1">
        <f t="array" ref="AO484">INDEX($H484:$K484,0,MATCH(AO$448,$H$448:$K$448,0))*HLOOKUP(AO$447,$J$444:$R$445,2)</f>
        <v>0</v>
      </c>
      <c r="AP484" s="1004" cm="1">
        <f t="array" ref="AP484">INDEX($H484:$K484,0,MATCH(AP$448,$H$448:$K$448,0))*HLOOKUP(AP$447,$J$444:$R$445,2)</f>
        <v>0</v>
      </c>
      <c r="AQ484" s="1004" cm="1">
        <f t="array" ref="AQ484">INDEX($H484:$K484,0,MATCH(AQ$448,$H$448:$K$448,0))*HLOOKUP(AQ$447,$J$444:$R$445,2)</f>
        <v>0</v>
      </c>
      <c r="AR484" s="1004" cm="1">
        <f t="array" ref="AR484">INDEX($H484:$K484,0,MATCH(AR$448,$H$448:$K$448,0))*HLOOKUP(AR$447,$J$444:$R$445,2)</f>
        <v>0</v>
      </c>
      <c r="AS484" s="1004" cm="1">
        <f t="array" ref="AS484">INDEX($H484:$K484,0,MATCH(AS$448,$H$448:$K$448,0))*HLOOKUP(AS$447,$J$444:$R$445,2)</f>
        <v>0</v>
      </c>
      <c r="AT484" s="1004" cm="1">
        <f t="array" ref="AT484">INDEX($H484:$K484,0,MATCH(AT$448,$H$448:$K$448,0))*HLOOKUP(AT$447,$J$444:$R$445,2)</f>
        <v>0</v>
      </c>
      <c r="AU484" s="1004"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4" cm="1">
        <f t="array" ref="L485">INDEX($H485:$K485,0,MATCH(L$448,$H$448:$K$448,0))*HLOOKUP(L$447,$J$444:$R$445,2)</f>
        <v>0</v>
      </c>
      <c r="M485" s="1004" cm="1">
        <f t="array" ref="M485">INDEX($H485:$K485,0,MATCH(M$448,$H$448:$K$448,0))*HLOOKUP(M$447,$J$444:$R$445,2)</f>
        <v>0</v>
      </c>
      <c r="N485" s="1004" cm="1">
        <f t="array" ref="N485">INDEX($H485:$K485,0,MATCH(N$448,$H$448:$K$448,0))*HLOOKUP(N$447,$J$444:$R$445,2)</f>
        <v>0</v>
      </c>
      <c r="O485" s="1004" cm="1">
        <f t="array" ref="O485">INDEX($H485:$K485,0,MATCH(O$448,$H$448:$K$448,0))*HLOOKUP(O$447,$J$444:$R$445,2)</f>
        <v>0</v>
      </c>
      <c r="P485" s="1004" cm="1">
        <f t="array" ref="P485">INDEX($H485:$K485,0,MATCH(P$448,$H$448:$K$448,0))*HLOOKUP(P$447,$J$444:$R$445,2)</f>
        <v>0</v>
      </c>
      <c r="Q485" s="1004" cm="1">
        <f t="array" ref="Q485">INDEX($H485:$K485,0,MATCH(Q$448,$H$448:$K$448,0))*HLOOKUP(Q$447,$J$444:$R$445,2)</f>
        <v>0</v>
      </c>
      <c r="R485" s="1004" cm="1">
        <f t="array" ref="R485">INDEX($H485:$K485,0,MATCH(R$448,$H$448:$K$448,0))*HLOOKUP(R$447,$J$444:$R$445,2)</f>
        <v>0</v>
      </c>
      <c r="S485" s="1004" cm="1">
        <f t="array" ref="S485">INDEX($H485:$K485,0,MATCH(S$448,$H$448:$K$448,0))*HLOOKUP(S$447,$J$444:$R$445,2)</f>
        <v>0</v>
      </c>
      <c r="T485" s="1004" cm="1">
        <f t="array" ref="T485">INDEX($H485:$K485,0,MATCH(T$448,$H$448:$K$448,0))*HLOOKUP(T$447,$J$444:$R$445,2)</f>
        <v>0</v>
      </c>
      <c r="U485" s="1004" cm="1">
        <f t="array" ref="U485">INDEX($H485:$K485,0,MATCH(U$448,$H$448:$K$448,0))*HLOOKUP(U$447,$J$444:$R$445,2)</f>
        <v>0</v>
      </c>
      <c r="V485" s="1004" cm="1">
        <f t="array" ref="V485">INDEX($H485:$K485,0,MATCH(V$448,$H$448:$K$448,0))*HLOOKUP(V$447,$J$444:$R$445,2)</f>
        <v>0</v>
      </c>
      <c r="W485" s="1004" cm="1">
        <f t="array" ref="W485">INDEX($H485:$K485,0,MATCH(W$448,$H$448:$K$448,0))*HLOOKUP(W$447,$J$444:$R$445,2)</f>
        <v>0</v>
      </c>
      <c r="X485" s="1004" cm="1">
        <f t="array" ref="X485">INDEX($H485:$K485,0,MATCH(X$448,$H$448:$K$448,0))*HLOOKUP(X$447,$J$444:$R$445,2)</f>
        <v>0</v>
      </c>
      <c r="Y485" s="1004" cm="1">
        <f t="array" ref="Y485">INDEX($H485:$K485,0,MATCH(Y$448,$H$448:$K$448,0))*HLOOKUP(Y$447,$J$444:$R$445,2)</f>
        <v>0</v>
      </c>
      <c r="Z485" s="1004" cm="1">
        <f t="array" ref="Z485">INDEX($H485:$K485,0,MATCH(Z$448,$H$448:$K$448,0))*HLOOKUP(Z$447,$J$444:$R$445,2)</f>
        <v>0</v>
      </c>
      <c r="AA485" s="1004" cm="1">
        <f t="array" ref="AA485">INDEX($H485:$K485,0,MATCH(AA$448,$H$448:$K$448,0))*HLOOKUP(AA$447,$J$444:$R$445,2)</f>
        <v>0</v>
      </c>
      <c r="AB485" s="1004" cm="1">
        <f t="array" ref="AB485">INDEX($H485:$K485,0,MATCH(AB$448,$H$448:$K$448,0))*HLOOKUP(AB$447,$J$444:$R$445,2)</f>
        <v>0</v>
      </c>
      <c r="AC485" s="1004" cm="1">
        <f t="array" ref="AC485">INDEX($H485:$K485,0,MATCH(AC$448,$H$448:$K$448,0))*HLOOKUP(AC$447,$J$444:$R$445,2)</f>
        <v>0</v>
      </c>
      <c r="AD485" s="1004" cm="1">
        <f t="array" ref="AD485">INDEX($H485:$K485,0,MATCH(AD$448,$H$448:$K$448,0))*HLOOKUP(AD$447,$J$444:$R$445,2)</f>
        <v>0</v>
      </c>
      <c r="AE485" s="1004" cm="1">
        <f t="array" ref="AE485">INDEX($H485:$K485,0,MATCH(AE$448,$H$448:$K$448,0))*HLOOKUP(AE$447,$J$444:$R$445,2)</f>
        <v>0</v>
      </c>
      <c r="AF485" s="1004" cm="1">
        <f t="array" ref="AF485">INDEX($H485:$K485,0,MATCH(AF$448,$H$448:$K$448,0))*HLOOKUP(AF$447,$J$444:$R$445,2)</f>
        <v>0</v>
      </c>
      <c r="AG485" s="1004" cm="1">
        <f t="array" ref="AG485">INDEX($H485:$K485,0,MATCH(AG$448,$H$448:$K$448,0))*HLOOKUP(AG$447,$J$444:$R$445,2)</f>
        <v>0</v>
      </c>
      <c r="AH485" s="1004" cm="1">
        <f t="array" ref="AH485">INDEX($H485:$K485,0,MATCH(AH$448,$H$448:$K$448,0))*HLOOKUP(AH$447,$J$444:$R$445,2)</f>
        <v>0</v>
      </c>
      <c r="AI485" s="1004" cm="1">
        <f t="array" ref="AI485">INDEX($H485:$K485,0,MATCH(AI$448,$H$448:$K$448,0))*HLOOKUP(AI$447,$J$444:$R$445,2)</f>
        <v>0</v>
      </c>
      <c r="AJ485" s="1004" cm="1">
        <f t="array" ref="AJ485">INDEX($H485:$K485,0,MATCH(AJ$448,$H$448:$K$448,0))*HLOOKUP(AJ$447,$J$444:$R$445,2)</f>
        <v>0</v>
      </c>
      <c r="AK485" s="1004" cm="1">
        <f t="array" ref="AK485">INDEX($H485:$K485,0,MATCH(AK$448,$H$448:$K$448,0))*HLOOKUP(AK$447,$J$444:$R$445,2)</f>
        <v>0</v>
      </c>
      <c r="AL485" s="1004" cm="1">
        <f t="array" ref="AL485">INDEX($H485:$K485,0,MATCH(AL$448,$H$448:$K$448,0))*HLOOKUP(AL$447,$J$444:$R$445,2)</f>
        <v>0</v>
      </c>
      <c r="AM485" s="1004" cm="1">
        <f t="array" ref="AM485">INDEX($H485:$K485,0,MATCH(AM$448,$H$448:$K$448,0))*HLOOKUP(AM$447,$J$444:$R$445,2)</f>
        <v>0</v>
      </c>
      <c r="AN485" s="1004" cm="1">
        <f t="array" ref="AN485">INDEX($H485:$K485,0,MATCH(AN$448,$H$448:$K$448,0))*HLOOKUP(AN$447,$J$444:$R$445,2)</f>
        <v>0</v>
      </c>
      <c r="AO485" s="1004" cm="1">
        <f t="array" ref="AO485">INDEX($H485:$K485,0,MATCH(AO$448,$H$448:$K$448,0))*HLOOKUP(AO$447,$J$444:$R$445,2)</f>
        <v>0</v>
      </c>
      <c r="AP485" s="1004" cm="1">
        <f t="array" ref="AP485">INDEX($H485:$K485,0,MATCH(AP$448,$H$448:$K$448,0))*HLOOKUP(AP$447,$J$444:$R$445,2)</f>
        <v>0</v>
      </c>
      <c r="AQ485" s="1004" cm="1">
        <f t="array" ref="AQ485">INDEX($H485:$K485,0,MATCH(AQ$448,$H$448:$K$448,0))*HLOOKUP(AQ$447,$J$444:$R$445,2)</f>
        <v>0</v>
      </c>
      <c r="AR485" s="1004" cm="1">
        <f t="array" ref="AR485">INDEX($H485:$K485,0,MATCH(AR$448,$H$448:$K$448,0))*HLOOKUP(AR$447,$J$444:$R$445,2)</f>
        <v>0</v>
      </c>
      <c r="AS485" s="1004" cm="1">
        <f t="array" ref="AS485">INDEX($H485:$K485,0,MATCH(AS$448,$H$448:$K$448,0))*HLOOKUP(AS$447,$J$444:$R$445,2)</f>
        <v>0</v>
      </c>
      <c r="AT485" s="1004" cm="1">
        <f t="array" ref="AT485">INDEX($H485:$K485,0,MATCH(AT$448,$H$448:$K$448,0))*HLOOKUP(AT$447,$J$444:$R$445,2)</f>
        <v>0</v>
      </c>
      <c r="AU485" s="1004"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1</v>
      </c>
      <c r="K501" s="356">
        <v>1</v>
      </c>
      <c r="L501" s="356">
        <v>1</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1</v>
      </c>
      <c r="K502" s="356">
        <v>1</v>
      </c>
      <c r="L502" s="356">
        <v>1</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1</v>
      </c>
      <c r="K503" s="356">
        <v>1</v>
      </c>
      <c r="L503" s="356">
        <v>1</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1</v>
      </c>
      <c r="K504" s="356">
        <v>1</v>
      </c>
      <c r="L504" s="356">
        <v>1</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1</v>
      </c>
      <c r="K505" s="357">
        <v>1</v>
      </c>
      <c r="L505" s="357">
        <v>1</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1</v>
      </c>
      <c r="K506" s="357">
        <v>1</v>
      </c>
      <c r="L506" s="357">
        <v>1</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1</v>
      </c>
      <c r="K507" s="356">
        <v>1</v>
      </c>
      <c r="L507" s="356">
        <v>1</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1</v>
      </c>
      <c r="K508" s="356">
        <v>1</v>
      </c>
      <c r="L508" s="356">
        <v>1</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1</v>
      </c>
      <c r="K509" s="356">
        <v>1</v>
      </c>
      <c r="L509" s="356">
        <v>1</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1</v>
      </c>
      <c r="K510" s="356">
        <v>1</v>
      </c>
      <c r="L510" s="356">
        <v>1</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1</v>
      </c>
      <c r="K511" s="356">
        <v>1</v>
      </c>
      <c r="L511" s="356">
        <v>1</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1</v>
      </c>
      <c r="K512" s="356">
        <v>1</v>
      </c>
      <c r="L512" s="356">
        <v>1</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1</v>
      </c>
      <c r="K513" s="356">
        <v>1</v>
      </c>
      <c r="L513" s="356">
        <v>1</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1</v>
      </c>
      <c r="K514" s="356">
        <v>1</v>
      </c>
      <c r="L514" s="356">
        <v>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1</v>
      </c>
      <c r="K515" s="356">
        <v>1</v>
      </c>
      <c r="L515" s="356">
        <v>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1</v>
      </c>
      <c r="K516" s="356">
        <v>1</v>
      </c>
      <c r="L516" s="356">
        <v>1</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1</v>
      </c>
      <c r="K517" s="356">
        <v>1</v>
      </c>
      <c r="L517" s="356">
        <v>1</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8.3333333333333329E-2</v>
      </c>
      <c r="J534" s="353">
        <v>8.3333333333333329E-2</v>
      </c>
      <c r="K534" s="353">
        <v>8.3333333333333329E-2</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8.3333333333333329E-2</v>
      </c>
      <c r="J535" s="353">
        <v>8.3333333333333329E-2</v>
      </c>
      <c r="K535" s="353">
        <v>8.3333333333333329E-2</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8.3333333333333329E-2</v>
      </c>
      <c r="J536" s="353">
        <v>8.3333333333333329E-2</v>
      </c>
      <c r="K536" s="353">
        <v>8.3333333333333329E-2</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4.1666666666666664E-2</v>
      </c>
      <c r="J538" s="353">
        <v>4.1666666666666664E-2</v>
      </c>
      <c r="K538" s="353">
        <v>4.1666666666666664E-2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4.1666666666666664E-2</v>
      </c>
      <c r="J539" s="353">
        <v>4.1666666666666664E-2</v>
      </c>
      <c r="K539" s="353">
        <v>4.1666666666666664E-2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4.1666666666666664E-2</v>
      </c>
      <c r="J540" s="353">
        <v>4.1666666666666664E-2</v>
      </c>
      <c r="K540" s="353">
        <v>4.1666666666666664E-2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1.0416666666666666E-2</v>
      </c>
      <c r="J544" s="353">
        <v>1.0416666666666666E-2</v>
      </c>
      <c r="K544" s="353">
        <v>1.0416666666666666E-2</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1.0416666666666666E-2</v>
      </c>
      <c r="J545" s="353">
        <v>1.0416666666666666E-2</v>
      </c>
      <c r="K545" s="353">
        <v>1.0416666666666666E-2</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4.1666666666666664E-2</v>
      </c>
      <c r="J546" s="353">
        <v>4.1666666666666664E-2</v>
      </c>
      <c r="K546" s="353">
        <v>4.1666666666666664E-2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8.3333333333333329E-2</v>
      </c>
      <c r="J547" s="353">
        <v>8.3333333333333329E-2</v>
      </c>
      <c r="K547" s="353">
        <v>8.3333333333333329E-2</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8.3333333333333329E-2</v>
      </c>
      <c r="J548" s="353">
        <v>8.3333333333333329E-2</v>
      </c>
      <c r="K548" s="353">
        <v>8.3333333333333329E-2</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1.0416666666666666E-2</v>
      </c>
      <c r="J549" s="353">
        <v>1.0416666666666666E-2</v>
      </c>
      <c r="K549" s="353">
        <v>1.0416666666666666E-2</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1.0416666666666666E-2</v>
      </c>
      <c r="J550" s="353">
        <v>1.0416666666666666E-2</v>
      </c>
      <c r="K550" s="353">
        <v>1.0416666666666666E-2</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2">
        <f>MIN(364,INT((M564 - DATE(YEAR(M564),1,1))))</f>
        <v>134</v>
      </c>
      <c r="L564" s="354">
        <v>5</v>
      </c>
      <c r="M564" s="1011">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2">
        <f t="shared" ref="K565:K572" si="78">MIN(364,INT((M565 - DATE(YEAR(M565),1,1))))</f>
        <v>151</v>
      </c>
      <c r="L565" s="354">
        <v>5</v>
      </c>
      <c r="M565" s="1011">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1153</v>
      </c>
      <c r="I566" s="354">
        <v>1</v>
      </c>
      <c r="J566" s="354">
        <v>0.7</v>
      </c>
      <c r="K566" s="1012">
        <f t="shared" si="78"/>
        <v>151</v>
      </c>
      <c r="L566" s="354">
        <v>5</v>
      </c>
      <c r="M566" s="1011">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1154</v>
      </c>
      <c r="I567" s="354">
        <v>1</v>
      </c>
      <c r="J567" s="354">
        <v>0.7</v>
      </c>
      <c r="K567" s="1012">
        <f t="shared" si="78"/>
        <v>187</v>
      </c>
      <c r="L567" s="354">
        <v>5</v>
      </c>
      <c r="M567" s="1011">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1152</v>
      </c>
      <c r="I568" s="354">
        <v>1</v>
      </c>
      <c r="J568" s="354">
        <v>1.3</v>
      </c>
      <c r="K568" s="1012">
        <f t="shared" si="78"/>
        <v>187</v>
      </c>
      <c r="L568" s="354">
        <v>5</v>
      </c>
      <c r="M568" s="1011">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2">
        <f t="shared" si="78"/>
        <v>187</v>
      </c>
      <c r="L569" s="354">
        <v>5</v>
      </c>
      <c r="M569" s="1011">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2">
        <f t="shared" si="78"/>
        <v>90</v>
      </c>
      <c r="L570" s="354">
        <v>5</v>
      </c>
      <c r="M570" s="1011">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2">
        <f t="shared" si="78"/>
        <v>181</v>
      </c>
      <c r="L571" s="354">
        <v>5</v>
      </c>
      <c r="M571" s="1011">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2">
        <f t="shared" si="78"/>
        <v>45</v>
      </c>
      <c r="L572" s="354">
        <v>90</v>
      </c>
      <c r="M572" s="1011">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1</v>
      </c>
      <c r="J588" s="355">
        <v>1</v>
      </c>
      <c r="K588" s="355">
        <v>1</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1</v>
      </c>
      <c r="J589" s="355">
        <v>1</v>
      </c>
      <c r="K589" s="355">
        <v>1</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1</v>
      </c>
      <c r="J590" s="355">
        <v>1</v>
      </c>
      <c r="K590" s="355">
        <v>1</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1</v>
      </c>
      <c r="J591" s="355">
        <v>1</v>
      </c>
      <c r="K591" s="355">
        <v>1</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1</v>
      </c>
      <c r="J592" s="355">
        <v>1</v>
      </c>
      <c r="K592" s="355">
        <v>1</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1</v>
      </c>
      <c r="J593" s="355">
        <v>1</v>
      </c>
      <c r="K593" s="355">
        <v>1</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1</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1</v>
      </c>
      <c r="J595" s="355">
        <v>1</v>
      </c>
      <c r="K595" s="355">
        <v>1</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1</v>
      </c>
      <c r="J596" s="355">
        <v>1</v>
      </c>
      <c r="K596" s="355">
        <v>1</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1103</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1104</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1107</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2">
        <f>MIN(364,INT((M631 - DATE(YEAR(M631),1,1))))</f>
        <v>104</v>
      </c>
      <c r="K631" s="358">
        <v>35</v>
      </c>
      <c r="L631" s="969">
        <v>0.25</v>
      </c>
      <c r="M631" s="1010">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2">
        <f t="shared" ref="J632:J634" si="80">MIN(364,INT((M632 - DATE(YEAR(M632),1,1))))</f>
        <v>134</v>
      </c>
      <c r="K632" s="358">
        <v>15</v>
      </c>
      <c r="L632" s="969">
        <v>0.25</v>
      </c>
      <c r="M632" s="1010">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2">
        <f t="shared" si="80"/>
        <v>151</v>
      </c>
      <c r="K633" s="358">
        <v>90</v>
      </c>
      <c r="L633" s="969">
        <v>0.25</v>
      </c>
      <c r="M633" s="1010">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2">
        <f t="shared" si="80"/>
        <v>195</v>
      </c>
      <c r="K634" s="358">
        <v>35</v>
      </c>
      <c r="L634" s="969">
        <v>0.25</v>
      </c>
      <c r="M634" s="1010">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56"/>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56"/>
      <c r="I648" s="18"/>
      <c r="J648" s="1059" t="s">
        <v>1083</v>
      </c>
      <c r="K648" s="1060"/>
      <c r="L648" s="1060"/>
      <c r="M648" s="1060"/>
      <c r="N648" s="1060"/>
      <c r="O648" s="1060"/>
      <c r="P648" s="1060"/>
      <c r="Q648" s="1060"/>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56"/>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1" sqref="K1"/>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1163</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7" zoomScale="90" zoomScaleNormal="90" workbookViewId="0">
      <selection activeCell="F98" sqref="F98:F11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1161</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999"/>
      <c r="U19" s="999"/>
      <c r="V19" s="999"/>
      <c r="W19" s="999"/>
      <c r="X19" s="999"/>
      <c r="Y19" s="999"/>
      <c r="Z19" s="999"/>
      <c r="AA19" s="999"/>
      <c r="AB19" s="999"/>
      <c r="AC19" s="999"/>
      <c r="AD19" s="999"/>
      <c r="AE19" s="999"/>
      <c r="AF19" s="999"/>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999" t="s">
        <v>101</v>
      </c>
      <c r="U20" s="999" t="s">
        <v>848</v>
      </c>
      <c r="V20" s="999" t="s">
        <v>789</v>
      </c>
      <c r="W20" s="999" t="s">
        <v>781</v>
      </c>
      <c r="X20" s="999" t="s">
        <v>782</v>
      </c>
      <c r="Y20" s="999" t="s">
        <v>783</v>
      </c>
      <c r="Z20" s="999" t="s">
        <v>784</v>
      </c>
      <c r="AA20" s="999" t="s">
        <v>785</v>
      </c>
      <c r="AB20" s="999" t="s">
        <v>786</v>
      </c>
      <c r="AC20" s="999" t="s">
        <v>787</v>
      </c>
      <c r="AD20" s="999" t="s">
        <v>788</v>
      </c>
      <c r="AE20" s="999"/>
      <c r="AF20" s="999"/>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89" t="s">
        <v>406</v>
      </c>
      <c r="U21" s="1012">
        <f>MIN(51,INT((F21 - DATE(YEAR(F21),1,1))/7))*7+IF(YEAR(F21)&gt;YEAR(F$21),364,0)</f>
        <v>77</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2">
        <f t="shared" ref="U22:U31" si="2">MIN(51,INT((F22 - DATE(YEAR(F22),1,1))/7))*7+IF(YEAR(F22)&gt;YEAR(F$21),364,0)</f>
        <v>98</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2">
        <f t="shared" si="2"/>
        <v>147</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2">
        <f t="shared" si="2"/>
        <v>210</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2">
        <f t="shared" si="2"/>
        <v>245</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1113</v>
      </c>
      <c r="T26" s="689" t="s">
        <v>411</v>
      </c>
      <c r="U26" s="1012">
        <f t="shared" si="2"/>
        <v>273</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1111</v>
      </c>
      <c r="T27" s="689" t="s">
        <v>412</v>
      </c>
      <c r="U27" s="1012">
        <f t="shared" si="2"/>
        <v>315</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2">
        <f t="shared" si="2"/>
        <v>350</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2">
        <f t="shared" si="2"/>
        <v>413</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2">
        <f t="shared" si="2"/>
        <v>441</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999"/>
      <c r="U43" s="999"/>
      <c r="V43" s="999"/>
      <c r="W43" s="999"/>
      <c r="X43" s="999"/>
      <c r="Y43" s="999"/>
      <c r="Z43" s="999"/>
      <c r="AA43" s="999"/>
      <c r="AB43" s="999"/>
      <c r="AC43" s="999"/>
      <c r="AD43" s="999"/>
      <c r="AE43" s="999"/>
      <c r="AF43" s="999"/>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999"/>
      <c r="U44" s="999"/>
      <c r="V44" s="999"/>
      <c r="W44" s="999"/>
      <c r="X44" s="999"/>
      <c r="Y44" s="999"/>
      <c r="Z44" s="999"/>
      <c r="AA44" s="999"/>
      <c r="AB44" s="999"/>
      <c r="AC44" s="999"/>
      <c r="AD44" s="999"/>
      <c r="AE44" s="999"/>
      <c r="AF44" s="999"/>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999"/>
      <c r="U45" s="999"/>
      <c r="V45" s="999"/>
      <c r="W45" s="999"/>
      <c r="X45" s="999"/>
      <c r="Y45" s="999"/>
      <c r="Z45" s="999"/>
      <c r="AA45" s="999"/>
      <c r="AB45" s="999"/>
      <c r="AC45" s="999"/>
      <c r="AD45" s="999"/>
      <c r="AE45" s="999"/>
      <c r="AF45" s="999"/>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999"/>
      <c r="U46" s="999"/>
      <c r="V46" s="999"/>
      <c r="W46" s="999"/>
      <c r="X46" s="999"/>
      <c r="Y46" s="999"/>
      <c r="Z46" s="999"/>
      <c r="AA46" s="999"/>
      <c r="AB46" s="999"/>
      <c r="AC46" s="999"/>
      <c r="AD46" s="999"/>
      <c r="AE46" s="999"/>
      <c r="AF46" s="999"/>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8">
        <v>0</v>
      </c>
      <c r="H48" s="1028">
        <v>0</v>
      </c>
      <c r="I48" s="1028">
        <v>0</v>
      </c>
      <c r="J48" s="1028">
        <v>0</v>
      </c>
      <c r="K48" s="1028">
        <v>0</v>
      </c>
      <c r="L48" s="1028">
        <v>0</v>
      </c>
      <c r="M48" s="1028">
        <v>0</v>
      </c>
      <c r="N48" s="1028">
        <v>0</v>
      </c>
      <c r="O48" s="1028">
        <v>0</v>
      </c>
      <c r="P48" s="1028">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8">
        <v>0</v>
      </c>
      <c r="H49" s="1028">
        <v>0</v>
      </c>
      <c r="I49" s="1028">
        <v>0</v>
      </c>
      <c r="J49" s="1028">
        <v>0</v>
      </c>
      <c r="K49" s="1028">
        <v>0</v>
      </c>
      <c r="L49" s="1028">
        <v>0</v>
      </c>
      <c r="M49" s="1028">
        <v>0</v>
      </c>
      <c r="N49" s="1028">
        <v>0</v>
      </c>
      <c r="O49" s="1028">
        <v>0</v>
      </c>
      <c r="P49" s="1028">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8">
        <v>0</v>
      </c>
      <c r="H50" s="1028">
        <v>0</v>
      </c>
      <c r="I50" s="1028">
        <v>0</v>
      </c>
      <c r="J50" s="1028">
        <v>0</v>
      </c>
      <c r="K50" s="1028">
        <v>0</v>
      </c>
      <c r="L50" s="1028">
        <v>0</v>
      </c>
      <c r="M50" s="1028">
        <v>0</v>
      </c>
      <c r="N50" s="1028">
        <v>0</v>
      </c>
      <c r="O50" s="1028">
        <v>0</v>
      </c>
      <c r="P50" s="1028">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1162</v>
      </c>
      <c r="G51" s="1012">
        <f>INT(G48/7)*7</f>
        <v>0</v>
      </c>
      <c r="H51" s="1012">
        <f t="shared" ref="H51:P51" si="13">INT(H48/7)*7</f>
        <v>0</v>
      </c>
      <c r="I51" s="1012">
        <f t="shared" si="13"/>
        <v>0</v>
      </c>
      <c r="J51" s="1012">
        <f t="shared" si="13"/>
        <v>0</v>
      </c>
      <c r="K51" s="1012">
        <f t="shared" si="13"/>
        <v>0</v>
      </c>
      <c r="L51" s="1012">
        <f t="shared" si="13"/>
        <v>0</v>
      </c>
      <c r="M51" s="1012">
        <f t="shared" si="13"/>
        <v>0</v>
      </c>
      <c r="N51" s="1012">
        <f t="shared" si="13"/>
        <v>0</v>
      </c>
      <c r="O51" s="1012">
        <f t="shared" si="13"/>
        <v>0</v>
      </c>
      <c r="P51" s="1012">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2">
        <f t="shared" ref="G52:P52" si="14">INT(G49/7)*7</f>
        <v>0</v>
      </c>
      <c r="H52" s="1012">
        <f t="shared" si="14"/>
        <v>0</v>
      </c>
      <c r="I52" s="1012">
        <f t="shared" si="14"/>
        <v>0</v>
      </c>
      <c r="J52" s="1012">
        <f t="shared" si="14"/>
        <v>0</v>
      </c>
      <c r="K52" s="1012">
        <f t="shared" si="14"/>
        <v>0</v>
      </c>
      <c r="L52" s="1012">
        <f t="shared" si="14"/>
        <v>0</v>
      </c>
      <c r="M52" s="1012">
        <f t="shared" si="14"/>
        <v>0</v>
      </c>
      <c r="N52" s="1012">
        <f t="shared" si="14"/>
        <v>0</v>
      </c>
      <c r="O52" s="1012">
        <f t="shared" si="14"/>
        <v>0</v>
      </c>
      <c r="P52" s="1012">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2">
        <f t="shared" ref="G53:P53" si="15">INT(G50/7)*7</f>
        <v>0</v>
      </c>
      <c r="H53" s="1012">
        <f t="shared" si="15"/>
        <v>0</v>
      </c>
      <c r="I53" s="1012">
        <f t="shared" si="15"/>
        <v>0</v>
      </c>
      <c r="J53" s="1012">
        <f t="shared" si="15"/>
        <v>0</v>
      </c>
      <c r="K53" s="1012">
        <f t="shared" si="15"/>
        <v>0</v>
      </c>
      <c r="L53" s="1012">
        <f t="shared" si="15"/>
        <v>0</v>
      </c>
      <c r="M53" s="1012">
        <f t="shared" si="15"/>
        <v>0</v>
      </c>
      <c r="N53" s="1012">
        <f t="shared" si="15"/>
        <v>0</v>
      </c>
      <c r="O53" s="1012">
        <f t="shared" si="15"/>
        <v>0</v>
      </c>
      <c r="P53" s="1012">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8">
        <v>0</v>
      </c>
      <c r="H55" s="1028">
        <v>0</v>
      </c>
      <c r="I55" s="1028">
        <v>0</v>
      </c>
      <c r="J55" s="1028">
        <v>0</v>
      </c>
      <c r="K55" s="1028">
        <v>0</v>
      </c>
      <c r="L55" s="1028">
        <v>0</v>
      </c>
      <c r="M55" s="1028">
        <v>0</v>
      </c>
      <c r="N55" s="1028">
        <v>0</v>
      </c>
      <c r="O55" s="1028">
        <v>0</v>
      </c>
      <c r="P55" s="1028">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1162</v>
      </c>
      <c r="G56" s="1012">
        <f>INT(G55/7)*7</f>
        <v>0</v>
      </c>
      <c r="H56" s="1012">
        <f t="shared" ref="H56:P56" si="16">INT(H55/7)*7</f>
        <v>0</v>
      </c>
      <c r="I56" s="1012">
        <f t="shared" si="16"/>
        <v>0</v>
      </c>
      <c r="J56" s="1012">
        <f t="shared" si="16"/>
        <v>0</v>
      </c>
      <c r="K56" s="1012">
        <f t="shared" si="16"/>
        <v>0</v>
      </c>
      <c r="L56" s="1012">
        <f t="shared" si="16"/>
        <v>0</v>
      </c>
      <c r="M56" s="1012">
        <f t="shared" si="16"/>
        <v>0</v>
      </c>
      <c r="N56" s="1012">
        <f t="shared" si="16"/>
        <v>0</v>
      </c>
      <c r="O56" s="1012">
        <f t="shared" si="16"/>
        <v>0</v>
      </c>
      <c r="P56" s="1012">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3">
        <f>MIN(Crop!I63:I79)</f>
        <v>43549</v>
      </c>
      <c r="H59" s="1023">
        <f>MIN(Crop!J63:J79)</f>
        <v>43549</v>
      </c>
      <c r="I59" s="1023">
        <f>MIN(Crop!K63:K79)</f>
        <v>43549</v>
      </c>
      <c r="J59" s="1023">
        <f>MIN(Crop!L63:L79)</f>
        <v>43549</v>
      </c>
      <c r="K59" s="1023">
        <f>MIN(Crop!M63:M79)</f>
        <v>43549</v>
      </c>
      <c r="L59" s="1023">
        <f>MIN(Crop!N63:N79)</f>
        <v>43549</v>
      </c>
      <c r="M59" s="1023">
        <f>MIN(Crop!O63:O79)</f>
        <v>43549</v>
      </c>
      <c r="N59" s="1023">
        <f>MIN(Crop!P63:P79)</f>
        <v>43549</v>
      </c>
      <c r="O59" s="1023">
        <f>MIN(Crop!Q63:Q79)</f>
        <v>43549</v>
      </c>
      <c r="P59" s="1023">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1162</v>
      </c>
      <c r="G60" s="1012">
        <f>MIN(51,INT((G59 - DATE(YEAR(G59),1,1))/7))*7</f>
        <v>77</v>
      </c>
      <c r="H60" s="1012">
        <f t="shared" ref="H60:P60" si="17">MIN(51,INT((H59 - DATE(YEAR(H59),1,1))/7))*7</f>
        <v>77</v>
      </c>
      <c r="I60" s="1012">
        <f t="shared" si="17"/>
        <v>77</v>
      </c>
      <c r="J60" s="1012">
        <f t="shared" si="17"/>
        <v>77</v>
      </c>
      <c r="K60" s="1012">
        <f t="shared" si="17"/>
        <v>77</v>
      </c>
      <c r="L60" s="1012">
        <f t="shared" si="17"/>
        <v>77</v>
      </c>
      <c r="M60" s="1012">
        <f t="shared" si="17"/>
        <v>77</v>
      </c>
      <c r="N60" s="1012">
        <f t="shared" si="17"/>
        <v>77</v>
      </c>
      <c r="O60" s="1012">
        <f t="shared" si="17"/>
        <v>77</v>
      </c>
      <c r="P60" s="1012">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8">
        <v>0</v>
      </c>
      <c r="H62" s="1028">
        <v>0</v>
      </c>
      <c r="I62" s="1028">
        <v>0</v>
      </c>
      <c r="J62" s="1028">
        <v>0</v>
      </c>
      <c r="K62" s="1028">
        <v>0</v>
      </c>
      <c r="L62" s="1028">
        <v>0</v>
      </c>
      <c r="M62" s="1028">
        <v>0</v>
      </c>
      <c r="N62" s="1028">
        <v>0</v>
      </c>
      <c r="O62" s="1028">
        <v>0</v>
      </c>
      <c r="P62" s="1028">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8">
        <v>0</v>
      </c>
      <c r="H63" s="1028">
        <v>0</v>
      </c>
      <c r="I63" s="1028">
        <v>0</v>
      </c>
      <c r="J63" s="1028">
        <v>0</v>
      </c>
      <c r="K63" s="1028">
        <v>0</v>
      </c>
      <c r="L63" s="1028">
        <v>0</v>
      </c>
      <c r="M63" s="1028">
        <v>0</v>
      </c>
      <c r="N63" s="1028">
        <v>0</v>
      </c>
      <c r="O63" s="1028">
        <v>0</v>
      </c>
      <c r="P63" s="1028">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1162</v>
      </c>
      <c r="G64" s="1012">
        <f>INT(G62/7)*7</f>
        <v>0</v>
      </c>
      <c r="H64" s="1012">
        <f t="shared" ref="H64:P64" si="18">INT(H62/7)*7</f>
        <v>0</v>
      </c>
      <c r="I64" s="1012">
        <f t="shared" si="18"/>
        <v>0</v>
      </c>
      <c r="J64" s="1012">
        <f t="shared" si="18"/>
        <v>0</v>
      </c>
      <c r="K64" s="1012">
        <f t="shared" si="18"/>
        <v>0</v>
      </c>
      <c r="L64" s="1012">
        <f t="shared" si="18"/>
        <v>0</v>
      </c>
      <c r="M64" s="1012">
        <f t="shared" si="18"/>
        <v>0</v>
      </c>
      <c r="N64" s="1012">
        <f t="shared" si="18"/>
        <v>0</v>
      </c>
      <c r="O64" s="1012">
        <f t="shared" si="18"/>
        <v>0</v>
      </c>
      <c r="P64" s="1012">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2">
        <f>INT(G63/7)*7</f>
        <v>0</v>
      </c>
      <c r="H65" s="1012">
        <f t="shared" ref="H65:P65" si="19">INT(H63/7)*7</f>
        <v>0</v>
      </c>
      <c r="I65" s="1012">
        <f t="shared" si="19"/>
        <v>0</v>
      </c>
      <c r="J65" s="1012">
        <f t="shared" si="19"/>
        <v>0</v>
      </c>
      <c r="K65" s="1012">
        <f t="shared" si="19"/>
        <v>0</v>
      </c>
      <c r="L65" s="1012">
        <f t="shared" si="19"/>
        <v>0</v>
      </c>
      <c r="M65" s="1012">
        <f t="shared" si="19"/>
        <v>0</v>
      </c>
      <c r="N65" s="1012">
        <f t="shared" si="19"/>
        <v>0</v>
      </c>
      <c r="O65" s="1012">
        <f t="shared" si="19"/>
        <v>0</v>
      </c>
      <c r="P65" s="1012">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999"/>
      <c r="U94" s="999"/>
      <c r="V94" s="999"/>
      <c r="W94" s="999"/>
      <c r="X94" s="999"/>
      <c r="Y94" s="999"/>
      <c r="Z94" s="999"/>
      <c r="AA94" s="999"/>
      <c r="AB94" s="999"/>
      <c r="AC94" s="999"/>
      <c r="AD94" s="999"/>
      <c r="AE94" s="999"/>
      <c r="AF94" s="999"/>
      <c r="AG94" s="620"/>
      <c r="AH94" s="620"/>
      <c r="AI94" s="620"/>
      <c r="AJ94" s="618"/>
      <c r="AK94" s="618"/>
      <c r="AL94" s="238"/>
      <c r="AM94" s="230"/>
      <c r="AN94" s="230"/>
      <c r="AO94" s="230"/>
    </row>
    <row r="95" spans="1:41" s="76" customFormat="1" ht="12" customHeight="1" outlineLevel="1" x14ac:dyDescent="0.25">
      <c r="A95" s="228"/>
      <c r="B95" s="229"/>
      <c r="C95" s="239"/>
      <c r="D95" s="239"/>
      <c r="E95" s="239"/>
      <c r="F95" s="1037"/>
      <c r="G95" s="1061" t="s">
        <v>793</v>
      </c>
      <c r="H95" s="1061"/>
      <c r="I95" s="1061"/>
      <c r="J95" s="1061"/>
      <c r="K95" s="1061" t="s">
        <v>794</v>
      </c>
      <c r="L95" s="1061"/>
      <c r="M95" s="1061" t="s">
        <v>795</v>
      </c>
      <c r="N95" s="1061"/>
      <c r="O95" s="1037"/>
      <c r="P95" s="618"/>
      <c r="Q95" s="618"/>
      <c r="R95" s="618"/>
      <c r="S95" s="620"/>
      <c r="T95" s="999"/>
      <c r="U95" s="702" t="s">
        <v>1161</v>
      </c>
      <c r="V95" s="999"/>
      <c r="W95" s="999"/>
      <c r="X95" s="999"/>
      <c r="Y95" s="999"/>
      <c r="Z95" s="999"/>
      <c r="AA95" s="999"/>
      <c r="AB95" s="999"/>
      <c r="AC95" s="999"/>
      <c r="AD95" s="999"/>
      <c r="AE95" s="999"/>
      <c r="AF95" s="999"/>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999"/>
      <c r="U96" s="999"/>
      <c r="V96" s="999"/>
      <c r="W96" s="999"/>
      <c r="X96" s="999"/>
      <c r="Y96" s="999"/>
      <c r="Z96" s="999"/>
      <c r="AA96" s="999"/>
      <c r="AB96" s="999"/>
      <c r="AC96" s="999"/>
      <c r="AD96" s="999"/>
      <c r="AE96" s="999"/>
      <c r="AF96" s="999"/>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999"/>
      <c r="U97" s="999" t="str">
        <f>F97</f>
        <v>typ</v>
      </c>
      <c r="V97" s="1035" t="str">
        <f t="shared" ref="V97:AD97" si="20">G97</f>
        <v>season0</v>
      </c>
      <c r="W97" s="1035" t="str">
        <f t="shared" si="20"/>
        <v>season1</v>
      </c>
      <c r="X97" s="1035" t="str">
        <f t="shared" si="20"/>
        <v>season2</v>
      </c>
      <c r="Y97" s="1035" t="str">
        <f t="shared" si="20"/>
        <v>season3</v>
      </c>
      <c r="Z97" s="1035" t="str">
        <f t="shared" si="20"/>
        <v>season4</v>
      </c>
      <c r="AA97" s="1035" t="str">
        <f t="shared" si="20"/>
        <v>season5</v>
      </c>
      <c r="AB97" s="1035" t="str">
        <f t="shared" si="20"/>
        <v>season6</v>
      </c>
      <c r="AC97" s="1035" t="str">
        <f t="shared" si="20"/>
        <v>season7</v>
      </c>
      <c r="AD97" s="1035" t="str">
        <f t="shared" si="20"/>
        <v>season8</v>
      </c>
      <c r="AE97" s="999"/>
      <c r="AF97" s="999"/>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2">
        <f t="shared" ref="U98:AC98" si="22">MIN(51,INT((F98 - DATE(YEAR(F98),1,1))/7))*7+IF(YEAR(F98)&gt;YEAR(F$98),364,0)</f>
        <v>77</v>
      </c>
      <c r="V98" s="1012">
        <f t="shared" si="22"/>
        <v>105</v>
      </c>
      <c r="W98" s="1012">
        <f t="shared" si="22"/>
        <v>105</v>
      </c>
      <c r="X98" s="1012">
        <f t="shared" si="22"/>
        <v>105</v>
      </c>
      <c r="Y98" s="1012">
        <f t="shared" si="22"/>
        <v>105</v>
      </c>
      <c r="Z98" s="1012">
        <f t="shared" si="22"/>
        <v>105</v>
      </c>
      <c r="AA98" s="1012">
        <f t="shared" si="22"/>
        <v>105</v>
      </c>
      <c r="AB98" s="1012">
        <f t="shared" si="22"/>
        <v>105</v>
      </c>
      <c r="AC98" s="1012">
        <f t="shared" si="22"/>
        <v>105</v>
      </c>
      <c r="AD98" s="1012">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2">
        <f t="shared" ref="U99:U112" si="23">MIN(51,INT((F99 - DATE(YEAR(F99),1,1))/7))*7+IF(YEAR(F99)&gt;YEAR(F$98),364,0)</f>
        <v>119</v>
      </c>
      <c r="V99" s="1012">
        <f t="shared" ref="V99:V112" si="24">MIN(51,INT((G99 - DATE(YEAR(G99),1,1))/7))*7+IF(YEAR(G99)&gt;YEAR(G$98),364,0)</f>
        <v>105</v>
      </c>
      <c r="W99" s="1012">
        <f t="shared" ref="W99:W112" si="25">MIN(51,INT((H99 - DATE(YEAR(H99),1,1))/7))*7+IF(YEAR(H99)&gt;YEAR(H$98),364,0)</f>
        <v>105</v>
      </c>
      <c r="X99" s="1012">
        <f t="shared" ref="X99:X112" si="26">MIN(51,INT((I99 - DATE(YEAR(I99),1,1))/7))*7+IF(YEAR(I99)&gt;YEAR(I$98),364,0)</f>
        <v>105</v>
      </c>
      <c r="Y99" s="1012">
        <f t="shared" ref="Y99:Y112" si="27">MIN(51,INT((J99 - DATE(YEAR(J99),1,1))/7))*7+IF(YEAR(J99)&gt;YEAR(J$98),364,0)</f>
        <v>105</v>
      </c>
      <c r="Z99" s="1012">
        <f t="shared" ref="Z99:Z112" si="28">MIN(51,INT((K99 - DATE(YEAR(K99),1,1))/7))*7+IF(YEAR(K99)&gt;YEAR(K$98),364,0)</f>
        <v>126</v>
      </c>
      <c r="AA99" s="1012">
        <f t="shared" ref="AA99:AA112" si="29">MIN(51,INT((L99 - DATE(YEAR(L99),1,1))/7))*7+IF(YEAR(L99)&gt;YEAR(L$98),364,0)</f>
        <v>126</v>
      </c>
      <c r="AB99" s="1012">
        <f t="shared" ref="AB99:AB112" si="30">MIN(51,INT((M99 - DATE(YEAR(M99),1,1))/7))*7+IF(YEAR(M99)&gt;YEAR(M$98),364,0)</f>
        <v>126</v>
      </c>
      <c r="AC99" s="1012">
        <f t="shared" ref="AC99:AC112" si="31">MIN(51,INT((N99 - DATE(YEAR(N99),1,1))/7))*7+IF(YEAR(N99)&gt;YEAR(N$98),364,0)</f>
        <v>126</v>
      </c>
      <c r="AD99" s="1012">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2">
        <f t="shared" si="23"/>
        <v>140</v>
      </c>
      <c r="V100" s="1012">
        <f t="shared" si="24"/>
        <v>126</v>
      </c>
      <c r="W100" s="1012">
        <f t="shared" si="25"/>
        <v>126</v>
      </c>
      <c r="X100" s="1012">
        <f t="shared" si="26"/>
        <v>126</v>
      </c>
      <c r="Y100" s="1012">
        <f t="shared" si="27"/>
        <v>126</v>
      </c>
      <c r="Z100" s="1012">
        <f t="shared" si="28"/>
        <v>126</v>
      </c>
      <c r="AA100" s="1012">
        <f t="shared" si="29"/>
        <v>126</v>
      </c>
      <c r="AB100" s="1012">
        <f t="shared" si="30"/>
        <v>147</v>
      </c>
      <c r="AC100" s="1012">
        <f t="shared" si="31"/>
        <v>147</v>
      </c>
      <c r="AD100" s="1012">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2">
        <f t="shared" si="23"/>
        <v>168</v>
      </c>
      <c r="V101" s="1012">
        <f t="shared" si="24"/>
        <v>105</v>
      </c>
      <c r="W101" s="1012">
        <f t="shared" si="25"/>
        <v>105</v>
      </c>
      <c r="X101" s="1012">
        <f t="shared" si="26"/>
        <v>105</v>
      </c>
      <c r="Y101" s="1012">
        <f t="shared" si="27"/>
        <v>105</v>
      </c>
      <c r="Z101" s="1012">
        <f t="shared" si="28"/>
        <v>126</v>
      </c>
      <c r="AA101" s="1012">
        <f t="shared" si="29"/>
        <v>126</v>
      </c>
      <c r="AB101" s="1012">
        <f t="shared" si="30"/>
        <v>147</v>
      </c>
      <c r="AC101" s="1012">
        <f t="shared" si="31"/>
        <v>147</v>
      </c>
      <c r="AD101" s="1012">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2">
        <f t="shared" si="23"/>
        <v>189</v>
      </c>
      <c r="V102" s="1012">
        <f t="shared" si="24"/>
        <v>105</v>
      </c>
      <c r="W102" s="1012">
        <f t="shared" si="25"/>
        <v>105</v>
      </c>
      <c r="X102" s="1012">
        <f t="shared" si="26"/>
        <v>105</v>
      </c>
      <c r="Y102" s="1012">
        <f t="shared" si="27"/>
        <v>105</v>
      </c>
      <c r="Z102" s="1012">
        <f t="shared" si="28"/>
        <v>126</v>
      </c>
      <c r="AA102" s="1012">
        <f t="shared" si="29"/>
        <v>126</v>
      </c>
      <c r="AB102" s="1012">
        <f t="shared" si="30"/>
        <v>147</v>
      </c>
      <c r="AC102" s="1012">
        <f t="shared" si="31"/>
        <v>147</v>
      </c>
      <c r="AD102" s="1012">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2">
        <f t="shared" si="23"/>
        <v>217</v>
      </c>
      <c r="V103" s="1012">
        <f t="shared" si="24"/>
        <v>105</v>
      </c>
      <c r="W103" s="1012">
        <f t="shared" si="25"/>
        <v>105</v>
      </c>
      <c r="X103" s="1012">
        <f t="shared" si="26"/>
        <v>105</v>
      </c>
      <c r="Y103" s="1012">
        <f t="shared" si="27"/>
        <v>105</v>
      </c>
      <c r="Z103" s="1012">
        <f t="shared" si="28"/>
        <v>126</v>
      </c>
      <c r="AA103" s="1012">
        <f t="shared" si="29"/>
        <v>126</v>
      </c>
      <c r="AB103" s="1012">
        <f t="shared" si="30"/>
        <v>147</v>
      </c>
      <c r="AC103" s="1012">
        <f t="shared" si="31"/>
        <v>147</v>
      </c>
      <c r="AD103" s="1012">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2">
        <f t="shared" si="23"/>
        <v>245</v>
      </c>
      <c r="V104" s="1012">
        <f t="shared" si="24"/>
        <v>210</v>
      </c>
      <c r="W104" s="1012">
        <f t="shared" si="25"/>
        <v>210</v>
      </c>
      <c r="X104" s="1012">
        <f t="shared" si="26"/>
        <v>210</v>
      </c>
      <c r="Y104" s="1012">
        <f t="shared" si="27"/>
        <v>210</v>
      </c>
      <c r="Z104" s="1012">
        <f t="shared" si="28"/>
        <v>210</v>
      </c>
      <c r="AA104" s="1012">
        <f t="shared" si="29"/>
        <v>210</v>
      </c>
      <c r="AB104" s="1012">
        <f t="shared" si="30"/>
        <v>210</v>
      </c>
      <c r="AC104" s="1012">
        <f t="shared" si="31"/>
        <v>210</v>
      </c>
      <c r="AD104" s="1012">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2">
        <f t="shared" si="23"/>
        <v>266</v>
      </c>
      <c r="V105" s="1012">
        <f t="shared" si="24"/>
        <v>238</v>
      </c>
      <c r="W105" s="1012">
        <f t="shared" si="25"/>
        <v>238</v>
      </c>
      <c r="X105" s="1012">
        <f t="shared" si="26"/>
        <v>238</v>
      </c>
      <c r="Y105" s="1012">
        <f t="shared" si="27"/>
        <v>210</v>
      </c>
      <c r="Z105" s="1012">
        <f t="shared" si="28"/>
        <v>210</v>
      </c>
      <c r="AA105" s="1012">
        <f t="shared" si="29"/>
        <v>210</v>
      </c>
      <c r="AB105" s="1012">
        <f t="shared" si="30"/>
        <v>238</v>
      </c>
      <c r="AC105" s="1012">
        <f t="shared" si="31"/>
        <v>238</v>
      </c>
      <c r="AD105" s="1012">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2">
        <f t="shared" si="23"/>
        <v>294</v>
      </c>
      <c r="V106" s="1012">
        <f t="shared" si="24"/>
        <v>287</v>
      </c>
      <c r="W106" s="1012">
        <f t="shared" si="25"/>
        <v>287</v>
      </c>
      <c r="X106" s="1012">
        <f t="shared" si="26"/>
        <v>287</v>
      </c>
      <c r="Y106" s="1012">
        <f t="shared" si="27"/>
        <v>287</v>
      </c>
      <c r="Z106" s="1012">
        <f t="shared" si="28"/>
        <v>287</v>
      </c>
      <c r="AA106" s="1012">
        <f t="shared" si="29"/>
        <v>287</v>
      </c>
      <c r="AB106" s="1012">
        <f t="shared" si="30"/>
        <v>287</v>
      </c>
      <c r="AC106" s="1012">
        <f t="shared" si="31"/>
        <v>287</v>
      </c>
      <c r="AD106" s="1012">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2">
        <f t="shared" si="23"/>
        <v>315</v>
      </c>
      <c r="V107" s="1012">
        <f t="shared" si="24"/>
        <v>77</v>
      </c>
      <c r="W107" s="1012">
        <f t="shared" si="25"/>
        <v>77</v>
      </c>
      <c r="X107" s="1012">
        <f t="shared" si="26"/>
        <v>77</v>
      </c>
      <c r="Y107" s="1012">
        <f t="shared" si="27"/>
        <v>77</v>
      </c>
      <c r="Z107" s="1012">
        <f t="shared" si="28"/>
        <v>77</v>
      </c>
      <c r="AA107" s="1012">
        <f t="shared" si="29"/>
        <v>77</v>
      </c>
      <c r="AB107" s="1012">
        <f t="shared" si="30"/>
        <v>77</v>
      </c>
      <c r="AC107" s="1012">
        <f t="shared" si="31"/>
        <v>77</v>
      </c>
      <c r="AD107" s="1012">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2">
        <f t="shared" si="23"/>
        <v>343</v>
      </c>
      <c r="V108" s="1012">
        <f t="shared" si="24"/>
        <v>77</v>
      </c>
      <c r="W108" s="1012">
        <f t="shared" si="25"/>
        <v>77</v>
      </c>
      <c r="X108" s="1012">
        <f t="shared" si="26"/>
        <v>77</v>
      </c>
      <c r="Y108" s="1012">
        <f t="shared" si="27"/>
        <v>77</v>
      </c>
      <c r="Z108" s="1012">
        <f t="shared" si="28"/>
        <v>77</v>
      </c>
      <c r="AA108" s="1012">
        <f t="shared" si="29"/>
        <v>77</v>
      </c>
      <c r="AB108" s="1012">
        <f t="shared" si="30"/>
        <v>77</v>
      </c>
      <c r="AC108" s="1012">
        <f t="shared" si="31"/>
        <v>77</v>
      </c>
      <c r="AD108" s="1012">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2">
        <f t="shared" si="23"/>
        <v>364</v>
      </c>
      <c r="V109" s="1012">
        <f t="shared" si="24"/>
        <v>77</v>
      </c>
      <c r="W109" s="1012">
        <f t="shared" si="25"/>
        <v>77</v>
      </c>
      <c r="X109" s="1012">
        <f t="shared" si="26"/>
        <v>77</v>
      </c>
      <c r="Y109" s="1012">
        <f t="shared" si="27"/>
        <v>77</v>
      </c>
      <c r="Z109" s="1012">
        <f t="shared" si="28"/>
        <v>77</v>
      </c>
      <c r="AA109" s="1012">
        <f t="shared" si="29"/>
        <v>77</v>
      </c>
      <c r="AB109" s="1012">
        <f t="shared" si="30"/>
        <v>77</v>
      </c>
      <c r="AC109" s="1012">
        <f t="shared" si="31"/>
        <v>77</v>
      </c>
      <c r="AD109" s="1012">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2">
        <f t="shared" si="23"/>
        <v>392</v>
      </c>
      <c r="V110" s="1012">
        <f t="shared" si="24"/>
        <v>392</v>
      </c>
      <c r="W110" s="1012">
        <f t="shared" si="25"/>
        <v>392</v>
      </c>
      <c r="X110" s="1012">
        <f t="shared" si="26"/>
        <v>392</v>
      </c>
      <c r="Y110" s="1012">
        <f t="shared" si="27"/>
        <v>392</v>
      </c>
      <c r="Z110" s="1012">
        <f t="shared" si="28"/>
        <v>392</v>
      </c>
      <c r="AA110" s="1012">
        <f t="shared" si="29"/>
        <v>392</v>
      </c>
      <c r="AB110" s="1012">
        <f t="shared" si="30"/>
        <v>392</v>
      </c>
      <c r="AC110" s="1012">
        <f t="shared" si="31"/>
        <v>392</v>
      </c>
      <c r="AD110" s="1012">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2">
        <f t="shared" si="23"/>
        <v>413</v>
      </c>
      <c r="V111" s="1012">
        <f t="shared" si="24"/>
        <v>420</v>
      </c>
      <c r="W111" s="1012">
        <f t="shared" si="25"/>
        <v>420</v>
      </c>
      <c r="X111" s="1012">
        <f t="shared" si="26"/>
        <v>420</v>
      </c>
      <c r="Y111" s="1012">
        <f t="shared" si="27"/>
        <v>420</v>
      </c>
      <c r="Z111" s="1012">
        <f t="shared" si="28"/>
        <v>420</v>
      </c>
      <c r="AA111" s="1012">
        <f t="shared" si="29"/>
        <v>420</v>
      </c>
      <c r="AB111" s="1012">
        <f t="shared" si="30"/>
        <v>420</v>
      </c>
      <c r="AC111" s="1012">
        <f t="shared" si="31"/>
        <v>420</v>
      </c>
      <c r="AD111" s="1012">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1137</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1171</v>
      </c>
      <c r="R112" s="212"/>
      <c r="S112" s="212"/>
      <c r="T112" s="212" t="s">
        <v>1137</v>
      </c>
      <c r="U112" s="1012">
        <f t="shared" si="23"/>
        <v>441</v>
      </c>
      <c r="V112" s="1012">
        <f t="shared" si="24"/>
        <v>469</v>
      </c>
      <c r="W112" s="1012">
        <f t="shared" si="25"/>
        <v>469</v>
      </c>
      <c r="X112" s="1012">
        <f t="shared" si="26"/>
        <v>469</v>
      </c>
      <c r="Y112" s="1012">
        <f t="shared" si="27"/>
        <v>469</v>
      </c>
      <c r="Z112" s="1012">
        <f t="shared" si="28"/>
        <v>469</v>
      </c>
      <c r="AA112" s="1012">
        <f t="shared" si="29"/>
        <v>469</v>
      </c>
      <c r="AB112" s="1012">
        <f t="shared" si="30"/>
        <v>469</v>
      </c>
      <c r="AC112" s="1012">
        <f t="shared" si="31"/>
        <v>469</v>
      </c>
      <c r="AD112" s="1012">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94" priority="5">
      <formula>(F22&lt;F21)</formula>
    </cfRule>
  </conditionalFormatting>
  <conditionalFormatting sqref="K22">
    <cfRule type="expression" dxfId="93" priority="139">
      <formula>(K22&lt;#REF!)</formula>
    </cfRule>
  </conditionalFormatting>
  <conditionalFormatting sqref="L22:N22 G22:J22 G21:O21 O22:O30 J23:J26">
    <cfRule type="expression" dxfId="92" priority="141">
      <formula>(G21&lt;#REF!)</formula>
    </cfRule>
  </conditionalFormatting>
  <conditionalFormatting sqref="I23">
    <cfRule type="expression" dxfId="91" priority="2">
      <formula>(I23&lt;I22)</formula>
    </cfRule>
  </conditionalFormatting>
  <conditionalFormatting sqref="K23">
    <cfRule type="expression" dxfId="90"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24"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1170</v>
      </c>
      <c r="H72" s="189" t="s">
        <v>271</v>
      </c>
      <c r="I72" s="799"/>
      <c r="J72" s="727" t="s">
        <v>102</v>
      </c>
      <c r="K72" s="727" t="s">
        <v>1170</v>
      </c>
      <c r="L72" s="727" t="s">
        <v>271</v>
      </c>
      <c r="M72" s="799"/>
      <c r="N72" s="727" t="s">
        <v>102</v>
      </c>
      <c r="O72" s="727" t="s">
        <v>1170</v>
      </c>
      <c r="P72" s="727" t="s">
        <v>271</v>
      </c>
      <c r="Q72" s="799"/>
      <c r="R72" s="727" t="s">
        <v>102</v>
      </c>
      <c r="S72" s="727" t="s">
        <v>1170</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61"/>
      <c r="F99" s="1062"/>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1170</v>
      </c>
      <c r="L100" s="24" t="s">
        <v>271</v>
      </c>
      <c r="M100" s="727"/>
      <c r="N100" s="24" t="s">
        <v>102</v>
      </c>
      <c r="O100" s="727" t="s">
        <v>1170</v>
      </c>
      <c r="P100" s="24" t="s">
        <v>271</v>
      </c>
      <c r="Q100" s="727"/>
      <c r="R100" s="24" t="s">
        <v>102</v>
      </c>
      <c r="S100" s="727" t="s">
        <v>1170</v>
      </c>
      <c r="T100" s="24" t="s">
        <v>271</v>
      </c>
      <c r="U100" s="24"/>
      <c r="V100" s="24" t="s">
        <v>102</v>
      </c>
      <c r="W100" s="727" t="s">
        <v>1170</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7"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7"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63" t="s">
        <v>1173</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043">
        <v>426</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043">
        <v>375</v>
      </c>
      <c r="J99" s="343">
        <v>0.55000000000000004</v>
      </c>
      <c r="K99" s="343">
        <v>0.75</v>
      </c>
      <c r="L99" s="343">
        <v>0.8</v>
      </c>
      <c r="M99" s="343">
        <v>1</v>
      </c>
      <c r="N99" s="343">
        <v>1</v>
      </c>
      <c r="O99" s="343">
        <v>0</v>
      </c>
      <c r="P99" s="343">
        <v>0</v>
      </c>
      <c r="Q99" s="343">
        <v>0</v>
      </c>
      <c r="R99" s="1044"/>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043">
        <v>375</v>
      </c>
      <c r="J100" s="343">
        <v>0.55000000000000004</v>
      </c>
      <c r="K100" s="343">
        <v>0.75</v>
      </c>
      <c r="L100" s="343">
        <v>0.8</v>
      </c>
      <c r="M100" s="343">
        <v>1</v>
      </c>
      <c r="N100" s="343">
        <v>1</v>
      </c>
      <c r="O100" s="343">
        <v>0</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043">
        <v>375</v>
      </c>
      <c r="J101" s="343">
        <v>0.55000000000000004</v>
      </c>
      <c r="K101" s="343">
        <v>0.75</v>
      </c>
      <c r="L101" s="343">
        <v>0.8</v>
      </c>
      <c r="M101" s="343">
        <v>1</v>
      </c>
      <c r="N101" s="343">
        <v>1</v>
      </c>
      <c r="O101" s="343">
        <v>0</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043">
        <v>375</v>
      </c>
      <c r="J102" s="343">
        <v>0.55000000000000004</v>
      </c>
      <c r="K102" s="343">
        <v>0.75</v>
      </c>
      <c r="L102" s="343">
        <v>0.8</v>
      </c>
      <c r="M102" s="343">
        <v>1</v>
      </c>
      <c r="N102" s="343">
        <v>1</v>
      </c>
      <c r="O102" s="343">
        <v>0</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043">
        <v>375</v>
      </c>
      <c r="J103" s="343">
        <v>0.55000000000000004</v>
      </c>
      <c r="K103" s="343">
        <v>0.75</v>
      </c>
      <c r="L103" s="343">
        <v>0.8</v>
      </c>
      <c r="M103" s="343">
        <v>1</v>
      </c>
      <c r="N103" s="343">
        <v>1</v>
      </c>
      <c r="O103" s="343">
        <v>0</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043">
        <v>375</v>
      </c>
      <c r="J104" s="343">
        <v>0.55000000000000004</v>
      </c>
      <c r="K104" s="343">
        <v>0.75</v>
      </c>
      <c r="L104" s="343">
        <v>0.8</v>
      </c>
      <c r="M104" s="343">
        <v>1</v>
      </c>
      <c r="N104" s="343">
        <v>1</v>
      </c>
      <c r="O104" s="343">
        <v>0</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043">
        <v>375</v>
      </c>
      <c r="J105" s="343">
        <v>0.55000000000000004</v>
      </c>
      <c r="K105" s="343">
        <v>0.75</v>
      </c>
      <c r="L105" s="343">
        <v>0.8</v>
      </c>
      <c r="M105" s="343">
        <v>1</v>
      </c>
      <c r="N105" s="343">
        <v>1</v>
      </c>
      <c r="O105" s="343">
        <v>0</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043">
        <v>375</v>
      </c>
      <c r="J106" s="343">
        <v>0.55000000000000004</v>
      </c>
      <c r="K106" s="343">
        <v>0.75</v>
      </c>
      <c r="L106" s="343">
        <v>0.8</v>
      </c>
      <c r="M106" s="343">
        <v>1</v>
      </c>
      <c r="N106" s="343">
        <v>1</v>
      </c>
      <c r="O106" s="343">
        <v>0</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043">
        <v>375</v>
      </c>
      <c r="J107" s="343">
        <v>0.55000000000000004</v>
      </c>
      <c r="K107" s="343">
        <v>0.75</v>
      </c>
      <c r="L107" s="343">
        <v>0.8</v>
      </c>
      <c r="M107" s="343">
        <v>1</v>
      </c>
      <c r="N107" s="343">
        <v>1</v>
      </c>
      <c r="O107" s="343">
        <v>0</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 si="1">MIN(364,INT((K125 - DATE(YEAR(K125),1,1))))</f>
        <v>83</v>
      </c>
      <c r="L126" s="1024">
        <f t="shared" ref="L126" si="2">MIN(364,INT((L125 - DATE(YEAR(L125),1,1))))</f>
        <v>83</v>
      </c>
      <c r="M126" s="1024">
        <f t="shared" ref="M126" si="3">MIN(364,INT((M125 - DATE(YEAR(M125),1,1))))</f>
        <v>83</v>
      </c>
      <c r="N126" s="1024">
        <f t="shared" ref="N126" si="4">MIN(364,INT((N125 - DATE(YEAR(N125),1,1))))</f>
        <v>83</v>
      </c>
      <c r="O126" s="1024">
        <f t="shared" ref="O126" si="5">MIN(364,INT((O125 - DATE(YEAR(O125),1,1))))</f>
        <v>83</v>
      </c>
      <c r="P126" s="1024">
        <f t="shared" ref="P126" si="6">MIN(364,INT((P125 - DATE(YEAR(P125),1,1))))</f>
        <v>83</v>
      </c>
      <c r="Q126" s="1024">
        <f t="shared" ref="Q126" si="7">MIN(364,INT((Q125 - DATE(YEAR(Q125),1,1))))</f>
        <v>83</v>
      </c>
      <c r="R126" s="1024">
        <f t="shared" ref="R126" si="8">MIN(364,INT((R125 - DATE(YEAR(R125),1,1))))</f>
        <v>83</v>
      </c>
      <c r="S126" s="1024">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 si="10">MIN(364,INT((K127 - DATE(YEAR(K127),1,1))))</f>
        <v>88</v>
      </c>
      <c r="L128" s="1024">
        <f t="shared" ref="L128" si="11">MIN(364,INT((L127 - DATE(YEAR(L127),1,1))))</f>
        <v>88</v>
      </c>
      <c r="M128" s="1024">
        <f t="shared" ref="M128" si="12">MIN(364,INT((M127 - DATE(YEAR(M127),1,1))))</f>
        <v>88</v>
      </c>
      <c r="N128" s="1024">
        <f t="shared" ref="N128" si="13">MIN(364,INT((N127 - DATE(YEAR(N127),1,1))))</f>
        <v>88</v>
      </c>
      <c r="O128" s="1024">
        <f t="shared" ref="O128" si="14">MIN(364,INT((O127 - DATE(YEAR(O127),1,1))))</f>
        <v>88</v>
      </c>
      <c r="P128" s="1024">
        <f t="shared" ref="P128" si="15">MIN(364,INT((P127 - DATE(YEAR(P127),1,1))))</f>
        <v>88</v>
      </c>
      <c r="Q128" s="1024">
        <f t="shared" ref="Q128" si="16">MIN(364,INT((Q127 - DATE(YEAR(Q127),1,1))))</f>
        <v>88</v>
      </c>
      <c r="R128" s="1024">
        <f t="shared" ref="R128" si="17">MIN(364,INT((R127 - DATE(YEAR(R127),1,1))))</f>
        <v>88</v>
      </c>
      <c r="S128" s="1024">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 si="19">MIN(364,INT((K129 - DATE(YEAR(K129),1,1))))</f>
        <v>104</v>
      </c>
      <c r="L130" s="1024">
        <f t="shared" ref="L130" si="20">MIN(364,INT((L129 - DATE(YEAR(L129),1,1))))</f>
        <v>104</v>
      </c>
      <c r="M130" s="1024">
        <f t="shared" ref="M130" si="21">MIN(364,INT((M129 - DATE(YEAR(M129),1,1))))</f>
        <v>104</v>
      </c>
      <c r="N130" s="1024">
        <f t="shared" ref="N130" si="22">MIN(364,INT((N129 - DATE(YEAR(N129),1,1))))</f>
        <v>104</v>
      </c>
      <c r="O130" s="1024">
        <f t="shared" ref="O130" si="23">MIN(364,INT((O129 - DATE(YEAR(O129),1,1))))</f>
        <v>104</v>
      </c>
      <c r="P130" s="1024">
        <f t="shared" ref="P130" si="24">MIN(364,INT((P129 - DATE(YEAR(P129),1,1))))</f>
        <v>104</v>
      </c>
      <c r="Q130" s="1024">
        <f t="shared" ref="Q130" si="25">MIN(364,INT((Q129 - DATE(YEAR(Q129),1,1))))</f>
        <v>104</v>
      </c>
      <c r="R130" s="1024">
        <f t="shared" ref="R130" si="26">MIN(364,INT((R129 - DATE(YEAR(R129),1,1))))</f>
        <v>104</v>
      </c>
      <c r="S130" s="1024">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 si="28">MIN(364,INT((K131 - DATE(YEAR(K131),1,1))))</f>
        <v>134</v>
      </c>
      <c r="L132" s="1024">
        <f t="shared" ref="L132" si="29">MIN(364,INT((L131 - DATE(YEAR(L131),1,1))))</f>
        <v>134</v>
      </c>
      <c r="M132" s="1024">
        <f t="shared" ref="M132" si="30">MIN(364,INT((M131 - DATE(YEAR(M131),1,1))))</f>
        <v>134</v>
      </c>
      <c r="N132" s="1024">
        <f t="shared" ref="N132" si="31">MIN(364,INT((N131 - DATE(YEAR(N131),1,1))))</f>
        <v>134</v>
      </c>
      <c r="O132" s="1024">
        <f t="shared" ref="O132" si="32">MIN(364,INT((O131 - DATE(YEAR(O131),1,1))))</f>
        <v>134</v>
      </c>
      <c r="P132" s="1024">
        <f t="shared" ref="P132" si="33">MIN(364,INT((P131 - DATE(YEAR(P131),1,1))))</f>
        <v>134</v>
      </c>
      <c r="Q132" s="1024">
        <f t="shared" ref="Q132" si="34">MIN(364,INT((Q131 - DATE(YEAR(Q131),1,1))))</f>
        <v>134</v>
      </c>
      <c r="R132" s="1024">
        <f t="shared" ref="R132" si="35">MIN(364,INT((R131 - DATE(YEAR(R131),1,1))))</f>
        <v>134</v>
      </c>
      <c r="S132" s="1024">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1167</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1135</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0"/>
      <c r="T184" s="981"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0"/>
      <c r="T185" s="981"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0"/>
      <c r="T186" s="981"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0"/>
      <c r="T187" s="981"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0"/>
      <c r="T188" s="981"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0"/>
      <c r="T189" s="981"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0"/>
      <c r="T193" s="981"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0"/>
      <c r="T194" s="981"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0"/>
      <c r="T195" s="981"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0"/>
      <c r="T196" s="981"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0"/>
      <c r="T197" s="981"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0"/>
      <c r="T198" s="981"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0"/>
      <c r="T199" s="981"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0"/>
      <c r="T200" s="981"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0"/>
      <c r="T201" s="981"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0"/>
      <c r="T202" s="981"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0"/>
      <c r="T203" s="981"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0"/>
      <c r="T204" s="981"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0"/>
      <c r="T205" s="981"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0"/>
      <c r="T206" s="981"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0"/>
      <c r="T207" s="981"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0"/>
      <c r="T208" s="981"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0"/>
      <c r="T209" s="981"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0"/>
      <c r="T210" s="981"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0"/>
      <c r="T211" s="981"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0"/>
      <c r="T212" s="981"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0"/>
      <c r="T213" s="981"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0"/>
      <c r="T214" s="981"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0"/>
      <c r="T215" s="981"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0"/>
      <c r="T216" s="981"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0"/>
      <c r="T217" s="981"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0"/>
      <c r="T218" s="981"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0"/>
      <c r="T219" s="981"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0"/>
      <c r="T220" s="981"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0"/>
      <c r="T221" s="981"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0"/>
      <c r="T222" s="981"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0"/>
      <c r="T223" s="981"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0"/>
      <c r="T224" s="981"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0"/>
      <c r="T225" s="981"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0"/>
      <c r="T226" s="981"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0"/>
      <c r="T227" s="981"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0"/>
      <c r="T228" s="981"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0"/>
      <c r="T229" s="981"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0"/>
      <c r="T230" s="981"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0"/>
      <c r="T231" s="981"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0"/>
      <c r="T232" s="981"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0"/>
      <c r="T233" s="981"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0"/>
      <c r="T234" s="981"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0"/>
      <c r="T235" s="981"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0"/>
      <c r="T236" s="981"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0"/>
      <c r="T237" s="981"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0"/>
      <c r="T238" s="981"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0"/>
      <c r="T239" s="981"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0"/>
      <c r="T240" s="981"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0"/>
      <c r="T241" s="981"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0"/>
      <c r="T242" s="981"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0"/>
      <c r="T243" s="981"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0"/>
      <c r="T244" s="981"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0"/>
      <c r="T245" s="981"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0"/>
      <c r="T246" s="981"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0"/>
      <c r="T247" s="981"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0"/>
      <c r="T248" s="981"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0"/>
      <c r="T249" s="981"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0"/>
      <c r="T250" s="981"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0"/>
      <c r="T251" s="981"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0"/>
      <c r="T252" s="981"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0"/>
      <c r="T253" s="981"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0"/>
      <c r="T254" s="981"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0"/>
      <c r="T255" s="981"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0"/>
      <c r="T256" s="981"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0"/>
      <c r="T257" s="981"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0"/>
      <c r="T258" s="981"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0"/>
      <c r="T259" s="981"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0"/>
      <c r="T260" s="981"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0"/>
      <c r="T261" s="981"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0"/>
      <c r="T262" s="981"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0"/>
      <c r="T263" s="981"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0"/>
      <c r="T264" s="981"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0"/>
      <c r="T265" s="981"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0"/>
      <c r="T266" s="981"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0"/>
      <c r="T267" s="981"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0"/>
      <c r="T268" s="981"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0"/>
      <c r="T269" s="981"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0"/>
      <c r="T270" s="981"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0"/>
      <c r="T271" s="981"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0"/>
      <c r="T272" s="981"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0"/>
      <c r="T273" s="981"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0"/>
      <c r="T274" s="981"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0"/>
      <c r="T275" s="981"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0"/>
      <c r="T276" s="981"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0"/>
      <c r="T277" s="981"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0"/>
      <c r="T278" s="981"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0"/>
      <c r="T279" s="981"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0"/>
      <c r="T280" s="981"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0"/>
      <c r="T281" s="981"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0"/>
      <c r="T282" s="981"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1135</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0"/>
      <c r="T298" s="981"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0"/>
      <c r="T299" s="981"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0"/>
      <c r="T300" s="981"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0"/>
      <c r="T301" s="981"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0"/>
      <c r="T302" s="981"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0"/>
      <c r="T303" s="981"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0"/>
      <c r="T304" s="981"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0"/>
      <c r="T305" s="981"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0"/>
      <c r="T306" s="981"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045">
        <f>K297</f>
        <v>319.5</v>
      </c>
      <c r="L307" s="1045">
        <f t="shared" ref="L307:R307" si="73">L297</f>
        <v>319.5</v>
      </c>
      <c r="M307" s="1045">
        <f t="shared" si="73"/>
        <v>319.5</v>
      </c>
      <c r="N307" s="1045">
        <f t="shared" si="73"/>
        <v>319.5</v>
      </c>
      <c r="O307" s="1045">
        <f t="shared" si="73"/>
        <v>196.81200000000001</v>
      </c>
      <c r="P307" s="1045">
        <f t="shared" si="73"/>
        <v>182.75400000000002</v>
      </c>
      <c r="Q307" s="1045">
        <f t="shared" si="73"/>
        <v>0</v>
      </c>
      <c r="R307" s="1045">
        <f t="shared" si="73"/>
        <v>0</v>
      </c>
      <c r="S307" s="980"/>
      <c r="T307" s="981" t="s">
        <v>404</v>
      </c>
      <c r="U307" s="1045">
        <f>U297</f>
        <v>0</v>
      </c>
      <c r="V307" s="1045">
        <f t="shared" ref="V307:AB307" si="74">V297</f>
        <v>0</v>
      </c>
      <c r="W307" s="1045">
        <f t="shared" si="74"/>
        <v>0</v>
      </c>
      <c r="X307" s="1045">
        <f t="shared" si="74"/>
        <v>0</v>
      </c>
      <c r="Y307" s="1045">
        <f t="shared" si="74"/>
        <v>0</v>
      </c>
      <c r="Z307" s="1045">
        <f t="shared" si="74"/>
        <v>0</v>
      </c>
      <c r="AA307" s="1045">
        <f t="shared" si="74"/>
        <v>0</v>
      </c>
      <c r="AB307" s="1045">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045">
        <f t="shared" ref="K308:R323" si="75">K298</f>
        <v>319.5</v>
      </c>
      <c r="L308" s="1045">
        <f t="shared" si="75"/>
        <v>319.5</v>
      </c>
      <c r="M308" s="1045">
        <f t="shared" si="75"/>
        <v>319.5</v>
      </c>
      <c r="N308" s="1045">
        <f t="shared" si="75"/>
        <v>319.5</v>
      </c>
      <c r="O308" s="1045">
        <f t="shared" si="75"/>
        <v>785</v>
      </c>
      <c r="P308" s="1045">
        <f t="shared" si="75"/>
        <v>785</v>
      </c>
      <c r="Q308" s="1045">
        <f t="shared" si="75"/>
        <v>0</v>
      </c>
      <c r="R308" s="1045">
        <f t="shared" si="75"/>
        <v>0</v>
      </c>
      <c r="S308" s="980"/>
      <c r="T308" s="981" t="s">
        <v>143</v>
      </c>
      <c r="U308" s="1045">
        <f t="shared" ref="U308:AB323" si="76">U298</f>
        <v>16.3</v>
      </c>
      <c r="V308" s="1045">
        <f t="shared" si="76"/>
        <v>16.3</v>
      </c>
      <c r="W308" s="1045">
        <f t="shared" si="76"/>
        <v>16.3</v>
      </c>
      <c r="X308" s="1045">
        <f t="shared" si="76"/>
        <v>16.3</v>
      </c>
      <c r="Y308" s="1045">
        <f t="shared" si="76"/>
        <v>11.41</v>
      </c>
      <c r="Z308" s="1045">
        <f t="shared" si="76"/>
        <v>10.595000000000001</v>
      </c>
      <c r="AA308" s="1045">
        <f t="shared" si="76"/>
        <v>0</v>
      </c>
      <c r="AB308" s="1045">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045">
        <f t="shared" si="75"/>
        <v>834.95768964280956</v>
      </c>
      <c r="L309" s="1045">
        <f t="shared" si="75"/>
        <v>834.95768964280956</v>
      </c>
      <c r="M309" s="1045">
        <f t="shared" si="75"/>
        <v>834.95768964280956</v>
      </c>
      <c r="N309" s="1045">
        <f t="shared" si="75"/>
        <v>834.95768964280956</v>
      </c>
      <c r="O309" s="1045">
        <f t="shared" si="75"/>
        <v>1750</v>
      </c>
      <c r="P309" s="1045">
        <f t="shared" si="75"/>
        <v>1750</v>
      </c>
      <c r="Q309" s="1045">
        <f t="shared" si="75"/>
        <v>0</v>
      </c>
      <c r="R309" s="1045">
        <f t="shared" si="75"/>
        <v>0</v>
      </c>
      <c r="S309" s="980"/>
      <c r="T309" s="981" t="s">
        <v>144</v>
      </c>
      <c r="U309" s="1045">
        <f t="shared" si="76"/>
        <v>16.2</v>
      </c>
      <c r="V309" s="1045">
        <f t="shared" si="76"/>
        <v>16.2</v>
      </c>
      <c r="W309" s="1045">
        <f t="shared" si="76"/>
        <v>16.2</v>
      </c>
      <c r="X309" s="1045">
        <f t="shared" si="76"/>
        <v>16.2</v>
      </c>
      <c r="Y309" s="1045">
        <f t="shared" si="76"/>
        <v>11.339999999999998</v>
      </c>
      <c r="Z309" s="1045">
        <f t="shared" si="76"/>
        <v>10.53</v>
      </c>
      <c r="AA309" s="1045">
        <f t="shared" si="76"/>
        <v>0</v>
      </c>
      <c r="AB309" s="1045">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045">
        <f t="shared" si="75"/>
        <v>1472.7208603315589</v>
      </c>
      <c r="L310" s="1045">
        <f t="shared" si="75"/>
        <v>1472.7208603315589</v>
      </c>
      <c r="M310" s="1045">
        <f t="shared" si="75"/>
        <v>1472.7208603315589</v>
      </c>
      <c r="N310" s="1045">
        <f t="shared" si="75"/>
        <v>1472.7208603315589</v>
      </c>
      <c r="O310" s="1045">
        <f t="shared" si="75"/>
        <v>2750</v>
      </c>
      <c r="P310" s="1045">
        <f t="shared" si="75"/>
        <v>2750</v>
      </c>
      <c r="Q310" s="1045">
        <f t="shared" si="75"/>
        <v>0</v>
      </c>
      <c r="R310" s="1045">
        <f t="shared" si="75"/>
        <v>0</v>
      </c>
      <c r="S310" s="980"/>
      <c r="T310" s="981" t="s">
        <v>145</v>
      </c>
      <c r="U310" s="1045">
        <f t="shared" si="76"/>
        <v>34</v>
      </c>
      <c r="V310" s="1045">
        <f t="shared" si="76"/>
        <v>34</v>
      </c>
      <c r="W310" s="1045">
        <f t="shared" si="76"/>
        <v>34</v>
      </c>
      <c r="X310" s="1045">
        <f t="shared" si="76"/>
        <v>34</v>
      </c>
      <c r="Y310" s="1045">
        <f t="shared" si="76"/>
        <v>23.799999999999997</v>
      </c>
      <c r="Z310" s="1045">
        <f t="shared" si="76"/>
        <v>22.1</v>
      </c>
      <c r="AA310" s="1045">
        <f t="shared" si="76"/>
        <v>0</v>
      </c>
      <c r="AB310" s="1045">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045">
        <f t="shared" si="75"/>
        <v>2161.5945606630453</v>
      </c>
      <c r="L311" s="1045">
        <f t="shared" si="75"/>
        <v>2161.5945606630453</v>
      </c>
      <c r="M311" s="1045">
        <f t="shared" si="75"/>
        <v>2161.5945606630453</v>
      </c>
      <c r="N311" s="1045">
        <f t="shared" si="75"/>
        <v>2161.5945606630453</v>
      </c>
      <c r="O311" s="1045">
        <f t="shared" si="75"/>
        <v>2000</v>
      </c>
      <c r="P311" s="1045">
        <f t="shared" si="75"/>
        <v>2000</v>
      </c>
      <c r="Q311" s="1045">
        <f t="shared" si="75"/>
        <v>0</v>
      </c>
      <c r="R311" s="1045">
        <f t="shared" si="75"/>
        <v>0</v>
      </c>
      <c r="S311" s="980"/>
      <c r="T311" s="981" t="s">
        <v>146</v>
      </c>
      <c r="U311" s="1045">
        <f t="shared" si="76"/>
        <v>54.8</v>
      </c>
      <c r="V311" s="1045">
        <f t="shared" si="76"/>
        <v>54.8</v>
      </c>
      <c r="W311" s="1045">
        <f t="shared" si="76"/>
        <v>54.8</v>
      </c>
      <c r="X311" s="1045">
        <f t="shared" si="76"/>
        <v>54.8</v>
      </c>
      <c r="Y311" s="1045">
        <f t="shared" si="76"/>
        <v>38.359999999999992</v>
      </c>
      <c r="Z311" s="1045">
        <f t="shared" si="76"/>
        <v>35.619999999999997</v>
      </c>
      <c r="AA311" s="1045">
        <f t="shared" si="76"/>
        <v>0</v>
      </c>
      <c r="AB311" s="1045">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045">
        <f t="shared" si="75"/>
        <v>2967.6186224109038</v>
      </c>
      <c r="L312" s="1045">
        <f t="shared" si="75"/>
        <v>2967.6186224109038</v>
      </c>
      <c r="M312" s="1045">
        <f t="shared" si="75"/>
        <v>2967.6186224109038</v>
      </c>
      <c r="N312" s="1045">
        <f t="shared" si="75"/>
        <v>2967.6186224109038</v>
      </c>
      <c r="O312" s="1045">
        <f t="shared" si="75"/>
        <v>2000</v>
      </c>
      <c r="P312" s="1045">
        <f t="shared" si="75"/>
        <v>2000</v>
      </c>
      <c r="Q312" s="1045">
        <f t="shared" si="75"/>
        <v>0</v>
      </c>
      <c r="R312" s="1045">
        <f t="shared" si="75"/>
        <v>0</v>
      </c>
      <c r="S312" s="980"/>
      <c r="T312" s="981" t="s">
        <v>147</v>
      </c>
      <c r="U312" s="1045">
        <f t="shared" si="76"/>
        <v>72.099999999999994</v>
      </c>
      <c r="V312" s="1045">
        <f t="shared" si="76"/>
        <v>72.099999999999994</v>
      </c>
      <c r="W312" s="1045">
        <f t="shared" si="76"/>
        <v>72.099999999999994</v>
      </c>
      <c r="X312" s="1045">
        <f t="shared" si="76"/>
        <v>72.099999999999994</v>
      </c>
      <c r="Y312" s="1045">
        <f t="shared" si="76"/>
        <v>50.469999999999992</v>
      </c>
      <c r="Z312" s="1045">
        <f t="shared" si="76"/>
        <v>46.864999999999995</v>
      </c>
      <c r="AA312" s="1045">
        <f t="shared" si="76"/>
        <v>0</v>
      </c>
      <c r="AB312" s="1045">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045">
        <f t="shared" si="75"/>
        <v>3621.6242509227359</v>
      </c>
      <c r="L313" s="1045">
        <f t="shared" si="75"/>
        <v>3621.6242509227359</v>
      </c>
      <c r="M313" s="1045">
        <f t="shared" si="75"/>
        <v>3621.6242509227359</v>
      </c>
      <c r="N313" s="1045">
        <f t="shared" si="75"/>
        <v>3621.6242509227359</v>
      </c>
      <c r="O313" s="1045">
        <f t="shared" si="75"/>
        <v>2000</v>
      </c>
      <c r="P313" s="1045">
        <f t="shared" si="75"/>
        <v>2000</v>
      </c>
      <c r="Q313" s="1045">
        <f t="shared" si="75"/>
        <v>0</v>
      </c>
      <c r="R313" s="1045">
        <f t="shared" si="75"/>
        <v>0</v>
      </c>
      <c r="S313" s="980"/>
      <c r="T313" s="981" t="s">
        <v>148</v>
      </c>
      <c r="U313" s="1045">
        <f t="shared" si="76"/>
        <v>56.6</v>
      </c>
      <c r="V313" s="1045">
        <f t="shared" si="76"/>
        <v>56.6</v>
      </c>
      <c r="W313" s="1045">
        <f t="shared" si="76"/>
        <v>56.6</v>
      </c>
      <c r="X313" s="1045">
        <f t="shared" si="76"/>
        <v>56.6</v>
      </c>
      <c r="Y313" s="1045">
        <f t="shared" si="76"/>
        <v>39.619999999999997</v>
      </c>
      <c r="Z313" s="1045">
        <f t="shared" si="76"/>
        <v>36.79</v>
      </c>
      <c r="AA313" s="1045">
        <f t="shared" si="76"/>
        <v>0</v>
      </c>
      <c r="AB313" s="1045">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045">
        <f t="shared" si="75"/>
        <v>3621.6242509227359</v>
      </c>
      <c r="L314" s="1045">
        <f t="shared" si="75"/>
        <v>3621.6242509227359</v>
      </c>
      <c r="M314" s="1045">
        <f t="shared" si="75"/>
        <v>3621.6242509227359</v>
      </c>
      <c r="N314" s="1045">
        <f t="shared" si="75"/>
        <v>3621.6242509227359</v>
      </c>
      <c r="O314" s="1045">
        <f t="shared" si="75"/>
        <v>2000</v>
      </c>
      <c r="P314" s="1045">
        <f t="shared" si="75"/>
        <v>2000</v>
      </c>
      <c r="Q314" s="1045">
        <f t="shared" si="75"/>
        <v>0</v>
      </c>
      <c r="R314" s="1045">
        <f t="shared" si="75"/>
        <v>0</v>
      </c>
      <c r="S314" s="980"/>
      <c r="T314" s="981" t="s">
        <v>149</v>
      </c>
      <c r="U314" s="1045">
        <f t="shared" si="76"/>
        <v>21.9</v>
      </c>
      <c r="V314" s="1045">
        <f t="shared" si="76"/>
        <v>21.9</v>
      </c>
      <c r="W314" s="1045">
        <f t="shared" si="76"/>
        <v>21.9</v>
      </c>
      <c r="X314" s="1045">
        <f t="shared" si="76"/>
        <v>21.9</v>
      </c>
      <c r="Y314" s="1045">
        <f t="shared" si="76"/>
        <v>15.329999999999998</v>
      </c>
      <c r="Z314" s="1045">
        <f t="shared" si="76"/>
        <v>14.234999999999999</v>
      </c>
      <c r="AA314" s="1045">
        <f t="shared" si="76"/>
        <v>0</v>
      </c>
      <c r="AB314" s="1045">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045">
        <f t="shared" si="75"/>
        <v>3621.6242509227359</v>
      </c>
      <c r="L315" s="1045">
        <f t="shared" si="75"/>
        <v>3621.6242509227359</v>
      </c>
      <c r="M315" s="1045">
        <f t="shared" si="75"/>
        <v>3621.6242509227359</v>
      </c>
      <c r="N315" s="1045">
        <f t="shared" si="75"/>
        <v>3621.6242509227359</v>
      </c>
      <c r="O315" s="1045">
        <f t="shared" si="75"/>
        <v>2000</v>
      </c>
      <c r="P315" s="1045">
        <f t="shared" si="75"/>
        <v>2000</v>
      </c>
      <c r="Q315" s="1045">
        <f t="shared" si="75"/>
        <v>0</v>
      </c>
      <c r="R315" s="1045">
        <f t="shared" si="75"/>
        <v>0</v>
      </c>
      <c r="S315" s="980"/>
      <c r="T315" s="981" t="s">
        <v>150</v>
      </c>
      <c r="U315" s="1045">
        <f t="shared" si="76"/>
        <v>4.9000000000000004</v>
      </c>
      <c r="V315" s="1045">
        <f t="shared" si="76"/>
        <v>4.9000000000000004</v>
      </c>
      <c r="W315" s="1045">
        <f t="shared" si="76"/>
        <v>4.9000000000000004</v>
      </c>
      <c r="X315" s="1045">
        <f t="shared" si="76"/>
        <v>4.9000000000000004</v>
      </c>
      <c r="Y315" s="1045">
        <f t="shared" si="76"/>
        <v>3.43</v>
      </c>
      <c r="Z315" s="1045">
        <f t="shared" si="76"/>
        <v>3.1850000000000005</v>
      </c>
      <c r="AA315" s="1045">
        <f t="shared" si="76"/>
        <v>0</v>
      </c>
      <c r="AB315" s="1045">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045">
        <f t="shared" si="75"/>
        <v>3621.6242509227359</v>
      </c>
      <c r="L316" s="1045">
        <f t="shared" si="75"/>
        <v>3621.6242509227359</v>
      </c>
      <c r="M316" s="1045">
        <f t="shared" si="75"/>
        <v>3621.6242509227359</v>
      </c>
      <c r="N316" s="1045">
        <f t="shared" si="75"/>
        <v>3621.6242509227359</v>
      </c>
      <c r="O316" s="1045">
        <f t="shared" si="75"/>
        <v>2000</v>
      </c>
      <c r="P316" s="1045">
        <f t="shared" si="75"/>
        <v>2000</v>
      </c>
      <c r="Q316" s="1045">
        <f t="shared" si="75"/>
        <v>0</v>
      </c>
      <c r="R316" s="1045">
        <f t="shared" si="75"/>
        <v>0</v>
      </c>
      <c r="S316" s="980"/>
      <c r="T316" s="981" t="s">
        <v>151</v>
      </c>
      <c r="U316" s="1045">
        <f t="shared" si="76"/>
        <v>5.5</v>
      </c>
      <c r="V316" s="1045">
        <f t="shared" si="76"/>
        <v>5.5</v>
      </c>
      <c r="W316" s="1045">
        <f t="shared" si="76"/>
        <v>5.5</v>
      </c>
      <c r="X316" s="1045">
        <f t="shared" si="76"/>
        <v>5.5</v>
      </c>
      <c r="Y316" s="1045">
        <f t="shared" si="76"/>
        <v>3.8499999999999996</v>
      </c>
      <c r="Z316" s="1045">
        <f t="shared" si="76"/>
        <v>3.5750000000000002</v>
      </c>
      <c r="AA316" s="1045">
        <f t="shared" si="76"/>
        <v>0</v>
      </c>
      <c r="AB316" s="1045">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045">
        <f t="shared" si="75"/>
        <v>319.5</v>
      </c>
      <c r="L317" s="1045">
        <f t="shared" si="75"/>
        <v>319.5</v>
      </c>
      <c r="M317" s="1045">
        <f t="shared" si="75"/>
        <v>319.5</v>
      </c>
      <c r="N317" s="1045">
        <f t="shared" si="75"/>
        <v>319.5</v>
      </c>
      <c r="O317" s="1045">
        <f t="shared" si="75"/>
        <v>196.81200000000001</v>
      </c>
      <c r="P317" s="1045">
        <f t="shared" si="75"/>
        <v>182.75400000000002</v>
      </c>
      <c r="Q317" s="1045">
        <f t="shared" si="75"/>
        <v>0</v>
      </c>
      <c r="R317" s="1045">
        <f t="shared" si="75"/>
        <v>0</v>
      </c>
      <c r="S317" s="980"/>
      <c r="T317" s="981" t="s">
        <v>404</v>
      </c>
      <c r="U317" s="1045">
        <f t="shared" si="76"/>
        <v>0</v>
      </c>
      <c r="V317" s="1045">
        <f t="shared" si="76"/>
        <v>0</v>
      </c>
      <c r="W317" s="1045">
        <f t="shared" si="76"/>
        <v>0</v>
      </c>
      <c r="X317" s="1045">
        <f t="shared" si="76"/>
        <v>0</v>
      </c>
      <c r="Y317" s="1045">
        <f t="shared" si="76"/>
        <v>0</v>
      </c>
      <c r="Z317" s="1045">
        <f t="shared" si="76"/>
        <v>0</v>
      </c>
      <c r="AA317" s="1045">
        <f t="shared" si="76"/>
        <v>0</v>
      </c>
      <c r="AB317" s="1045">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045">
        <f t="shared" si="75"/>
        <v>319.5</v>
      </c>
      <c r="L318" s="1045">
        <f t="shared" si="75"/>
        <v>319.5</v>
      </c>
      <c r="M318" s="1045">
        <f t="shared" si="75"/>
        <v>319.5</v>
      </c>
      <c r="N318" s="1045">
        <f t="shared" si="75"/>
        <v>319.5</v>
      </c>
      <c r="O318" s="1045">
        <f t="shared" si="75"/>
        <v>785</v>
      </c>
      <c r="P318" s="1045">
        <f t="shared" si="75"/>
        <v>785</v>
      </c>
      <c r="Q318" s="1045">
        <f t="shared" si="75"/>
        <v>0</v>
      </c>
      <c r="R318" s="1045">
        <f t="shared" si="75"/>
        <v>0</v>
      </c>
      <c r="S318" s="980"/>
      <c r="T318" s="981" t="s">
        <v>143</v>
      </c>
      <c r="U318" s="1045">
        <f t="shared" si="76"/>
        <v>16.3</v>
      </c>
      <c r="V318" s="1045">
        <f t="shared" si="76"/>
        <v>16.3</v>
      </c>
      <c r="W318" s="1045">
        <f t="shared" si="76"/>
        <v>16.3</v>
      </c>
      <c r="X318" s="1045">
        <f t="shared" si="76"/>
        <v>16.3</v>
      </c>
      <c r="Y318" s="1045">
        <f t="shared" si="76"/>
        <v>11.41</v>
      </c>
      <c r="Z318" s="1045">
        <f t="shared" si="76"/>
        <v>10.595000000000001</v>
      </c>
      <c r="AA318" s="1045">
        <f t="shared" si="76"/>
        <v>0</v>
      </c>
      <c r="AB318" s="1045">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045">
        <f t="shared" si="75"/>
        <v>834.95768964280956</v>
      </c>
      <c r="L319" s="1045">
        <f t="shared" si="75"/>
        <v>834.95768964280956</v>
      </c>
      <c r="M319" s="1045">
        <f t="shared" si="75"/>
        <v>834.95768964280956</v>
      </c>
      <c r="N319" s="1045">
        <f t="shared" si="75"/>
        <v>834.95768964280956</v>
      </c>
      <c r="O319" s="1045">
        <f t="shared" si="75"/>
        <v>1750</v>
      </c>
      <c r="P319" s="1045">
        <f t="shared" si="75"/>
        <v>1750</v>
      </c>
      <c r="Q319" s="1045">
        <f t="shared" si="75"/>
        <v>0</v>
      </c>
      <c r="R319" s="1045">
        <f t="shared" si="75"/>
        <v>0</v>
      </c>
      <c r="S319" s="980"/>
      <c r="T319" s="981" t="s">
        <v>144</v>
      </c>
      <c r="U319" s="1045">
        <f t="shared" si="76"/>
        <v>16.2</v>
      </c>
      <c r="V319" s="1045">
        <f t="shared" si="76"/>
        <v>16.2</v>
      </c>
      <c r="W319" s="1045">
        <f t="shared" si="76"/>
        <v>16.2</v>
      </c>
      <c r="X319" s="1045">
        <f t="shared" si="76"/>
        <v>16.2</v>
      </c>
      <c r="Y319" s="1045">
        <f t="shared" si="76"/>
        <v>11.339999999999998</v>
      </c>
      <c r="Z319" s="1045">
        <f t="shared" si="76"/>
        <v>10.53</v>
      </c>
      <c r="AA319" s="1045">
        <f t="shared" si="76"/>
        <v>0</v>
      </c>
      <c r="AB319" s="1045">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045">
        <f t="shared" si="75"/>
        <v>1472.7208603315589</v>
      </c>
      <c r="L320" s="1045">
        <f t="shared" si="75"/>
        <v>1472.7208603315589</v>
      </c>
      <c r="M320" s="1045">
        <f t="shared" si="75"/>
        <v>1472.7208603315589</v>
      </c>
      <c r="N320" s="1045">
        <f t="shared" si="75"/>
        <v>1472.7208603315589</v>
      </c>
      <c r="O320" s="1045">
        <f t="shared" si="75"/>
        <v>2750</v>
      </c>
      <c r="P320" s="1045">
        <f t="shared" si="75"/>
        <v>2750</v>
      </c>
      <c r="Q320" s="1045">
        <f t="shared" si="75"/>
        <v>0</v>
      </c>
      <c r="R320" s="1045">
        <f t="shared" si="75"/>
        <v>0</v>
      </c>
      <c r="S320" s="980"/>
      <c r="T320" s="981" t="s">
        <v>145</v>
      </c>
      <c r="U320" s="1045">
        <f t="shared" si="76"/>
        <v>34</v>
      </c>
      <c r="V320" s="1045">
        <f t="shared" si="76"/>
        <v>34</v>
      </c>
      <c r="W320" s="1045">
        <f t="shared" si="76"/>
        <v>34</v>
      </c>
      <c r="X320" s="1045">
        <f t="shared" si="76"/>
        <v>34</v>
      </c>
      <c r="Y320" s="1045">
        <f t="shared" si="76"/>
        <v>23.799999999999997</v>
      </c>
      <c r="Z320" s="1045">
        <f t="shared" si="76"/>
        <v>22.1</v>
      </c>
      <c r="AA320" s="1045">
        <f t="shared" si="76"/>
        <v>0</v>
      </c>
      <c r="AB320" s="1045">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045">
        <f t="shared" si="75"/>
        <v>2161.5945606630453</v>
      </c>
      <c r="L321" s="1045">
        <f t="shared" si="75"/>
        <v>2161.5945606630453</v>
      </c>
      <c r="M321" s="1045">
        <f t="shared" si="75"/>
        <v>2161.5945606630453</v>
      </c>
      <c r="N321" s="1045">
        <f t="shared" si="75"/>
        <v>2161.5945606630453</v>
      </c>
      <c r="O321" s="1045">
        <f t="shared" si="75"/>
        <v>2000</v>
      </c>
      <c r="P321" s="1045">
        <f t="shared" si="75"/>
        <v>2000</v>
      </c>
      <c r="Q321" s="1045">
        <f t="shared" si="75"/>
        <v>0</v>
      </c>
      <c r="R321" s="1045">
        <f t="shared" si="75"/>
        <v>0</v>
      </c>
      <c r="S321" s="980"/>
      <c r="T321" s="981" t="s">
        <v>146</v>
      </c>
      <c r="U321" s="1045">
        <f t="shared" si="76"/>
        <v>54.8</v>
      </c>
      <c r="V321" s="1045">
        <f t="shared" si="76"/>
        <v>54.8</v>
      </c>
      <c r="W321" s="1045">
        <f t="shared" si="76"/>
        <v>54.8</v>
      </c>
      <c r="X321" s="1045">
        <f t="shared" si="76"/>
        <v>54.8</v>
      </c>
      <c r="Y321" s="1045">
        <f t="shared" si="76"/>
        <v>38.359999999999992</v>
      </c>
      <c r="Z321" s="1045">
        <f t="shared" si="76"/>
        <v>35.619999999999997</v>
      </c>
      <c r="AA321" s="1045">
        <f t="shared" si="76"/>
        <v>0</v>
      </c>
      <c r="AB321" s="1045">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045">
        <f t="shared" si="75"/>
        <v>2967.6186224109038</v>
      </c>
      <c r="L322" s="1045">
        <f t="shared" si="75"/>
        <v>2967.6186224109038</v>
      </c>
      <c r="M322" s="1045">
        <f t="shared" si="75"/>
        <v>2967.6186224109038</v>
      </c>
      <c r="N322" s="1045">
        <f t="shared" si="75"/>
        <v>2967.6186224109038</v>
      </c>
      <c r="O322" s="1045">
        <f t="shared" si="75"/>
        <v>2000</v>
      </c>
      <c r="P322" s="1045">
        <f t="shared" si="75"/>
        <v>2000</v>
      </c>
      <c r="Q322" s="1045">
        <f t="shared" si="75"/>
        <v>0</v>
      </c>
      <c r="R322" s="1045">
        <f t="shared" si="75"/>
        <v>0</v>
      </c>
      <c r="S322" s="980"/>
      <c r="T322" s="981" t="s">
        <v>147</v>
      </c>
      <c r="U322" s="1045">
        <f t="shared" si="76"/>
        <v>72.099999999999994</v>
      </c>
      <c r="V322" s="1045">
        <f t="shared" si="76"/>
        <v>72.099999999999994</v>
      </c>
      <c r="W322" s="1045">
        <f t="shared" si="76"/>
        <v>72.099999999999994</v>
      </c>
      <c r="X322" s="1045">
        <f t="shared" si="76"/>
        <v>72.099999999999994</v>
      </c>
      <c r="Y322" s="1045">
        <f t="shared" si="76"/>
        <v>50.469999999999992</v>
      </c>
      <c r="Z322" s="1045">
        <f t="shared" si="76"/>
        <v>46.864999999999995</v>
      </c>
      <c r="AA322" s="1045">
        <f t="shared" si="76"/>
        <v>0</v>
      </c>
      <c r="AB322" s="1045">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045">
        <f t="shared" si="75"/>
        <v>3621.6242509227359</v>
      </c>
      <c r="L323" s="1045">
        <f t="shared" si="75"/>
        <v>3621.6242509227359</v>
      </c>
      <c r="M323" s="1045">
        <f t="shared" si="75"/>
        <v>3621.6242509227359</v>
      </c>
      <c r="N323" s="1045">
        <f t="shared" si="75"/>
        <v>3621.6242509227359</v>
      </c>
      <c r="O323" s="1045">
        <f t="shared" si="75"/>
        <v>2000</v>
      </c>
      <c r="P323" s="1045">
        <f t="shared" si="75"/>
        <v>2000</v>
      </c>
      <c r="Q323" s="1045">
        <f t="shared" si="75"/>
        <v>0</v>
      </c>
      <c r="R323" s="1045">
        <f t="shared" si="75"/>
        <v>0</v>
      </c>
      <c r="S323" s="980"/>
      <c r="T323" s="981" t="s">
        <v>148</v>
      </c>
      <c r="U323" s="1045">
        <f t="shared" si="76"/>
        <v>56.6</v>
      </c>
      <c r="V323" s="1045">
        <f t="shared" si="76"/>
        <v>56.6</v>
      </c>
      <c r="W323" s="1045">
        <f t="shared" si="76"/>
        <v>56.6</v>
      </c>
      <c r="X323" s="1045">
        <f t="shared" si="76"/>
        <v>56.6</v>
      </c>
      <c r="Y323" s="1045">
        <f t="shared" si="76"/>
        <v>39.619999999999997</v>
      </c>
      <c r="Z323" s="1045">
        <f t="shared" si="76"/>
        <v>36.79</v>
      </c>
      <c r="AA323" s="1045">
        <f t="shared" si="76"/>
        <v>0</v>
      </c>
      <c r="AB323" s="1045">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045">
        <f t="shared" ref="K324:R339" si="77">K314</f>
        <v>3621.6242509227359</v>
      </c>
      <c r="L324" s="1045">
        <f t="shared" si="77"/>
        <v>3621.6242509227359</v>
      </c>
      <c r="M324" s="1045">
        <f t="shared" si="77"/>
        <v>3621.6242509227359</v>
      </c>
      <c r="N324" s="1045">
        <f t="shared" si="77"/>
        <v>3621.6242509227359</v>
      </c>
      <c r="O324" s="1045">
        <f t="shared" si="77"/>
        <v>2000</v>
      </c>
      <c r="P324" s="1045">
        <f t="shared" si="77"/>
        <v>2000</v>
      </c>
      <c r="Q324" s="1045">
        <f t="shared" si="77"/>
        <v>0</v>
      </c>
      <c r="R324" s="1045">
        <f t="shared" si="77"/>
        <v>0</v>
      </c>
      <c r="S324" s="980"/>
      <c r="T324" s="981" t="s">
        <v>149</v>
      </c>
      <c r="U324" s="1045">
        <f t="shared" ref="U324:AB339" si="78">U314</f>
        <v>21.9</v>
      </c>
      <c r="V324" s="1045">
        <f t="shared" si="78"/>
        <v>21.9</v>
      </c>
      <c r="W324" s="1045">
        <f t="shared" si="78"/>
        <v>21.9</v>
      </c>
      <c r="X324" s="1045">
        <f t="shared" si="78"/>
        <v>21.9</v>
      </c>
      <c r="Y324" s="1045">
        <f t="shared" si="78"/>
        <v>15.329999999999998</v>
      </c>
      <c r="Z324" s="1045">
        <f t="shared" si="78"/>
        <v>14.234999999999999</v>
      </c>
      <c r="AA324" s="1045">
        <f t="shared" si="78"/>
        <v>0</v>
      </c>
      <c r="AB324" s="1045">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045">
        <f t="shared" si="77"/>
        <v>3621.6242509227359</v>
      </c>
      <c r="L325" s="1045">
        <f t="shared" si="77"/>
        <v>3621.6242509227359</v>
      </c>
      <c r="M325" s="1045">
        <f t="shared" si="77"/>
        <v>3621.6242509227359</v>
      </c>
      <c r="N325" s="1045">
        <f t="shared" si="77"/>
        <v>3621.6242509227359</v>
      </c>
      <c r="O325" s="1045">
        <f t="shared" si="77"/>
        <v>2000</v>
      </c>
      <c r="P325" s="1045">
        <f t="shared" si="77"/>
        <v>2000</v>
      </c>
      <c r="Q325" s="1045">
        <f t="shared" si="77"/>
        <v>0</v>
      </c>
      <c r="R325" s="1045">
        <f t="shared" si="77"/>
        <v>0</v>
      </c>
      <c r="S325" s="980"/>
      <c r="T325" s="981" t="s">
        <v>150</v>
      </c>
      <c r="U325" s="1045">
        <f t="shared" si="78"/>
        <v>4.9000000000000004</v>
      </c>
      <c r="V325" s="1045">
        <f t="shared" si="78"/>
        <v>4.9000000000000004</v>
      </c>
      <c r="W325" s="1045">
        <f t="shared" si="78"/>
        <v>4.9000000000000004</v>
      </c>
      <c r="X325" s="1045">
        <f t="shared" si="78"/>
        <v>4.9000000000000004</v>
      </c>
      <c r="Y325" s="1045">
        <f t="shared" si="78"/>
        <v>3.43</v>
      </c>
      <c r="Z325" s="1045">
        <f t="shared" si="78"/>
        <v>3.1850000000000005</v>
      </c>
      <c r="AA325" s="1045">
        <f t="shared" si="78"/>
        <v>0</v>
      </c>
      <c r="AB325" s="1045">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045">
        <f t="shared" si="77"/>
        <v>3621.6242509227359</v>
      </c>
      <c r="L326" s="1045">
        <f t="shared" si="77"/>
        <v>3621.6242509227359</v>
      </c>
      <c r="M326" s="1045">
        <f t="shared" si="77"/>
        <v>3621.6242509227359</v>
      </c>
      <c r="N326" s="1045">
        <f t="shared" si="77"/>
        <v>3621.6242509227359</v>
      </c>
      <c r="O326" s="1045">
        <f t="shared" si="77"/>
        <v>2000</v>
      </c>
      <c r="P326" s="1045">
        <f t="shared" si="77"/>
        <v>2000</v>
      </c>
      <c r="Q326" s="1045">
        <f t="shared" si="77"/>
        <v>0</v>
      </c>
      <c r="R326" s="1045">
        <f t="shared" si="77"/>
        <v>0</v>
      </c>
      <c r="S326" s="980"/>
      <c r="T326" s="981" t="s">
        <v>151</v>
      </c>
      <c r="U326" s="1045">
        <f t="shared" si="78"/>
        <v>5.5</v>
      </c>
      <c r="V326" s="1045">
        <f t="shared" si="78"/>
        <v>5.5</v>
      </c>
      <c r="W326" s="1045">
        <f t="shared" si="78"/>
        <v>5.5</v>
      </c>
      <c r="X326" s="1045">
        <f t="shared" si="78"/>
        <v>5.5</v>
      </c>
      <c r="Y326" s="1045">
        <f t="shared" si="78"/>
        <v>3.8499999999999996</v>
      </c>
      <c r="Z326" s="1045">
        <f t="shared" si="78"/>
        <v>3.5750000000000002</v>
      </c>
      <c r="AA326" s="1045">
        <f t="shared" si="78"/>
        <v>0</v>
      </c>
      <c r="AB326" s="1045">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045">
        <f t="shared" si="77"/>
        <v>319.5</v>
      </c>
      <c r="L327" s="1045">
        <f t="shared" si="77"/>
        <v>319.5</v>
      </c>
      <c r="M327" s="1045">
        <f t="shared" si="77"/>
        <v>319.5</v>
      </c>
      <c r="N327" s="1045">
        <f t="shared" si="77"/>
        <v>319.5</v>
      </c>
      <c r="O327" s="1045">
        <f t="shared" si="77"/>
        <v>196.81200000000001</v>
      </c>
      <c r="P327" s="1045">
        <f t="shared" si="77"/>
        <v>182.75400000000002</v>
      </c>
      <c r="Q327" s="1045">
        <f t="shared" si="77"/>
        <v>0</v>
      </c>
      <c r="R327" s="1045">
        <f t="shared" si="77"/>
        <v>0</v>
      </c>
      <c r="S327" s="980"/>
      <c r="T327" s="981" t="s">
        <v>404</v>
      </c>
      <c r="U327" s="1045">
        <f t="shared" si="78"/>
        <v>0</v>
      </c>
      <c r="V327" s="1045">
        <f t="shared" si="78"/>
        <v>0</v>
      </c>
      <c r="W327" s="1045">
        <f t="shared" si="78"/>
        <v>0</v>
      </c>
      <c r="X327" s="1045">
        <f t="shared" si="78"/>
        <v>0</v>
      </c>
      <c r="Y327" s="1045">
        <f t="shared" si="78"/>
        <v>0</v>
      </c>
      <c r="Z327" s="1045">
        <f t="shared" si="78"/>
        <v>0</v>
      </c>
      <c r="AA327" s="1045">
        <f t="shared" si="78"/>
        <v>0</v>
      </c>
      <c r="AB327" s="1045">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045">
        <f t="shared" si="77"/>
        <v>319.5</v>
      </c>
      <c r="L328" s="1045">
        <f t="shared" si="77"/>
        <v>319.5</v>
      </c>
      <c r="M328" s="1045">
        <f t="shared" si="77"/>
        <v>319.5</v>
      </c>
      <c r="N328" s="1045">
        <f t="shared" si="77"/>
        <v>319.5</v>
      </c>
      <c r="O328" s="1045">
        <f t="shared" si="77"/>
        <v>785</v>
      </c>
      <c r="P328" s="1045">
        <f t="shared" si="77"/>
        <v>785</v>
      </c>
      <c r="Q328" s="1045">
        <f t="shared" si="77"/>
        <v>0</v>
      </c>
      <c r="R328" s="1045">
        <f t="shared" si="77"/>
        <v>0</v>
      </c>
      <c r="S328" s="980"/>
      <c r="T328" s="981" t="s">
        <v>143</v>
      </c>
      <c r="U328" s="1045">
        <f t="shared" si="78"/>
        <v>16.3</v>
      </c>
      <c r="V328" s="1045">
        <f t="shared" si="78"/>
        <v>16.3</v>
      </c>
      <c r="W328" s="1045">
        <f t="shared" si="78"/>
        <v>16.3</v>
      </c>
      <c r="X328" s="1045">
        <f t="shared" si="78"/>
        <v>16.3</v>
      </c>
      <c r="Y328" s="1045">
        <f t="shared" si="78"/>
        <v>11.41</v>
      </c>
      <c r="Z328" s="1045">
        <f t="shared" si="78"/>
        <v>10.595000000000001</v>
      </c>
      <c r="AA328" s="1045">
        <f t="shared" si="78"/>
        <v>0</v>
      </c>
      <c r="AB328" s="1045">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045">
        <f t="shared" si="77"/>
        <v>834.95768964280956</v>
      </c>
      <c r="L329" s="1045">
        <f t="shared" si="77"/>
        <v>834.95768964280956</v>
      </c>
      <c r="M329" s="1045">
        <f t="shared" si="77"/>
        <v>834.95768964280956</v>
      </c>
      <c r="N329" s="1045">
        <f t="shared" si="77"/>
        <v>834.95768964280956</v>
      </c>
      <c r="O329" s="1045">
        <f t="shared" si="77"/>
        <v>1750</v>
      </c>
      <c r="P329" s="1045">
        <f t="shared" si="77"/>
        <v>1750</v>
      </c>
      <c r="Q329" s="1045">
        <f t="shared" si="77"/>
        <v>0</v>
      </c>
      <c r="R329" s="1045">
        <f t="shared" si="77"/>
        <v>0</v>
      </c>
      <c r="S329" s="980"/>
      <c r="T329" s="981" t="s">
        <v>144</v>
      </c>
      <c r="U329" s="1045">
        <f t="shared" si="78"/>
        <v>16.2</v>
      </c>
      <c r="V329" s="1045">
        <f t="shared" si="78"/>
        <v>16.2</v>
      </c>
      <c r="W329" s="1045">
        <f t="shared" si="78"/>
        <v>16.2</v>
      </c>
      <c r="X329" s="1045">
        <f t="shared" si="78"/>
        <v>16.2</v>
      </c>
      <c r="Y329" s="1045">
        <f t="shared" si="78"/>
        <v>11.339999999999998</v>
      </c>
      <c r="Z329" s="1045">
        <f t="shared" si="78"/>
        <v>10.53</v>
      </c>
      <c r="AA329" s="1045">
        <f t="shared" si="78"/>
        <v>0</v>
      </c>
      <c r="AB329" s="1045">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045">
        <f t="shared" si="77"/>
        <v>1472.7208603315589</v>
      </c>
      <c r="L330" s="1045">
        <f t="shared" si="77"/>
        <v>1472.7208603315589</v>
      </c>
      <c r="M330" s="1045">
        <f t="shared" si="77"/>
        <v>1472.7208603315589</v>
      </c>
      <c r="N330" s="1045">
        <f t="shared" si="77"/>
        <v>1472.7208603315589</v>
      </c>
      <c r="O330" s="1045">
        <f t="shared" si="77"/>
        <v>2750</v>
      </c>
      <c r="P330" s="1045">
        <f t="shared" si="77"/>
        <v>2750</v>
      </c>
      <c r="Q330" s="1045">
        <f t="shared" si="77"/>
        <v>0</v>
      </c>
      <c r="R330" s="1045">
        <f t="shared" si="77"/>
        <v>0</v>
      </c>
      <c r="S330" s="980"/>
      <c r="T330" s="981" t="s">
        <v>145</v>
      </c>
      <c r="U330" s="1045">
        <f t="shared" si="78"/>
        <v>34</v>
      </c>
      <c r="V330" s="1045">
        <f t="shared" si="78"/>
        <v>34</v>
      </c>
      <c r="W330" s="1045">
        <f t="shared" si="78"/>
        <v>34</v>
      </c>
      <c r="X330" s="1045">
        <f t="shared" si="78"/>
        <v>34</v>
      </c>
      <c r="Y330" s="1045">
        <f t="shared" si="78"/>
        <v>23.799999999999997</v>
      </c>
      <c r="Z330" s="1045">
        <f t="shared" si="78"/>
        <v>22.1</v>
      </c>
      <c r="AA330" s="1045">
        <f t="shared" si="78"/>
        <v>0</v>
      </c>
      <c r="AB330" s="1045">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045">
        <f t="shared" si="77"/>
        <v>2161.5945606630453</v>
      </c>
      <c r="L331" s="1045">
        <f t="shared" si="77"/>
        <v>2161.5945606630453</v>
      </c>
      <c r="M331" s="1045">
        <f t="shared" si="77"/>
        <v>2161.5945606630453</v>
      </c>
      <c r="N331" s="1045">
        <f t="shared" si="77"/>
        <v>2161.5945606630453</v>
      </c>
      <c r="O331" s="1045">
        <f t="shared" si="77"/>
        <v>2000</v>
      </c>
      <c r="P331" s="1045">
        <f t="shared" si="77"/>
        <v>2000</v>
      </c>
      <c r="Q331" s="1045">
        <f t="shared" si="77"/>
        <v>0</v>
      </c>
      <c r="R331" s="1045">
        <f t="shared" si="77"/>
        <v>0</v>
      </c>
      <c r="S331" s="980"/>
      <c r="T331" s="981" t="s">
        <v>146</v>
      </c>
      <c r="U331" s="1045">
        <f t="shared" si="78"/>
        <v>54.8</v>
      </c>
      <c r="V331" s="1045">
        <f t="shared" si="78"/>
        <v>54.8</v>
      </c>
      <c r="W331" s="1045">
        <f t="shared" si="78"/>
        <v>54.8</v>
      </c>
      <c r="X331" s="1045">
        <f t="shared" si="78"/>
        <v>54.8</v>
      </c>
      <c r="Y331" s="1045">
        <f t="shared" si="78"/>
        <v>38.359999999999992</v>
      </c>
      <c r="Z331" s="1045">
        <f t="shared" si="78"/>
        <v>35.619999999999997</v>
      </c>
      <c r="AA331" s="1045">
        <f t="shared" si="78"/>
        <v>0</v>
      </c>
      <c r="AB331" s="1045">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045">
        <f t="shared" si="77"/>
        <v>2967.6186224109038</v>
      </c>
      <c r="L332" s="1045">
        <f t="shared" si="77"/>
        <v>2967.6186224109038</v>
      </c>
      <c r="M332" s="1045">
        <f t="shared" si="77"/>
        <v>2967.6186224109038</v>
      </c>
      <c r="N332" s="1045">
        <f t="shared" si="77"/>
        <v>2967.6186224109038</v>
      </c>
      <c r="O332" s="1045">
        <f t="shared" si="77"/>
        <v>2000</v>
      </c>
      <c r="P332" s="1045">
        <f t="shared" si="77"/>
        <v>2000</v>
      </c>
      <c r="Q332" s="1045">
        <f t="shared" si="77"/>
        <v>0</v>
      </c>
      <c r="R332" s="1045">
        <f t="shared" si="77"/>
        <v>0</v>
      </c>
      <c r="S332" s="980"/>
      <c r="T332" s="981" t="s">
        <v>147</v>
      </c>
      <c r="U332" s="1045">
        <f t="shared" si="78"/>
        <v>72.099999999999994</v>
      </c>
      <c r="V332" s="1045">
        <f t="shared" si="78"/>
        <v>72.099999999999994</v>
      </c>
      <c r="W332" s="1045">
        <f t="shared" si="78"/>
        <v>72.099999999999994</v>
      </c>
      <c r="X332" s="1045">
        <f t="shared" si="78"/>
        <v>72.099999999999994</v>
      </c>
      <c r="Y332" s="1045">
        <f t="shared" si="78"/>
        <v>50.469999999999992</v>
      </c>
      <c r="Z332" s="1045">
        <f t="shared" si="78"/>
        <v>46.864999999999995</v>
      </c>
      <c r="AA332" s="1045">
        <f t="shared" si="78"/>
        <v>0</v>
      </c>
      <c r="AB332" s="1045">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045">
        <f t="shared" si="77"/>
        <v>3621.6242509227359</v>
      </c>
      <c r="L333" s="1045">
        <f t="shared" si="77"/>
        <v>3621.6242509227359</v>
      </c>
      <c r="M333" s="1045">
        <f t="shared" si="77"/>
        <v>3621.6242509227359</v>
      </c>
      <c r="N333" s="1045">
        <f t="shared" si="77"/>
        <v>3621.6242509227359</v>
      </c>
      <c r="O333" s="1045">
        <f t="shared" si="77"/>
        <v>2000</v>
      </c>
      <c r="P333" s="1045">
        <f t="shared" si="77"/>
        <v>2000</v>
      </c>
      <c r="Q333" s="1045">
        <f t="shared" si="77"/>
        <v>0</v>
      </c>
      <c r="R333" s="1045">
        <f t="shared" si="77"/>
        <v>0</v>
      </c>
      <c r="S333" s="980"/>
      <c r="T333" s="981" t="s">
        <v>148</v>
      </c>
      <c r="U333" s="1045">
        <f t="shared" si="78"/>
        <v>56.6</v>
      </c>
      <c r="V333" s="1045">
        <f t="shared" si="78"/>
        <v>56.6</v>
      </c>
      <c r="W333" s="1045">
        <f t="shared" si="78"/>
        <v>56.6</v>
      </c>
      <c r="X333" s="1045">
        <f t="shared" si="78"/>
        <v>56.6</v>
      </c>
      <c r="Y333" s="1045">
        <f t="shared" si="78"/>
        <v>39.619999999999997</v>
      </c>
      <c r="Z333" s="1045">
        <f t="shared" si="78"/>
        <v>36.79</v>
      </c>
      <c r="AA333" s="1045">
        <f t="shared" si="78"/>
        <v>0</v>
      </c>
      <c r="AB333" s="1045">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045">
        <f t="shared" si="77"/>
        <v>3621.6242509227359</v>
      </c>
      <c r="L334" s="1045">
        <f t="shared" si="77"/>
        <v>3621.6242509227359</v>
      </c>
      <c r="M334" s="1045">
        <f t="shared" si="77"/>
        <v>3621.6242509227359</v>
      </c>
      <c r="N334" s="1045">
        <f t="shared" si="77"/>
        <v>3621.6242509227359</v>
      </c>
      <c r="O334" s="1045">
        <f t="shared" si="77"/>
        <v>2000</v>
      </c>
      <c r="P334" s="1045">
        <f t="shared" si="77"/>
        <v>2000</v>
      </c>
      <c r="Q334" s="1045">
        <f t="shared" si="77"/>
        <v>0</v>
      </c>
      <c r="R334" s="1045">
        <f t="shared" si="77"/>
        <v>0</v>
      </c>
      <c r="S334" s="980"/>
      <c r="T334" s="981" t="s">
        <v>149</v>
      </c>
      <c r="U334" s="1045">
        <f t="shared" si="78"/>
        <v>21.9</v>
      </c>
      <c r="V334" s="1045">
        <f t="shared" si="78"/>
        <v>21.9</v>
      </c>
      <c r="W334" s="1045">
        <f t="shared" si="78"/>
        <v>21.9</v>
      </c>
      <c r="X334" s="1045">
        <f t="shared" si="78"/>
        <v>21.9</v>
      </c>
      <c r="Y334" s="1045">
        <f t="shared" si="78"/>
        <v>15.329999999999998</v>
      </c>
      <c r="Z334" s="1045">
        <f t="shared" si="78"/>
        <v>14.234999999999999</v>
      </c>
      <c r="AA334" s="1045">
        <f t="shared" si="78"/>
        <v>0</v>
      </c>
      <c r="AB334" s="1045">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045">
        <f t="shared" si="77"/>
        <v>3621.6242509227359</v>
      </c>
      <c r="L335" s="1045">
        <f t="shared" si="77"/>
        <v>3621.6242509227359</v>
      </c>
      <c r="M335" s="1045">
        <f t="shared" si="77"/>
        <v>3621.6242509227359</v>
      </c>
      <c r="N335" s="1045">
        <f t="shared" si="77"/>
        <v>3621.6242509227359</v>
      </c>
      <c r="O335" s="1045">
        <f t="shared" si="77"/>
        <v>2000</v>
      </c>
      <c r="P335" s="1045">
        <f t="shared" si="77"/>
        <v>2000</v>
      </c>
      <c r="Q335" s="1045">
        <f t="shared" si="77"/>
        <v>0</v>
      </c>
      <c r="R335" s="1045">
        <f t="shared" si="77"/>
        <v>0</v>
      </c>
      <c r="S335" s="980"/>
      <c r="T335" s="981" t="s">
        <v>150</v>
      </c>
      <c r="U335" s="1045">
        <f t="shared" si="78"/>
        <v>4.9000000000000004</v>
      </c>
      <c r="V335" s="1045">
        <f t="shared" si="78"/>
        <v>4.9000000000000004</v>
      </c>
      <c r="W335" s="1045">
        <f t="shared" si="78"/>
        <v>4.9000000000000004</v>
      </c>
      <c r="X335" s="1045">
        <f t="shared" si="78"/>
        <v>4.9000000000000004</v>
      </c>
      <c r="Y335" s="1045">
        <f t="shared" si="78"/>
        <v>3.43</v>
      </c>
      <c r="Z335" s="1045">
        <f t="shared" si="78"/>
        <v>3.1850000000000005</v>
      </c>
      <c r="AA335" s="1045">
        <f t="shared" si="78"/>
        <v>0</v>
      </c>
      <c r="AB335" s="1045">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045">
        <f t="shared" si="77"/>
        <v>3621.6242509227359</v>
      </c>
      <c r="L336" s="1045">
        <f t="shared" si="77"/>
        <v>3621.6242509227359</v>
      </c>
      <c r="M336" s="1045">
        <f t="shared" si="77"/>
        <v>3621.6242509227359</v>
      </c>
      <c r="N336" s="1045">
        <f t="shared" si="77"/>
        <v>3621.6242509227359</v>
      </c>
      <c r="O336" s="1045">
        <f t="shared" si="77"/>
        <v>2000</v>
      </c>
      <c r="P336" s="1045">
        <f t="shared" si="77"/>
        <v>2000</v>
      </c>
      <c r="Q336" s="1045">
        <f t="shared" si="77"/>
        <v>0</v>
      </c>
      <c r="R336" s="1045">
        <f t="shared" si="77"/>
        <v>0</v>
      </c>
      <c r="S336" s="980"/>
      <c r="T336" s="981" t="s">
        <v>151</v>
      </c>
      <c r="U336" s="1045">
        <f t="shared" si="78"/>
        <v>5.5</v>
      </c>
      <c r="V336" s="1045">
        <f t="shared" si="78"/>
        <v>5.5</v>
      </c>
      <c r="W336" s="1045">
        <f t="shared" si="78"/>
        <v>5.5</v>
      </c>
      <c r="X336" s="1045">
        <f t="shared" si="78"/>
        <v>5.5</v>
      </c>
      <c r="Y336" s="1045">
        <f t="shared" si="78"/>
        <v>3.8499999999999996</v>
      </c>
      <c r="Z336" s="1045">
        <f t="shared" si="78"/>
        <v>3.5750000000000002</v>
      </c>
      <c r="AA336" s="1045">
        <f t="shared" si="78"/>
        <v>0</v>
      </c>
      <c r="AB336" s="1045">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045">
        <f t="shared" si="77"/>
        <v>319.5</v>
      </c>
      <c r="L337" s="1045">
        <f t="shared" si="77"/>
        <v>319.5</v>
      </c>
      <c r="M337" s="1045">
        <f t="shared" si="77"/>
        <v>319.5</v>
      </c>
      <c r="N337" s="1045">
        <f t="shared" si="77"/>
        <v>319.5</v>
      </c>
      <c r="O337" s="1045">
        <f t="shared" si="77"/>
        <v>196.81200000000001</v>
      </c>
      <c r="P337" s="1045">
        <f t="shared" si="77"/>
        <v>182.75400000000002</v>
      </c>
      <c r="Q337" s="1045">
        <f t="shared" si="77"/>
        <v>0</v>
      </c>
      <c r="R337" s="1045">
        <f t="shared" si="77"/>
        <v>0</v>
      </c>
      <c r="S337" s="980"/>
      <c r="T337" s="981" t="s">
        <v>404</v>
      </c>
      <c r="U337" s="1045">
        <f t="shared" si="78"/>
        <v>0</v>
      </c>
      <c r="V337" s="1045">
        <f t="shared" si="78"/>
        <v>0</v>
      </c>
      <c r="W337" s="1045">
        <f t="shared" si="78"/>
        <v>0</v>
      </c>
      <c r="X337" s="1045">
        <f t="shared" si="78"/>
        <v>0</v>
      </c>
      <c r="Y337" s="1045">
        <f t="shared" si="78"/>
        <v>0</v>
      </c>
      <c r="Z337" s="1045">
        <f t="shared" si="78"/>
        <v>0</v>
      </c>
      <c r="AA337" s="1045">
        <f t="shared" si="78"/>
        <v>0</v>
      </c>
      <c r="AB337" s="1045">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045">
        <f t="shared" si="77"/>
        <v>319.5</v>
      </c>
      <c r="L338" s="1045">
        <f t="shared" si="77"/>
        <v>319.5</v>
      </c>
      <c r="M338" s="1045">
        <f t="shared" si="77"/>
        <v>319.5</v>
      </c>
      <c r="N338" s="1045">
        <f t="shared" si="77"/>
        <v>319.5</v>
      </c>
      <c r="O338" s="1045">
        <f t="shared" si="77"/>
        <v>785</v>
      </c>
      <c r="P338" s="1045">
        <f t="shared" si="77"/>
        <v>785</v>
      </c>
      <c r="Q338" s="1045">
        <f t="shared" si="77"/>
        <v>0</v>
      </c>
      <c r="R338" s="1045">
        <f t="shared" si="77"/>
        <v>0</v>
      </c>
      <c r="S338" s="980"/>
      <c r="T338" s="981" t="s">
        <v>143</v>
      </c>
      <c r="U338" s="1045">
        <f t="shared" si="78"/>
        <v>16.3</v>
      </c>
      <c r="V338" s="1045">
        <f t="shared" si="78"/>
        <v>16.3</v>
      </c>
      <c r="W338" s="1045">
        <f t="shared" si="78"/>
        <v>16.3</v>
      </c>
      <c r="X338" s="1045">
        <f t="shared" si="78"/>
        <v>16.3</v>
      </c>
      <c r="Y338" s="1045">
        <f t="shared" si="78"/>
        <v>11.41</v>
      </c>
      <c r="Z338" s="1045">
        <f t="shared" si="78"/>
        <v>10.595000000000001</v>
      </c>
      <c r="AA338" s="1045">
        <f t="shared" si="78"/>
        <v>0</v>
      </c>
      <c r="AB338" s="1045">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045">
        <f t="shared" si="77"/>
        <v>834.95768964280956</v>
      </c>
      <c r="L339" s="1045">
        <f t="shared" si="77"/>
        <v>834.95768964280956</v>
      </c>
      <c r="M339" s="1045">
        <f t="shared" si="77"/>
        <v>834.95768964280956</v>
      </c>
      <c r="N339" s="1045">
        <f t="shared" si="77"/>
        <v>834.95768964280956</v>
      </c>
      <c r="O339" s="1045">
        <f t="shared" si="77"/>
        <v>1750</v>
      </c>
      <c r="P339" s="1045">
        <f t="shared" si="77"/>
        <v>1750</v>
      </c>
      <c r="Q339" s="1045">
        <f t="shared" si="77"/>
        <v>0</v>
      </c>
      <c r="R339" s="1045">
        <f t="shared" si="77"/>
        <v>0</v>
      </c>
      <c r="S339" s="980"/>
      <c r="T339" s="981" t="s">
        <v>144</v>
      </c>
      <c r="U339" s="1045">
        <f t="shared" si="78"/>
        <v>16.2</v>
      </c>
      <c r="V339" s="1045">
        <f t="shared" si="78"/>
        <v>16.2</v>
      </c>
      <c r="W339" s="1045">
        <f t="shared" si="78"/>
        <v>16.2</v>
      </c>
      <c r="X339" s="1045">
        <f t="shared" si="78"/>
        <v>16.2</v>
      </c>
      <c r="Y339" s="1045">
        <f t="shared" si="78"/>
        <v>11.339999999999998</v>
      </c>
      <c r="Z339" s="1045">
        <f t="shared" si="78"/>
        <v>10.53</v>
      </c>
      <c r="AA339" s="1045">
        <f t="shared" si="78"/>
        <v>0</v>
      </c>
      <c r="AB339" s="1045">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045">
        <f t="shared" ref="K340:R355" si="79">K330</f>
        <v>1472.7208603315589</v>
      </c>
      <c r="L340" s="1045">
        <f t="shared" si="79"/>
        <v>1472.7208603315589</v>
      </c>
      <c r="M340" s="1045">
        <f t="shared" si="79"/>
        <v>1472.7208603315589</v>
      </c>
      <c r="N340" s="1045">
        <f t="shared" si="79"/>
        <v>1472.7208603315589</v>
      </c>
      <c r="O340" s="1045">
        <f t="shared" si="79"/>
        <v>2750</v>
      </c>
      <c r="P340" s="1045">
        <f t="shared" si="79"/>
        <v>2750</v>
      </c>
      <c r="Q340" s="1045">
        <f t="shared" si="79"/>
        <v>0</v>
      </c>
      <c r="R340" s="1045">
        <f t="shared" si="79"/>
        <v>0</v>
      </c>
      <c r="S340" s="980"/>
      <c r="T340" s="981" t="s">
        <v>145</v>
      </c>
      <c r="U340" s="1045">
        <f t="shared" ref="U340:AB355" si="80">U330</f>
        <v>34</v>
      </c>
      <c r="V340" s="1045">
        <f t="shared" si="80"/>
        <v>34</v>
      </c>
      <c r="W340" s="1045">
        <f t="shared" si="80"/>
        <v>34</v>
      </c>
      <c r="X340" s="1045">
        <f t="shared" si="80"/>
        <v>34</v>
      </c>
      <c r="Y340" s="1045">
        <f t="shared" si="80"/>
        <v>23.799999999999997</v>
      </c>
      <c r="Z340" s="1045">
        <f t="shared" si="80"/>
        <v>22.1</v>
      </c>
      <c r="AA340" s="1045">
        <f t="shared" si="80"/>
        <v>0</v>
      </c>
      <c r="AB340" s="1045">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045">
        <f t="shared" si="79"/>
        <v>2161.5945606630453</v>
      </c>
      <c r="L341" s="1045">
        <f t="shared" si="79"/>
        <v>2161.5945606630453</v>
      </c>
      <c r="M341" s="1045">
        <f t="shared" si="79"/>
        <v>2161.5945606630453</v>
      </c>
      <c r="N341" s="1045">
        <f t="shared" si="79"/>
        <v>2161.5945606630453</v>
      </c>
      <c r="O341" s="1045">
        <f t="shared" si="79"/>
        <v>2000</v>
      </c>
      <c r="P341" s="1045">
        <f t="shared" si="79"/>
        <v>2000</v>
      </c>
      <c r="Q341" s="1045">
        <f t="shared" si="79"/>
        <v>0</v>
      </c>
      <c r="R341" s="1045">
        <f t="shared" si="79"/>
        <v>0</v>
      </c>
      <c r="S341" s="980"/>
      <c r="T341" s="981" t="s">
        <v>146</v>
      </c>
      <c r="U341" s="1045">
        <f t="shared" si="80"/>
        <v>54.8</v>
      </c>
      <c r="V341" s="1045">
        <f t="shared" si="80"/>
        <v>54.8</v>
      </c>
      <c r="W341" s="1045">
        <f t="shared" si="80"/>
        <v>54.8</v>
      </c>
      <c r="X341" s="1045">
        <f t="shared" si="80"/>
        <v>54.8</v>
      </c>
      <c r="Y341" s="1045">
        <f t="shared" si="80"/>
        <v>38.359999999999992</v>
      </c>
      <c r="Z341" s="1045">
        <f t="shared" si="80"/>
        <v>35.619999999999997</v>
      </c>
      <c r="AA341" s="1045">
        <f t="shared" si="80"/>
        <v>0</v>
      </c>
      <c r="AB341" s="1045">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045">
        <f t="shared" si="79"/>
        <v>2967.6186224109038</v>
      </c>
      <c r="L342" s="1045">
        <f t="shared" si="79"/>
        <v>2967.6186224109038</v>
      </c>
      <c r="M342" s="1045">
        <f t="shared" si="79"/>
        <v>2967.6186224109038</v>
      </c>
      <c r="N342" s="1045">
        <f t="shared" si="79"/>
        <v>2967.6186224109038</v>
      </c>
      <c r="O342" s="1045">
        <f t="shared" si="79"/>
        <v>2000</v>
      </c>
      <c r="P342" s="1045">
        <f t="shared" si="79"/>
        <v>2000</v>
      </c>
      <c r="Q342" s="1045">
        <f t="shared" si="79"/>
        <v>0</v>
      </c>
      <c r="R342" s="1045">
        <f t="shared" si="79"/>
        <v>0</v>
      </c>
      <c r="S342" s="980"/>
      <c r="T342" s="981" t="s">
        <v>147</v>
      </c>
      <c r="U342" s="1045">
        <f t="shared" si="80"/>
        <v>72.099999999999994</v>
      </c>
      <c r="V342" s="1045">
        <f t="shared" si="80"/>
        <v>72.099999999999994</v>
      </c>
      <c r="W342" s="1045">
        <f t="shared" si="80"/>
        <v>72.099999999999994</v>
      </c>
      <c r="X342" s="1045">
        <f t="shared" si="80"/>
        <v>72.099999999999994</v>
      </c>
      <c r="Y342" s="1045">
        <f t="shared" si="80"/>
        <v>50.469999999999992</v>
      </c>
      <c r="Z342" s="1045">
        <f t="shared" si="80"/>
        <v>46.864999999999995</v>
      </c>
      <c r="AA342" s="1045">
        <f t="shared" si="80"/>
        <v>0</v>
      </c>
      <c r="AB342" s="1045">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045">
        <f t="shared" si="79"/>
        <v>3621.6242509227359</v>
      </c>
      <c r="L343" s="1045">
        <f t="shared" si="79"/>
        <v>3621.6242509227359</v>
      </c>
      <c r="M343" s="1045">
        <f t="shared" si="79"/>
        <v>3621.6242509227359</v>
      </c>
      <c r="N343" s="1045">
        <f t="shared" si="79"/>
        <v>3621.6242509227359</v>
      </c>
      <c r="O343" s="1045">
        <f t="shared" si="79"/>
        <v>2000</v>
      </c>
      <c r="P343" s="1045">
        <f t="shared" si="79"/>
        <v>2000</v>
      </c>
      <c r="Q343" s="1045">
        <f t="shared" si="79"/>
        <v>0</v>
      </c>
      <c r="R343" s="1045">
        <f t="shared" si="79"/>
        <v>0</v>
      </c>
      <c r="S343" s="980"/>
      <c r="T343" s="981" t="s">
        <v>148</v>
      </c>
      <c r="U343" s="1045">
        <f t="shared" si="80"/>
        <v>56.6</v>
      </c>
      <c r="V343" s="1045">
        <f t="shared" si="80"/>
        <v>56.6</v>
      </c>
      <c r="W343" s="1045">
        <f t="shared" si="80"/>
        <v>56.6</v>
      </c>
      <c r="X343" s="1045">
        <f t="shared" si="80"/>
        <v>56.6</v>
      </c>
      <c r="Y343" s="1045">
        <f t="shared" si="80"/>
        <v>39.619999999999997</v>
      </c>
      <c r="Z343" s="1045">
        <f t="shared" si="80"/>
        <v>36.79</v>
      </c>
      <c r="AA343" s="1045">
        <f t="shared" si="80"/>
        <v>0</v>
      </c>
      <c r="AB343" s="1045">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045">
        <f t="shared" si="79"/>
        <v>3621.6242509227359</v>
      </c>
      <c r="L344" s="1045">
        <f t="shared" si="79"/>
        <v>3621.6242509227359</v>
      </c>
      <c r="M344" s="1045">
        <f t="shared" si="79"/>
        <v>3621.6242509227359</v>
      </c>
      <c r="N344" s="1045">
        <f t="shared" si="79"/>
        <v>3621.6242509227359</v>
      </c>
      <c r="O344" s="1045">
        <f t="shared" si="79"/>
        <v>2000</v>
      </c>
      <c r="P344" s="1045">
        <f t="shared" si="79"/>
        <v>2000</v>
      </c>
      <c r="Q344" s="1045">
        <f t="shared" si="79"/>
        <v>0</v>
      </c>
      <c r="R344" s="1045">
        <f t="shared" si="79"/>
        <v>0</v>
      </c>
      <c r="S344" s="980"/>
      <c r="T344" s="981" t="s">
        <v>149</v>
      </c>
      <c r="U344" s="1045">
        <f t="shared" si="80"/>
        <v>21.9</v>
      </c>
      <c r="V344" s="1045">
        <f t="shared" si="80"/>
        <v>21.9</v>
      </c>
      <c r="W344" s="1045">
        <f t="shared" si="80"/>
        <v>21.9</v>
      </c>
      <c r="X344" s="1045">
        <f t="shared" si="80"/>
        <v>21.9</v>
      </c>
      <c r="Y344" s="1045">
        <f t="shared" si="80"/>
        <v>15.329999999999998</v>
      </c>
      <c r="Z344" s="1045">
        <f t="shared" si="80"/>
        <v>14.234999999999999</v>
      </c>
      <c r="AA344" s="1045">
        <f t="shared" si="80"/>
        <v>0</v>
      </c>
      <c r="AB344" s="1045">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045">
        <f t="shared" si="79"/>
        <v>3621.6242509227359</v>
      </c>
      <c r="L345" s="1045">
        <f t="shared" si="79"/>
        <v>3621.6242509227359</v>
      </c>
      <c r="M345" s="1045">
        <f t="shared" si="79"/>
        <v>3621.6242509227359</v>
      </c>
      <c r="N345" s="1045">
        <f t="shared" si="79"/>
        <v>3621.6242509227359</v>
      </c>
      <c r="O345" s="1045">
        <f t="shared" si="79"/>
        <v>2000</v>
      </c>
      <c r="P345" s="1045">
        <f t="shared" si="79"/>
        <v>2000</v>
      </c>
      <c r="Q345" s="1045">
        <f t="shared" si="79"/>
        <v>0</v>
      </c>
      <c r="R345" s="1045">
        <f t="shared" si="79"/>
        <v>0</v>
      </c>
      <c r="S345" s="980"/>
      <c r="T345" s="981" t="s">
        <v>150</v>
      </c>
      <c r="U345" s="1045">
        <f t="shared" si="80"/>
        <v>4.9000000000000004</v>
      </c>
      <c r="V345" s="1045">
        <f t="shared" si="80"/>
        <v>4.9000000000000004</v>
      </c>
      <c r="W345" s="1045">
        <f t="shared" si="80"/>
        <v>4.9000000000000004</v>
      </c>
      <c r="X345" s="1045">
        <f t="shared" si="80"/>
        <v>4.9000000000000004</v>
      </c>
      <c r="Y345" s="1045">
        <f t="shared" si="80"/>
        <v>3.43</v>
      </c>
      <c r="Z345" s="1045">
        <f t="shared" si="80"/>
        <v>3.1850000000000005</v>
      </c>
      <c r="AA345" s="1045">
        <f t="shared" si="80"/>
        <v>0</v>
      </c>
      <c r="AB345" s="1045">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045">
        <f t="shared" si="79"/>
        <v>3621.6242509227359</v>
      </c>
      <c r="L346" s="1045">
        <f t="shared" si="79"/>
        <v>3621.6242509227359</v>
      </c>
      <c r="M346" s="1045">
        <f t="shared" si="79"/>
        <v>3621.6242509227359</v>
      </c>
      <c r="N346" s="1045">
        <f t="shared" si="79"/>
        <v>3621.6242509227359</v>
      </c>
      <c r="O346" s="1045">
        <f t="shared" si="79"/>
        <v>2000</v>
      </c>
      <c r="P346" s="1045">
        <f t="shared" si="79"/>
        <v>2000</v>
      </c>
      <c r="Q346" s="1045">
        <f t="shared" si="79"/>
        <v>0</v>
      </c>
      <c r="R346" s="1045">
        <f t="shared" si="79"/>
        <v>0</v>
      </c>
      <c r="S346" s="980"/>
      <c r="T346" s="981" t="s">
        <v>151</v>
      </c>
      <c r="U346" s="1045">
        <f t="shared" si="80"/>
        <v>5.5</v>
      </c>
      <c r="V346" s="1045">
        <f t="shared" si="80"/>
        <v>5.5</v>
      </c>
      <c r="W346" s="1045">
        <f t="shared" si="80"/>
        <v>5.5</v>
      </c>
      <c r="X346" s="1045">
        <f t="shared" si="80"/>
        <v>5.5</v>
      </c>
      <c r="Y346" s="1045">
        <f t="shared" si="80"/>
        <v>3.8499999999999996</v>
      </c>
      <c r="Z346" s="1045">
        <f t="shared" si="80"/>
        <v>3.5750000000000002</v>
      </c>
      <c r="AA346" s="1045">
        <f t="shared" si="80"/>
        <v>0</v>
      </c>
      <c r="AB346" s="1045">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045">
        <f t="shared" si="79"/>
        <v>319.5</v>
      </c>
      <c r="L347" s="1045">
        <f t="shared" si="79"/>
        <v>319.5</v>
      </c>
      <c r="M347" s="1045">
        <f t="shared" si="79"/>
        <v>319.5</v>
      </c>
      <c r="N347" s="1045">
        <f t="shared" si="79"/>
        <v>319.5</v>
      </c>
      <c r="O347" s="1045">
        <f t="shared" si="79"/>
        <v>196.81200000000001</v>
      </c>
      <c r="P347" s="1045">
        <f t="shared" si="79"/>
        <v>182.75400000000002</v>
      </c>
      <c r="Q347" s="1045">
        <f t="shared" si="79"/>
        <v>0</v>
      </c>
      <c r="R347" s="1045">
        <f t="shared" si="79"/>
        <v>0</v>
      </c>
      <c r="S347" s="980"/>
      <c r="T347" s="981" t="s">
        <v>404</v>
      </c>
      <c r="U347" s="1045">
        <f t="shared" si="80"/>
        <v>0</v>
      </c>
      <c r="V347" s="1045">
        <f t="shared" si="80"/>
        <v>0</v>
      </c>
      <c r="W347" s="1045">
        <f t="shared" si="80"/>
        <v>0</v>
      </c>
      <c r="X347" s="1045">
        <f t="shared" si="80"/>
        <v>0</v>
      </c>
      <c r="Y347" s="1045">
        <f t="shared" si="80"/>
        <v>0</v>
      </c>
      <c r="Z347" s="1045">
        <f t="shared" si="80"/>
        <v>0</v>
      </c>
      <c r="AA347" s="1045">
        <f t="shared" si="80"/>
        <v>0</v>
      </c>
      <c r="AB347" s="1045">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045">
        <f t="shared" si="79"/>
        <v>319.5</v>
      </c>
      <c r="L348" s="1045">
        <f t="shared" si="79"/>
        <v>319.5</v>
      </c>
      <c r="M348" s="1045">
        <f t="shared" si="79"/>
        <v>319.5</v>
      </c>
      <c r="N348" s="1045">
        <f t="shared" si="79"/>
        <v>319.5</v>
      </c>
      <c r="O348" s="1045">
        <f t="shared" si="79"/>
        <v>785</v>
      </c>
      <c r="P348" s="1045">
        <f t="shared" si="79"/>
        <v>785</v>
      </c>
      <c r="Q348" s="1045">
        <f t="shared" si="79"/>
        <v>0</v>
      </c>
      <c r="R348" s="1045">
        <f t="shared" si="79"/>
        <v>0</v>
      </c>
      <c r="S348" s="980"/>
      <c r="T348" s="981" t="s">
        <v>143</v>
      </c>
      <c r="U348" s="1045">
        <f t="shared" si="80"/>
        <v>16.3</v>
      </c>
      <c r="V348" s="1045">
        <f t="shared" si="80"/>
        <v>16.3</v>
      </c>
      <c r="W348" s="1045">
        <f t="shared" si="80"/>
        <v>16.3</v>
      </c>
      <c r="X348" s="1045">
        <f t="shared" si="80"/>
        <v>16.3</v>
      </c>
      <c r="Y348" s="1045">
        <f t="shared" si="80"/>
        <v>11.41</v>
      </c>
      <c r="Z348" s="1045">
        <f t="shared" si="80"/>
        <v>10.595000000000001</v>
      </c>
      <c r="AA348" s="1045">
        <f t="shared" si="80"/>
        <v>0</v>
      </c>
      <c r="AB348" s="1045">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045">
        <f t="shared" si="79"/>
        <v>834.95768964280956</v>
      </c>
      <c r="L349" s="1045">
        <f t="shared" si="79"/>
        <v>834.95768964280956</v>
      </c>
      <c r="M349" s="1045">
        <f t="shared" si="79"/>
        <v>834.95768964280956</v>
      </c>
      <c r="N349" s="1045">
        <f t="shared" si="79"/>
        <v>834.95768964280956</v>
      </c>
      <c r="O349" s="1045">
        <f t="shared" si="79"/>
        <v>1750</v>
      </c>
      <c r="P349" s="1045">
        <f t="shared" si="79"/>
        <v>1750</v>
      </c>
      <c r="Q349" s="1045">
        <f t="shared" si="79"/>
        <v>0</v>
      </c>
      <c r="R349" s="1045">
        <f t="shared" si="79"/>
        <v>0</v>
      </c>
      <c r="S349" s="980"/>
      <c r="T349" s="981" t="s">
        <v>144</v>
      </c>
      <c r="U349" s="1045">
        <f t="shared" si="80"/>
        <v>16.2</v>
      </c>
      <c r="V349" s="1045">
        <f t="shared" si="80"/>
        <v>16.2</v>
      </c>
      <c r="W349" s="1045">
        <f t="shared" si="80"/>
        <v>16.2</v>
      </c>
      <c r="X349" s="1045">
        <f t="shared" si="80"/>
        <v>16.2</v>
      </c>
      <c r="Y349" s="1045">
        <f t="shared" si="80"/>
        <v>11.339999999999998</v>
      </c>
      <c r="Z349" s="1045">
        <f t="shared" si="80"/>
        <v>10.53</v>
      </c>
      <c r="AA349" s="1045">
        <f t="shared" si="80"/>
        <v>0</v>
      </c>
      <c r="AB349" s="1045">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045">
        <f t="shared" si="79"/>
        <v>1472.7208603315589</v>
      </c>
      <c r="L350" s="1045">
        <f t="shared" si="79"/>
        <v>1472.7208603315589</v>
      </c>
      <c r="M350" s="1045">
        <f t="shared" si="79"/>
        <v>1472.7208603315589</v>
      </c>
      <c r="N350" s="1045">
        <f t="shared" si="79"/>
        <v>1472.7208603315589</v>
      </c>
      <c r="O350" s="1045">
        <f t="shared" si="79"/>
        <v>2750</v>
      </c>
      <c r="P350" s="1045">
        <f t="shared" si="79"/>
        <v>2750</v>
      </c>
      <c r="Q350" s="1045">
        <f t="shared" si="79"/>
        <v>0</v>
      </c>
      <c r="R350" s="1045">
        <f t="shared" si="79"/>
        <v>0</v>
      </c>
      <c r="S350" s="980"/>
      <c r="T350" s="981" t="s">
        <v>145</v>
      </c>
      <c r="U350" s="1045">
        <f t="shared" si="80"/>
        <v>34</v>
      </c>
      <c r="V350" s="1045">
        <f t="shared" si="80"/>
        <v>34</v>
      </c>
      <c r="W350" s="1045">
        <f t="shared" si="80"/>
        <v>34</v>
      </c>
      <c r="X350" s="1045">
        <f t="shared" si="80"/>
        <v>34</v>
      </c>
      <c r="Y350" s="1045">
        <f t="shared" si="80"/>
        <v>23.799999999999997</v>
      </c>
      <c r="Z350" s="1045">
        <f t="shared" si="80"/>
        <v>22.1</v>
      </c>
      <c r="AA350" s="1045">
        <f t="shared" si="80"/>
        <v>0</v>
      </c>
      <c r="AB350" s="1045">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045">
        <f t="shared" si="79"/>
        <v>2161.5945606630453</v>
      </c>
      <c r="L351" s="1045">
        <f t="shared" si="79"/>
        <v>2161.5945606630453</v>
      </c>
      <c r="M351" s="1045">
        <f t="shared" si="79"/>
        <v>2161.5945606630453</v>
      </c>
      <c r="N351" s="1045">
        <f t="shared" si="79"/>
        <v>2161.5945606630453</v>
      </c>
      <c r="O351" s="1045">
        <f t="shared" si="79"/>
        <v>2000</v>
      </c>
      <c r="P351" s="1045">
        <f t="shared" si="79"/>
        <v>2000</v>
      </c>
      <c r="Q351" s="1045">
        <f t="shared" si="79"/>
        <v>0</v>
      </c>
      <c r="R351" s="1045">
        <f t="shared" si="79"/>
        <v>0</v>
      </c>
      <c r="S351" s="980"/>
      <c r="T351" s="981" t="s">
        <v>146</v>
      </c>
      <c r="U351" s="1045">
        <f t="shared" si="80"/>
        <v>54.8</v>
      </c>
      <c r="V351" s="1045">
        <f t="shared" si="80"/>
        <v>54.8</v>
      </c>
      <c r="W351" s="1045">
        <f t="shared" si="80"/>
        <v>54.8</v>
      </c>
      <c r="X351" s="1045">
        <f t="shared" si="80"/>
        <v>54.8</v>
      </c>
      <c r="Y351" s="1045">
        <f t="shared" si="80"/>
        <v>38.359999999999992</v>
      </c>
      <c r="Z351" s="1045">
        <f t="shared" si="80"/>
        <v>35.619999999999997</v>
      </c>
      <c r="AA351" s="1045">
        <f t="shared" si="80"/>
        <v>0</v>
      </c>
      <c r="AB351" s="1045">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045">
        <f t="shared" si="79"/>
        <v>2967.6186224109038</v>
      </c>
      <c r="L352" s="1045">
        <f t="shared" si="79"/>
        <v>2967.6186224109038</v>
      </c>
      <c r="M352" s="1045">
        <f t="shared" si="79"/>
        <v>2967.6186224109038</v>
      </c>
      <c r="N352" s="1045">
        <f t="shared" si="79"/>
        <v>2967.6186224109038</v>
      </c>
      <c r="O352" s="1045">
        <f t="shared" si="79"/>
        <v>2000</v>
      </c>
      <c r="P352" s="1045">
        <f t="shared" si="79"/>
        <v>2000</v>
      </c>
      <c r="Q352" s="1045">
        <f t="shared" si="79"/>
        <v>0</v>
      </c>
      <c r="R352" s="1045">
        <f t="shared" si="79"/>
        <v>0</v>
      </c>
      <c r="S352" s="980"/>
      <c r="T352" s="981" t="s">
        <v>147</v>
      </c>
      <c r="U352" s="1045">
        <f t="shared" si="80"/>
        <v>72.099999999999994</v>
      </c>
      <c r="V352" s="1045">
        <f t="shared" si="80"/>
        <v>72.099999999999994</v>
      </c>
      <c r="W352" s="1045">
        <f t="shared" si="80"/>
        <v>72.099999999999994</v>
      </c>
      <c r="X352" s="1045">
        <f t="shared" si="80"/>
        <v>72.099999999999994</v>
      </c>
      <c r="Y352" s="1045">
        <f t="shared" si="80"/>
        <v>50.469999999999992</v>
      </c>
      <c r="Z352" s="1045">
        <f t="shared" si="80"/>
        <v>46.864999999999995</v>
      </c>
      <c r="AA352" s="1045">
        <f t="shared" si="80"/>
        <v>0</v>
      </c>
      <c r="AB352" s="1045">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045">
        <f t="shared" si="79"/>
        <v>3621.6242509227359</v>
      </c>
      <c r="L353" s="1045">
        <f t="shared" si="79"/>
        <v>3621.6242509227359</v>
      </c>
      <c r="M353" s="1045">
        <f t="shared" si="79"/>
        <v>3621.6242509227359</v>
      </c>
      <c r="N353" s="1045">
        <f t="shared" si="79"/>
        <v>3621.6242509227359</v>
      </c>
      <c r="O353" s="1045">
        <f t="shared" si="79"/>
        <v>2000</v>
      </c>
      <c r="P353" s="1045">
        <f t="shared" si="79"/>
        <v>2000</v>
      </c>
      <c r="Q353" s="1045">
        <f t="shared" si="79"/>
        <v>0</v>
      </c>
      <c r="R353" s="1045">
        <f t="shared" si="79"/>
        <v>0</v>
      </c>
      <c r="S353" s="980"/>
      <c r="T353" s="981" t="s">
        <v>148</v>
      </c>
      <c r="U353" s="1045">
        <f t="shared" si="80"/>
        <v>56.6</v>
      </c>
      <c r="V353" s="1045">
        <f t="shared" si="80"/>
        <v>56.6</v>
      </c>
      <c r="W353" s="1045">
        <f t="shared" si="80"/>
        <v>56.6</v>
      </c>
      <c r="X353" s="1045">
        <f t="shared" si="80"/>
        <v>56.6</v>
      </c>
      <c r="Y353" s="1045">
        <f t="shared" si="80"/>
        <v>39.619999999999997</v>
      </c>
      <c r="Z353" s="1045">
        <f t="shared" si="80"/>
        <v>36.79</v>
      </c>
      <c r="AA353" s="1045">
        <f t="shared" si="80"/>
        <v>0</v>
      </c>
      <c r="AB353" s="1045">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045">
        <f t="shared" si="79"/>
        <v>3621.6242509227359</v>
      </c>
      <c r="L354" s="1045">
        <f t="shared" si="79"/>
        <v>3621.6242509227359</v>
      </c>
      <c r="M354" s="1045">
        <f t="shared" si="79"/>
        <v>3621.6242509227359</v>
      </c>
      <c r="N354" s="1045">
        <f t="shared" si="79"/>
        <v>3621.6242509227359</v>
      </c>
      <c r="O354" s="1045">
        <f t="shared" si="79"/>
        <v>2000</v>
      </c>
      <c r="P354" s="1045">
        <f t="shared" si="79"/>
        <v>2000</v>
      </c>
      <c r="Q354" s="1045">
        <f t="shared" si="79"/>
        <v>0</v>
      </c>
      <c r="R354" s="1045">
        <f t="shared" si="79"/>
        <v>0</v>
      </c>
      <c r="S354" s="980"/>
      <c r="T354" s="981" t="s">
        <v>149</v>
      </c>
      <c r="U354" s="1045">
        <f t="shared" si="80"/>
        <v>21.9</v>
      </c>
      <c r="V354" s="1045">
        <f t="shared" si="80"/>
        <v>21.9</v>
      </c>
      <c r="W354" s="1045">
        <f t="shared" si="80"/>
        <v>21.9</v>
      </c>
      <c r="X354" s="1045">
        <f t="shared" si="80"/>
        <v>21.9</v>
      </c>
      <c r="Y354" s="1045">
        <f t="shared" si="80"/>
        <v>15.329999999999998</v>
      </c>
      <c r="Z354" s="1045">
        <f t="shared" si="80"/>
        <v>14.234999999999999</v>
      </c>
      <c r="AA354" s="1045">
        <f t="shared" si="80"/>
        <v>0</v>
      </c>
      <c r="AB354" s="1045">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045">
        <f t="shared" si="79"/>
        <v>3621.6242509227359</v>
      </c>
      <c r="L355" s="1045">
        <f t="shared" si="79"/>
        <v>3621.6242509227359</v>
      </c>
      <c r="M355" s="1045">
        <f t="shared" si="79"/>
        <v>3621.6242509227359</v>
      </c>
      <c r="N355" s="1045">
        <f t="shared" si="79"/>
        <v>3621.6242509227359</v>
      </c>
      <c r="O355" s="1045">
        <f t="shared" si="79"/>
        <v>2000</v>
      </c>
      <c r="P355" s="1045">
        <f t="shared" si="79"/>
        <v>2000</v>
      </c>
      <c r="Q355" s="1045">
        <f t="shared" si="79"/>
        <v>0</v>
      </c>
      <c r="R355" s="1045">
        <f t="shared" si="79"/>
        <v>0</v>
      </c>
      <c r="S355" s="980"/>
      <c r="T355" s="981" t="s">
        <v>150</v>
      </c>
      <c r="U355" s="1045">
        <f t="shared" si="80"/>
        <v>4.9000000000000004</v>
      </c>
      <c r="V355" s="1045">
        <f t="shared" si="80"/>
        <v>4.9000000000000004</v>
      </c>
      <c r="W355" s="1045">
        <f t="shared" si="80"/>
        <v>4.9000000000000004</v>
      </c>
      <c r="X355" s="1045">
        <f t="shared" si="80"/>
        <v>4.9000000000000004</v>
      </c>
      <c r="Y355" s="1045">
        <f t="shared" si="80"/>
        <v>3.43</v>
      </c>
      <c r="Z355" s="1045">
        <f t="shared" si="80"/>
        <v>3.1850000000000005</v>
      </c>
      <c r="AA355" s="1045">
        <f t="shared" si="80"/>
        <v>0</v>
      </c>
      <c r="AB355" s="1045">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045">
        <f t="shared" ref="K356:R371" si="81">K346</f>
        <v>3621.6242509227359</v>
      </c>
      <c r="L356" s="1045">
        <f t="shared" si="81"/>
        <v>3621.6242509227359</v>
      </c>
      <c r="M356" s="1045">
        <f t="shared" si="81"/>
        <v>3621.6242509227359</v>
      </c>
      <c r="N356" s="1045">
        <f t="shared" si="81"/>
        <v>3621.6242509227359</v>
      </c>
      <c r="O356" s="1045">
        <f t="shared" si="81"/>
        <v>2000</v>
      </c>
      <c r="P356" s="1045">
        <f t="shared" si="81"/>
        <v>2000</v>
      </c>
      <c r="Q356" s="1045">
        <f t="shared" si="81"/>
        <v>0</v>
      </c>
      <c r="R356" s="1045">
        <f t="shared" si="81"/>
        <v>0</v>
      </c>
      <c r="S356" s="980"/>
      <c r="T356" s="981" t="s">
        <v>151</v>
      </c>
      <c r="U356" s="1045">
        <f t="shared" ref="U356:AB371" si="82">U346</f>
        <v>5.5</v>
      </c>
      <c r="V356" s="1045">
        <f t="shared" si="82"/>
        <v>5.5</v>
      </c>
      <c r="W356" s="1045">
        <f t="shared" si="82"/>
        <v>5.5</v>
      </c>
      <c r="X356" s="1045">
        <f t="shared" si="82"/>
        <v>5.5</v>
      </c>
      <c r="Y356" s="1045">
        <f t="shared" si="82"/>
        <v>3.8499999999999996</v>
      </c>
      <c r="Z356" s="1045">
        <f t="shared" si="82"/>
        <v>3.5750000000000002</v>
      </c>
      <c r="AA356" s="1045">
        <f t="shared" si="82"/>
        <v>0</v>
      </c>
      <c r="AB356" s="1045">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045">
        <f t="shared" si="81"/>
        <v>319.5</v>
      </c>
      <c r="L357" s="1045">
        <f t="shared" si="81"/>
        <v>319.5</v>
      </c>
      <c r="M357" s="1045">
        <f t="shared" si="81"/>
        <v>319.5</v>
      </c>
      <c r="N357" s="1045">
        <f t="shared" si="81"/>
        <v>319.5</v>
      </c>
      <c r="O357" s="1045">
        <f t="shared" si="81"/>
        <v>196.81200000000001</v>
      </c>
      <c r="P357" s="1045">
        <f t="shared" si="81"/>
        <v>182.75400000000002</v>
      </c>
      <c r="Q357" s="1045">
        <f t="shared" si="81"/>
        <v>0</v>
      </c>
      <c r="R357" s="1045">
        <f t="shared" si="81"/>
        <v>0</v>
      </c>
      <c r="S357" s="980"/>
      <c r="T357" s="981" t="s">
        <v>404</v>
      </c>
      <c r="U357" s="1045">
        <f t="shared" si="82"/>
        <v>0</v>
      </c>
      <c r="V357" s="1045">
        <f t="shared" si="82"/>
        <v>0</v>
      </c>
      <c r="W357" s="1045">
        <f t="shared" si="82"/>
        <v>0</v>
      </c>
      <c r="X357" s="1045">
        <f t="shared" si="82"/>
        <v>0</v>
      </c>
      <c r="Y357" s="1045">
        <f t="shared" si="82"/>
        <v>0</v>
      </c>
      <c r="Z357" s="1045">
        <f t="shared" si="82"/>
        <v>0</v>
      </c>
      <c r="AA357" s="1045">
        <f t="shared" si="82"/>
        <v>0</v>
      </c>
      <c r="AB357" s="1045">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045">
        <f t="shared" si="81"/>
        <v>319.5</v>
      </c>
      <c r="L358" s="1045">
        <f t="shared" si="81"/>
        <v>319.5</v>
      </c>
      <c r="M358" s="1045">
        <f t="shared" si="81"/>
        <v>319.5</v>
      </c>
      <c r="N358" s="1045">
        <f t="shared" si="81"/>
        <v>319.5</v>
      </c>
      <c r="O358" s="1045">
        <f t="shared" si="81"/>
        <v>785</v>
      </c>
      <c r="P358" s="1045">
        <f t="shared" si="81"/>
        <v>785</v>
      </c>
      <c r="Q358" s="1045">
        <f t="shared" si="81"/>
        <v>0</v>
      </c>
      <c r="R358" s="1045">
        <f t="shared" si="81"/>
        <v>0</v>
      </c>
      <c r="S358" s="980"/>
      <c r="T358" s="981" t="s">
        <v>143</v>
      </c>
      <c r="U358" s="1045">
        <f t="shared" si="82"/>
        <v>16.3</v>
      </c>
      <c r="V358" s="1045">
        <f t="shared" si="82"/>
        <v>16.3</v>
      </c>
      <c r="W358" s="1045">
        <f t="shared" si="82"/>
        <v>16.3</v>
      </c>
      <c r="X358" s="1045">
        <f t="shared" si="82"/>
        <v>16.3</v>
      </c>
      <c r="Y358" s="1045">
        <f t="shared" si="82"/>
        <v>11.41</v>
      </c>
      <c r="Z358" s="1045">
        <f t="shared" si="82"/>
        <v>10.595000000000001</v>
      </c>
      <c r="AA358" s="1045">
        <f t="shared" si="82"/>
        <v>0</v>
      </c>
      <c r="AB358" s="1045">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045">
        <f t="shared" si="81"/>
        <v>834.95768964280956</v>
      </c>
      <c r="L359" s="1045">
        <f t="shared" si="81"/>
        <v>834.95768964280956</v>
      </c>
      <c r="M359" s="1045">
        <f t="shared" si="81"/>
        <v>834.95768964280956</v>
      </c>
      <c r="N359" s="1045">
        <f t="shared" si="81"/>
        <v>834.95768964280956</v>
      </c>
      <c r="O359" s="1045">
        <f t="shared" si="81"/>
        <v>1750</v>
      </c>
      <c r="P359" s="1045">
        <f t="shared" si="81"/>
        <v>1750</v>
      </c>
      <c r="Q359" s="1045">
        <f t="shared" si="81"/>
        <v>0</v>
      </c>
      <c r="R359" s="1045">
        <f t="shared" si="81"/>
        <v>0</v>
      </c>
      <c r="S359" s="980"/>
      <c r="T359" s="981" t="s">
        <v>144</v>
      </c>
      <c r="U359" s="1045">
        <f t="shared" si="82"/>
        <v>16.2</v>
      </c>
      <c r="V359" s="1045">
        <f t="shared" si="82"/>
        <v>16.2</v>
      </c>
      <c r="W359" s="1045">
        <f t="shared" si="82"/>
        <v>16.2</v>
      </c>
      <c r="X359" s="1045">
        <f t="shared" si="82"/>
        <v>16.2</v>
      </c>
      <c r="Y359" s="1045">
        <f t="shared" si="82"/>
        <v>11.339999999999998</v>
      </c>
      <c r="Z359" s="1045">
        <f t="shared" si="82"/>
        <v>10.53</v>
      </c>
      <c r="AA359" s="1045">
        <f t="shared" si="82"/>
        <v>0</v>
      </c>
      <c r="AB359" s="1045">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045">
        <f t="shared" si="81"/>
        <v>1472.7208603315589</v>
      </c>
      <c r="L360" s="1045">
        <f t="shared" si="81"/>
        <v>1472.7208603315589</v>
      </c>
      <c r="M360" s="1045">
        <f t="shared" si="81"/>
        <v>1472.7208603315589</v>
      </c>
      <c r="N360" s="1045">
        <f t="shared" si="81"/>
        <v>1472.7208603315589</v>
      </c>
      <c r="O360" s="1045">
        <f t="shared" si="81"/>
        <v>2750</v>
      </c>
      <c r="P360" s="1045">
        <f t="shared" si="81"/>
        <v>2750</v>
      </c>
      <c r="Q360" s="1045">
        <f t="shared" si="81"/>
        <v>0</v>
      </c>
      <c r="R360" s="1045">
        <f t="shared" si="81"/>
        <v>0</v>
      </c>
      <c r="S360" s="980"/>
      <c r="T360" s="981" t="s">
        <v>145</v>
      </c>
      <c r="U360" s="1045">
        <f t="shared" si="82"/>
        <v>34</v>
      </c>
      <c r="V360" s="1045">
        <f t="shared" si="82"/>
        <v>34</v>
      </c>
      <c r="W360" s="1045">
        <f t="shared" si="82"/>
        <v>34</v>
      </c>
      <c r="X360" s="1045">
        <f t="shared" si="82"/>
        <v>34</v>
      </c>
      <c r="Y360" s="1045">
        <f t="shared" si="82"/>
        <v>23.799999999999997</v>
      </c>
      <c r="Z360" s="1045">
        <f t="shared" si="82"/>
        <v>22.1</v>
      </c>
      <c r="AA360" s="1045">
        <f t="shared" si="82"/>
        <v>0</v>
      </c>
      <c r="AB360" s="1045">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045">
        <f t="shared" si="81"/>
        <v>2161.5945606630453</v>
      </c>
      <c r="L361" s="1045">
        <f t="shared" si="81"/>
        <v>2161.5945606630453</v>
      </c>
      <c r="M361" s="1045">
        <f t="shared" si="81"/>
        <v>2161.5945606630453</v>
      </c>
      <c r="N361" s="1045">
        <f t="shared" si="81"/>
        <v>2161.5945606630453</v>
      </c>
      <c r="O361" s="1045">
        <f t="shared" si="81"/>
        <v>2000</v>
      </c>
      <c r="P361" s="1045">
        <f t="shared" si="81"/>
        <v>2000</v>
      </c>
      <c r="Q361" s="1045">
        <f t="shared" si="81"/>
        <v>0</v>
      </c>
      <c r="R361" s="1045">
        <f t="shared" si="81"/>
        <v>0</v>
      </c>
      <c r="S361" s="980"/>
      <c r="T361" s="981" t="s">
        <v>146</v>
      </c>
      <c r="U361" s="1045">
        <f t="shared" si="82"/>
        <v>54.8</v>
      </c>
      <c r="V361" s="1045">
        <f t="shared" si="82"/>
        <v>54.8</v>
      </c>
      <c r="W361" s="1045">
        <f t="shared" si="82"/>
        <v>54.8</v>
      </c>
      <c r="X361" s="1045">
        <f t="shared" si="82"/>
        <v>54.8</v>
      </c>
      <c r="Y361" s="1045">
        <f t="shared" si="82"/>
        <v>38.359999999999992</v>
      </c>
      <c r="Z361" s="1045">
        <f t="shared" si="82"/>
        <v>35.619999999999997</v>
      </c>
      <c r="AA361" s="1045">
        <f t="shared" si="82"/>
        <v>0</v>
      </c>
      <c r="AB361" s="1045">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045">
        <f t="shared" si="81"/>
        <v>2967.6186224109038</v>
      </c>
      <c r="L362" s="1045">
        <f t="shared" si="81"/>
        <v>2967.6186224109038</v>
      </c>
      <c r="M362" s="1045">
        <f t="shared" si="81"/>
        <v>2967.6186224109038</v>
      </c>
      <c r="N362" s="1045">
        <f t="shared" si="81"/>
        <v>2967.6186224109038</v>
      </c>
      <c r="O362" s="1045">
        <f t="shared" si="81"/>
        <v>2000</v>
      </c>
      <c r="P362" s="1045">
        <f t="shared" si="81"/>
        <v>2000</v>
      </c>
      <c r="Q362" s="1045">
        <f t="shared" si="81"/>
        <v>0</v>
      </c>
      <c r="R362" s="1045">
        <f t="shared" si="81"/>
        <v>0</v>
      </c>
      <c r="S362" s="980"/>
      <c r="T362" s="981" t="s">
        <v>147</v>
      </c>
      <c r="U362" s="1045">
        <f t="shared" si="82"/>
        <v>72.099999999999994</v>
      </c>
      <c r="V362" s="1045">
        <f t="shared" si="82"/>
        <v>72.099999999999994</v>
      </c>
      <c r="W362" s="1045">
        <f t="shared" si="82"/>
        <v>72.099999999999994</v>
      </c>
      <c r="X362" s="1045">
        <f t="shared" si="82"/>
        <v>72.099999999999994</v>
      </c>
      <c r="Y362" s="1045">
        <f t="shared" si="82"/>
        <v>50.469999999999992</v>
      </c>
      <c r="Z362" s="1045">
        <f t="shared" si="82"/>
        <v>46.864999999999995</v>
      </c>
      <c r="AA362" s="1045">
        <f t="shared" si="82"/>
        <v>0</v>
      </c>
      <c r="AB362" s="1045">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045">
        <f t="shared" si="81"/>
        <v>3621.6242509227359</v>
      </c>
      <c r="L363" s="1045">
        <f t="shared" si="81"/>
        <v>3621.6242509227359</v>
      </c>
      <c r="M363" s="1045">
        <f t="shared" si="81"/>
        <v>3621.6242509227359</v>
      </c>
      <c r="N363" s="1045">
        <f t="shared" si="81"/>
        <v>3621.6242509227359</v>
      </c>
      <c r="O363" s="1045">
        <f t="shared" si="81"/>
        <v>2000</v>
      </c>
      <c r="P363" s="1045">
        <f t="shared" si="81"/>
        <v>2000</v>
      </c>
      <c r="Q363" s="1045">
        <f t="shared" si="81"/>
        <v>0</v>
      </c>
      <c r="R363" s="1045">
        <f t="shared" si="81"/>
        <v>0</v>
      </c>
      <c r="S363" s="980"/>
      <c r="T363" s="981" t="s">
        <v>148</v>
      </c>
      <c r="U363" s="1045">
        <f t="shared" si="82"/>
        <v>56.6</v>
      </c>
      <c r="V363" s="1045">
        <f t="shared" si="82"/>
        <v>56.6</v>
      </c>
      <c r="W363" s="1045">
        <f t="shared" si="82"/>
        <v>56.6</v>
      </c>
      <c r="X363" s="1045">
        <f t="shared" si="82"/>
        <v>56.6</v>
      </c>
      <c r="Y363" s="1045">
        <f t="shared" si="82"/>
        <v>39.619999999999997</v>
      </c>
      <c r="Z363" s="1045">
        <f t="shared" si="82"/>
        <v>36.79</v>
      </c>
      <c r="AA363" s="1045">
        <f t="shared" si="82"/>
        <v>0</v>
      </c>
      <c r="AB363" s="1045">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045">
        <f t="shared" si="81"/>
        <v>3621.6242509227359</v>
      </c>
      <c r="L364" s="1045">
        <f t="shared" si="81"/>
        <v>3621.6242509227359</v>
      </c>
      <c r="M364" s="1045">
        <f t="shared" si="81"/>
        <v>3621.6242509227359</v>
      </c>
      <c r="N364" s="1045">
        <f t="shared" si="81"/>
        <v>3621.6242509227359</v>
      </c>
      <c r="O364" s="1045">
        <f t="shared" si="81"/>
        <v>2000</v>
      </c>
      <c r="P364" s="1045">
        <f t="shared" si="81"/>
        <v>2000</v>
      </c>
      <c r="Q364" s="1045">
        <f t="shared" si="81"/>
        <v>0</v>
      </c>
      <c r="R364" s="1045">
        <f t="shared" si="81"/>
        <v>0</v>
      </c>
      <c r="S364" s="980"/>
      <c r="T364" s="981" t="s">
        <v>149</v>
      </c>
      <c r="U364" s="1045">
        <f t="shared" si="82"/>
        <v>21.9</v>
      </c>
      <c r="V364" s="1045">
        <f t="shared" si="82"/>
        <v>21.9</v>
      </c>
      <c r="W364" s="1045">
        <f t="shared" si="82"/>
        <v>21.9</v>
      </c>
      <c r="X364" s="1045">
        <f t="shared" si="82"/>
        <v>21.9</v>
      </c>
      <c r="Y364" s="1045">
        <f t="shared" si="82"/>
        <v>15.329999999999998</v>
      </c>
      <c r="Z364" s="1045">
        <f t="shared" si="82"/>
        <v>14.234999999999999</v>
      </c>
      <c r="AA364" s="1045">
        <f t="shared" si="82"/>
        <v>0</v>
      </c>
      <c r="AB364" s="1045">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045">
        <f t="shared" si="81"/>
        <v>3621.6242509227359</v>
      </c>
      <c r="L365" s="1045">
        <f t="shared" si="81"/>
        <v>3621.6242509227359</v>
      </c>
      <c r="M365" s="1045">
        <f t="shared" si="81"/>
        <v>3621.6242509227359</v>
      </c>
      <c r="N365" s="1045">
        <f t="shared" si="81"/>
        <v>3621.6242509227359</v>
      </c>
      <c r="O365" s="1045">
        <f t="shared" si="81"/>
        <v>2000</v>
      </c>
      <c r="P365" s="1045">
        <f t="shared" si="81"/>
        <v>2000</v>
      </c>
      <c r="Q365" s="1045">
        <f t="shared" si="81"/>
        <v>0</v>
      </c>
      <c r="R365" s="1045">
        <f t="shared" si="81"/>
        <v>0</v>
      </c>
      <c r="S365" s="980"/>
      <c r="T365" s="981" t="s">
        <v>150</v>
      </c>
      <c r="U365" s="1045">
        <f t="shared" si="82"/>
        <v>4.9000000000000004</v>
      </c>
      <c r="V365" s="1045">
        <f t="shared" si="82"/>
        <v>4.9000000000000004</v>
      </c>
      <c r="W365" s="1045">
        <f t="shared" si="82"/>
        <v>4.9000000000000004</v>
      </c>
      <c r="X365" s="1045">
        <f t="shared" si="82"/>
        <v>4.9000000000000004</v>
      </c>
      <c r="Y365" s="1045">
        <f t="shared" si="82"/>
        <v>3.43</v>
      </c>
      <c r="Z365" s="1045">
        <f t="shared" si="82"/>
        <v>3.1850000000000005</v>
      </c>
      <c r="AA365" s="1045">
        <f t="shared" si="82"/>
        <v>0</v>
      </c>
      <c r="AB365" s="1045">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045">
        <f t="shared" si="81"/>
        <v>3621.6242509227359</v>
      </c>
      <c r="L366" s="1045">
        <f t="shared" si="81"/>
        <v>3621.6242509227359</v>
      </c>
      <c r="M366" s="1045">
        <f t="shared" si="81"/>
        <v>3621.6242509227359</v>
      </c>
      <c r="N366" s="1045">
        <f t="shared" si="81"/>
        <v>3621.6242509227359</v>
      </c>
      <c r="O366" s="1045">
        <f t="shared" si="81"/>
        <v>2000</v>
      </c>
      <c r="P366" s="1045">
        <f t="shared" si="81"/>
        <v>2000</v>
      </c>
      <c r="Q366" s="1045">
        <f t="shared" si="81"/>
        <v>0</v>
      </c>
      <c r="R366" s="1045">
        <f t="shared" si="81"/>
        <v>0</v>
      </c>
      <c r="S366" s="980"/>
      <c r="T366" s="981" t="s">
        <v>151</v>
      </c>
      <c r="U366" s="1045">
        <f t="shared" si="82"/>
        <v>5.5</v>
      </c>
      <c r="V366" s="1045">
        <f t="shared" si="82"/>
        <v>5.5</v>
      </c>
      <c r="W366" s="1045">
        <f t="shared" si="82"/>
        <v>5.5</v>
      </c>
      <c r="X366" s="1045">
        <f t="shared" si="82"/>
        <v>5.5</v>
      </c>
      <c r="Y366" s="1045">
        <f t="shared" si="82"/>
        <v>3.8499999999999996</v>
      </c>
      <c r="Z366" s="1045">
        <f t="shared" si="82"/>
        <v>3.5750000000000002</v>
      </c>
      <c r="AA366" s="1045">
        <f t="shared" si="82"/>
        <v>0</v>
      </c>
      <c r="AB366" s="1045">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045">
        <f t="shared" si="81"/>
        <v>319.5</v>
      </c>
      <c r="L367" s="1045">
        <f t="shared" si="81"/>
        <v>319.5</v>
      </c>
      <c r="M367" s="1045">
        <f t="shared" si="81"/>
        <v>319.5</v>
      </c>
      <c r="N367" s="1045">
        <f t="shared" si="81"/>
        <v>319.5</v>
      </c>
      <c r="O367" s="1045">
        <f t="shared" si="81"/>
        <v>196.81200000000001</v>
      </c>
      <c r="P367" s="1045">
        <f t="shared" si="81"/>
        <v>182.75400000000002</v>
      </c>
      <c r="Q367" s="1045">
        <f t="shared" si="81"/>
        <v>0</v>
      </c>
      <c r="R367" s="1045">
        <f t="shared" si="81"/>
        <v>0</v>
      </c>
      <c r="S367" s="980"/>
      <c r="T367" s="981" t="s">
        <v>404</v>
      </c>
      <c r="U367" s="1045">
        <f t="shared" si="82"/>
        <v>0</v>
      </c>
      <c r="V367" s="1045">
        <f t="shared" si="82"/>
        <v>0</v>
      </c>
      <c r="W367" s="1045">
        <f t="shared" si="82"/>
        <v>0</v>
      </c>
      <c r="X367" s="1045">
        <f t="shared" si="82"/>
        <v>0</v>
      </c>
      <c r="Y367" s="1045">
        <f t="shared" si="82"/>
        <v>0</v>
      </c>
      <c r="Z367" s="1045">
        <f t="shared" si="82"/>
        <v>0</v>
      </c>
      <c r="AA367" s="1045">
        <f t="shared" si="82"/>
        <v>0</v>
      </c>
      <c r="AB367" s="1045">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045">
        <f t="shared" si="81"/>
        <v>319.5</v>
      </c>
      <c r="L368" s="1045">
        <f t="shared" si="81"/>
        <v>319.5</v>
      </c>
      <c r="M368" s="1045">
        <f t="shared" si="81"/>
        <v>319.5</v>
      </c>
      <c r="N368" s="1045">
        <f t="shared" si="81"/>
        <v>319.5</v>
      </c>
      <c r="O368" s="1045">
        <f t="shared" si="81"/>
        <v>785</v>
      </c>
      <c r="P368" s="1045">
        <f t="shared" si="81"/>
        <v>785</v>
      </c>
      <c r="Q368" s="1045">
        <f t="shared" si="81"/>
        <v>0</v>
      </c>
      <c r="R368" s="1045">
        <f t="shared" si="81"/>
        <v>0</v>
      </c>
      <c r="S368" s="980"/>
      <c r="T368" s="981" t="s">
        <v>143</v>
      </c>
      <c r="U368" s="1045">
        <f t="shared" si="82"/>
        <v>16.3</v>
      </c>
      <c r="V368" s="1045">
        <f t="shared" si="82"/>
        <v>16.3</v>
      </c>
      <c r="W368" s="1045">
        <f t="shared" si="82"/>
        <v>16.3</v>
      </c>
      <c r="X368" s="1045">
        <f t="shared" si="82"/>
        <v>16.3</v>
      </c>
      <c r="Y368" s="1045">
        <f t="shared" si="82"/>
        <v>11.41</v>
      </c>
      <c r="Z368" s="1045">
        <f t="shared" si="82"/>
        <v>10.595000000000001</v>
      </c>
      <c r="AA368" s="1045">
        <f t="shared" si="82"/>
        <v>0</v>
      </c>
      <c r="AB368" s="1045">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045">
        <f t="shared" si="81"/>
        <v>834.95768964280956</v>
      </c>
      <c r="L369" s="1045">
        <f t="shared" si="81"/>
        <v>834.95768964280956</v>
      </c>
      <c r="M369" s="1045">
        <f t="shared" si="81"/>
        <v>834.95768964280956</v>
      </c>
      <c r="N369" s="1045">
        <f t="shared" si="81"/>
        <v>834.95768964280956</v>
      </c>
      <c r="O369" s="1045">
        <f t="shared" si="81"/>
        <v>1750</v>
      </c>
      <c r="P369" s="1045">
        <f t="shared" si="81"/>
        <v>1750</v>
      </c>
      <c r="Q369" s="1045">
        <f t="shared" si="81"/>
        <v>0</v>
      </c>
      <c r="R369" s="1045">
        <f t="shared" si="81"/>
        <v>0</v>
      </c>
      <c r="S369" s="980"/>
      <c r="T369" s="981" t="s">
        <v>144</v>
      </c>
      <c r="U369" s="1045">
        <f t="shared" si="82"/>
        <v>16.2</v>
      </c>
      <c r="V369" s="1045">
        <f t="shared" si="82"/>
        <v>16.2</v>
      </c>
      <c r="W369" s="1045">
        <f t="shared" si="82"/>
        <v>16.2</v>
      </c>
      <c r="X369" s="1045">
        <f t="shared" si="82"/>
        <v>16.2</v>
      </c>
      <c r="Y369" s="1045">
        <f t="shared" si="82"/>
        <v>11.339999999999998</v>
      </c>
      <c r="Z369" s="1045">
        <f t="shared" si="82"/>
        <v>10.53</v>
      </c>
      <c r="AA369" s="1045">
        <f t="shared" si="82"/>
        <v>0</v>
      </c>
      <c r="AB369" s="1045">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045">
        <f t="shared" si="81"/>
        <v>1472.7208603315589</v>
      </c>
      <c r="L370" s="1045">
        <f t="shared" si="81"/>
        <v>1472.7208603315589</v>
      </c>
      <c r="M370" s="1045">
        <f t="shared" si="81"/>
        <v>1472.7208603315589</v>
      </c>
      <c r="N370" s="1045">
        <f t="shared" si="81"/>
        <v>1472.7208603315589</v>
      </c>
      <c r="O370" s="1045">
        <f t="shared" si="81"/>
        <v>2750</v>
      </c>
      <c r="P370" s="1045">
        <f t="shared" si="81"/>
        <v>2750</v>
      </c>
      <c r="Q370" s="1045">
        <f t="shared" si="81"/>
        <v>0</v>
      </c>
      <c r="R370" s="1045">
        <f t="shared" si="81"/>
        <v>0</v>
      </c>
      <c r="S370" s="980"/>
      <c r="T370" s="981" t="s">
        <v>145</v>
      </c>
      <c r="U370" s="1045">
        <f t="shared" si="82"/>
        <v>34</v>
      </c>
      <c r="V370" s="1045">
        <f t="shared" si="82"/>
        <v>34</v>
      </c>
      <c r="W370" s="1045">
        <f t="shared" si="82"/>
        <v>34</v>
      </c>
      <c r="X370" s="1045">
        <f t="shared" si="82"/>
        <v>34</v>
      </c>
      <c r="Y370" s="1045">
        <f t="shared" si="82"/>
        <v>23.799999999999997</v>
      </c>
      <c r="Z370" s="1045">
        <f t="shared" si="82"/>
        <v>22.1</v>
      </c>
      <c r="AA370" s="1045">
        <f t="shared" si="82"/>
        <v>0</v>
      </c>
      <c r="AB370" s="1045">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045">
        <f t="shared" si="81"/>
        <v>2161.5945606630453</v>
      </c>
      <c r="L371" s="1045">
        <f t="shared" si="81"/>
        <v>2161.5945606630453</v>
      </c>
      <c r="M371" s="1045">
        <f t="shared" si="81"/>
        <v>2161.5945606630453</v>
      </c>
      <c r="N371" s="1045">
        <f t="shared" si="81"/>
        <v>2161.5945606630453</v>
      </c>
      <c r="O371" s="1045">
        <f t="shared" si="81"/>
        <v>2000</v>
      </c>
      <c r="P371" s="1045">
        <f t="shared" si="81"/>
        <v>2000</v>
      </c>
      <c r="Q371" s="1045">
        <f t="shared" si="81"/>
        <v>0</v>
      </c>
      <c r="R371" s="1045">
        <f t="shared" si="81"/>
        <v>0</v>
      </c>
      <c r="S371" s="980"/>
      <c r="T371" s="981" t="s">
        <v>146</v>
      </c>
      <c r="U371" s="1045">
        <f t="shared" si="82"/>
        <v>54.8</v>
      </c>
      <c r="V371" s="1045">
        <f t="shared" si="82"/>
        <v>54.8</v>
      </c>
      <c r="W371" s="1045">
        <f t="shared" si="82"/>
        <v>54.8</v>
      </c>
      <c r="X371" s="1045">
        <f t="shared" si="82"/>
        <v>54.8</v>
      </c>
      <c r="Y371" s="1045">
        <f t="shared" si="82"/>
        <v>38.359999999999992</v>
      </c>
      <c r="Z371" s="1045">
        <f t="shared" si="82"/>
        <v>35.619999999999997</v>
      </c>
      <c r="AA371" s="1045">
        <f t="shared" si="82"/>
        <v>0</v>
      </c>
      <c r="AB371" s="1045">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045">
        <f t="shared" ref="K372:R387" si="83">K362</f>
        <v>2967.6186224109038</v>
      </c>
      <c r="L372" s="1045">
        <f t="shared" si="83"/>
        <v>2967.6186224109038</v>
      </c>
      <c r="M372" s="1045">
        <f t="shared" si="83"/>
        <v>2967.6186224109038</v>
      </c>
      <c r="N372" s="1045">
        <f t="shared" si="83"/>
        <v>2967.6186224109038</v>
      </c>
      <c r="O372" s="1045">
        <f t="shared" si="83"/>
        <v>2000</v>
      </c>
      <c r="P372" s="1045">
        <f t="shared" si="83"/>
        <v>2000</v>
      </c>
      <c r="Q372" s="1045">
        <f t="shared" si="83"/>
        <v>0</v>
      </c>
      <c r="R372" s="1045">
        <f t="shared" si="83"/>
        <v>0</v>
      </c>
      <c r="S372" s="980"/>
      <c r="T372" s="981" t="s">
        <v>147</v>
      </c>
      <c r="U372" s="1045">
        <f t="shared" ref="U372:AB387" si="84">U362</f>
        <v>72.099999999999994</v>
      </c>
      <c r="V372" s="1045">
        <f t="shared" si="84"/>
        <v>72.099999999999994</v>
      </c>
      <c r="W372" s="1045">
        <f t="shared" si="84"/>
        <v>72.099999999999994</v>
      </c>
      <c r="X372" s="1045">
        <f t="shared" si="84"/>
        <v>72.099999999999994</v>
      </c>
      <c r="Y372" s="1045">
        <f t="shared" si="84"/>
        <v>50.469999999999992</v>
      </c>
      <c r="Z372" s="1045">
        <f t="shared" si="84"/>
        <v>46.864999999999995</v>
      </c>
      <c r="AA372" s="1045">
        <f t="shared" si="84"/>
        <v>0</v>
      </c>
      <c r="AB372" s="1045">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045">
        <f t="shared" si="83"/>
        <v>3621.6242509227359</v>
      </c>
      <c r="L373" s="1045">
        <f t="shared" si="83"/>
        <v>3621.6242509227359</v>
      </c>
      <c r="M373" s="1045">
        <f t="shared" si="83"/>
        <v>3621.6242509227359</v>
      </c>
      <c r="N373" s="1045">
        <f t="shared" si="83"/>
        <v>3621.6242509227359</v>
      </c>
      <c r="O373" s="1045">
        <f t="shared" si="83"/>
        <v>2000</v>
      </c>
      <c r="P373" s="1045">
        <f t="shared" si="83"/>
        <v>2000</v>
      </c>
      <c r="Q373" s="1045">
        <f t="shared" si="83"/>
        <v>0</v>
      </c>
      <c r="R373" s="1045">
        <f t="shared" si="83"/>
        <v>0</v>
      </c>
      <c r="S373" s="980"/>
      <c r="T373" s="981" t="s">
        <v>148</v>
      </c>
      <c r="U373" s="1045">
        <f t="shared" si="84"/>
        <v>56.6</v>
      </c>
      <c r="V373" s="1045">
        <f t="shared" si="84"/>
        <v>56.6</v>
      </c>
      <c r="W373" s="1045">
        <f t="shared" si="84"/>
        <v>56.6</v>
      </c>
      <c r="X373" s="1045">
        <f t="shared" si="84"/>
        <v>56.6</v>
      </c>
      <c r="Y373" s="1045">
        <f t="shared" si="84"/>
        <v>39.619999999999997</v>
      </c>
      <c r="Z373" s="1045">
        <f t="shared" si="84"/>
        <v>36.79</v>
      </c>
      <c r="AA373" s="1045">
        <f t="shared" si="84"/>
        <v>0</v>
      </c>
      <c r="AB373" s="1045">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045">
        <f t="shared" si="83"/>
        <v>3621.6242509227359</v>
      </c>
      <c r="L374" s="1045">
        <f t="shared" si="83"/>
        <v>3621.6242509227359</v>
      </c>
      <c r="M374" s="1045">
        <f t="shared" si="83"/>
        <v>3621.6242509227359</v>
      </c>
      <c r="N374" s="1045">
        <f t="shared" si="83"/>
        <v>3621.6242509227359</v>
      </c>
      <c r="O374" s="1045">
        <f t="shared" si="83"/>
        <v>2000</v>
      </c>
      <c r="P374" s="1045">
        <f t="shared" si="83"/>
        <v>2000</v>
      </c>
      <c r="Q374" s="1045">
        <f t="shared" si="83"/>
        <v>0</v>
      </c>
      <c r="R374" s="1045">
        <f t="shared" si="83"/>
        <v>0</v>
      </c>
      <c r="S374" s="980"/>
      <c r="T374" s="981" t="s">
        <v>149</v>
      </c>
      <c r="U374" s="1045">
        <f t="shared" si="84"/>
        <v>21.9</v>
      </c>
      <c r="V374" s="1045">
        <f t="shared" si="84"/>
        <v>21.9</v>
      </c>
      <c r="W374" s="1045">
        <f t="shared" si="84"/>
        <v>21.9</v>
      </c>
      <c r="X374" s="1045">
        <f t="shared" si="84"/>
        <v>21.9</v>
      </c>
      <c r="Y374" s="1045">
        <f t="shared" si="84"/>
        <v>15.329999999999998</v>
      </c>
      <c r="Z374" s="1045">
        <f t="shared" si="84"/>
        <v>14.234999999999999</v>
      </c>
      <c r="AA374" s="1045">
        <f t="shared" si="84"/>
        <v>0</v>
      </c>
      <c r="AB374" s="1045">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045">
        <f t="shared" si="83"/>
        <v>3621.6242509227359</v>
      </c>
      <c r="L375" s="1045">
        <f t="shared" si="83"/>
        <v>3621.6242509227359</v>
      </c>
      <c r="M375" s="1045">
        <f t="shared" si="83"/>
        <v>3621.6242509227359</v>
      </c>
      <c r="N375" s="1045">
        <f t="shared" si="83"/>
        <v>3621.6242509227359</v>
      </c>
      <c r="O375" s="1045">
        <f t="shared" si="83"/>
        <v>2000</v>
      </c>
      <c r="P375" s="1045">
        <f t="shared" si="83"/>
        <v>2000</v>
      </c>
      <c r="Q375" s="1045">
        <f t="shared" si="83"/>
        <v>0</v>
      </c>
      <c r="R375" s="1045">
        <f t="shared" si="83"/>
        <v>0</v>
      </c>
      <c r="S375" s="980"/>
      <c r="T375" s="981" t="s">
        <v>150</v>
      </c>
      <c r="U375" s="1045">
        <f t="shared" si="84"/>
        <v>4.9000000000000004</v>
      </c>
      <c r="V375" s="1045">
        <f t="shared" si="84"/>
        <v>4.9000000000000004</v>
      </c>
      <c r="W375" s="1045">
        <f t="shared" si="84"/>
        <v>4.9000000000000004</v>
      </c>
      <c r="X375" s="1045">
        <f t="shared" si="84"/>
        <v>4.9000000000000004</v>
      </c>
      <c r="Y375" s="1045">
        <f t="shared" si="84"/>
        <v>3.43</v>
      </c>
      <c r="Z375" s="1045">
        <f t="shared" si="84"/>
        <v>3.1850000000000005</v>
      </c>
      <c r="AA375" s="1045">
        <f t="shared" si="84"/>
        <v>0</v>
      </c>
      <c r="AB375" s="1045">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045">
        <f t="shared" si="83"/>
        <v>3621.6242509227359</v>
      </c>
      <c r="L376" s="1045">
        <f t="shared" si="83"/>
        <v>3621.6242509227359</v>
      </c>
      <c r="M376" s="1045">
        <f t="shared" si="83"/>
        <v>3621.6242509227359</v>
      </c>
      <c r="N376" s="1045">
        <f t="shared" si="83"/>
        <v>3621.6242509227359</v>
      </c>
      <c r="O376" s="1045">
        <f t="shared" si="83"/>
        <v>2000</v>
      </c>
      <c r="P376" s="1045">
        <f t="shared" si="83"/>
        <v>2000</v>
      </c>
      <c r="Q376" s="1045">
        <f t="shared" si="83"/>
        <v>0</v>
      </c>
      <c r="R376" s="1045">
        <f t="shared" si="83"/>
        <v>0</v>
      </c>
      <c r="S376" s="980"/>
      <c r="T376" s="981" t="s">
        <v>151</v>
      </c>
      <c r="U376" s="1045">
        <f t="shared" si="84"/>
        <v>5.5</v>
      </c>
      <c r="V376" s="1045">
        <f t="shared" si="84"/>
        <v>5.5</v>
      </c>
      <c r="W376" s="1045">
        <f t="shared" si="84"/>
        <v>5.5</v>
      </c>
      <c r="X376" s="1045">
        <f t="shared" si="84"/>
        <v>5.5</v>
      </c>
      <c r="Y376" s="1045">
        <f t="shared" si="84"/>
        <v>3.8499999999999996</v>
      </c>
      <c r="Z376" s="1045">
        <f t="shared" si="84"/>
        <v>3.5750000000000002</v>
      </c>
      <c r="AA376" s="1045">
        <f t="shared" si="84"/>
        <v>0</v>
      </c>
      <c r="AB376" s="1045">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045">
        <f t="shared" si="83"/>
        <v>319.5</v>
      </c>
      <c r="L377" s="1045">
        <f t="shared" si="83"/>
        <v>319.5</v>
      </c>
      <c r="M377" s="1045">
        <f t="shared" si="83"/>
        <v>319.5</v>
      </c>
      <c r="N377" s="1045">
        <f t="shared" si="83"/>
        <v>319.5</v>
      </c>
      <c r="O377" s="1045">
        <f t="shared" si="83"/>
        <v>196.81200000000001</v>
      </c>
      <c r="P377" s="1045">
        <f t="shared" si="83"/>
        <v>182.75400000000002</v>
      </c>
      <c r="Q377" s="1045">
        <f t="shared" si="83"/>
        <v>0</v>
      </c>
      <c r="R377" s="1045">
        <f t="shared" si="83"/>
        <v>0</v>
      </c>
      <c r="S377" s="980"/>
      <c r="T377" s="981" t="s">
        <v>404</v>
      </c>
      <c r="U377" s="1045">
        <f t="shared" si="84"/>
        <v>0</v>
      </c>
      <c r="V377" s="1045">
        <f t="shared" si="84"/>
        <v>0</v>
      </c>
      <c r="W377" s="1045">
        <f t="shared" si="84"/>
        <v>0</v>
      </c>
      <c r="X377" s="1045">
        <f t="shared" si="84"/>
        <v>0</v>
      </c>
      <c r="Y377" s="1045">
        <f t="shared" si="84"/>
        <v>0</v>
      </c>
      <c r="Z377" s="1045">
        <f t="shared" si="84"/>
        <v>0</v>
      </c>
      <c r="AA377" s="1045">
        <f t="shared" si="84"/>
        <v>0</v>
      </c>
      <c r="AB377" s="1045">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045">
        <f t="shared" si="83"/>
        <v>319.5</v>
      </c>
      <c r="L378" s="1045">
        <f t="shared" si="83"/>
        <v>319.5</v>
      </c>
      <c r="M378" s="1045">
        <f t="shared" si="83"/>
        <v>319.5</v>
      </c>
      <c r="N378" s="1045">
        <f t="shared" si="83"/>
        <v>319.5</v>
      </c>
      <c r="O378" s="1045">
        <f t="shared" si="83"/>
        <v>785</v>
      </c>
      <c r="P378" s="1045">
        <f t="shared" si="83"/>
        <v>785</v>
      </c>
      <c r="Q378" s="1045">
        <f t="shared" si="83"/>
        <v>0</v>
      </c>
      <c r="R378" s="1045">
        <f t="shared" si="83"/>
        <v>0</v>
      </c>
      <c r="S378" s="980"/>
      <c r="T378" s="981" t="s">
        <v>143</v>
      </c>
      <c r="U378" s="1045">
        <f t="shared" si="84"/>
        <v>16.3</v>
      </c>
      <c r="V378" s="1045">
        <f t="shared" si="84"/>
        <v>16.3</v>
      </c>
      <c r="W378" s="1045">
        <f t="shared" si="84"/>
        <v>16.3</v>
      </c>
      <c r="X378" s="1045">
        <f t="shared" si="84"/>
        <v>16.3</v>
      </c>
      <c r="Y378" s="1045">
        <f t="shared" si="84"/>
        <v>11.41</v>
      </c>
      <c r="Z378" s="1045">
        <f t="shared" si="84"/>
        <v>10.595000000000001</v>
      </c>
      <c r="AA378" s="1045">
        <f t="shared" si="84"/>
        <v>0</v>
      </c>
      <c r="AB378" s="1045">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045">
        <f t="shared" si="83"/>
        <v>834.95768964280956</v>
      </c>
      <c r="L379" s="1045">
        <f t="shared" si="83"/>
        <v>834.95768964280956</v>
      </c>
      <c r="M379" s="1045">
        <f t="shared" si="83"/>
        <v>834.95768964280956</v>
      </c>
      <c r="N379" s="1045">
        <f t="shared" si="83"/>
        <v>834.95768964280956</v>
      </c>
      <c r="O379" s="1045">
        <f t="shared" si="83"/>
        <v>1750</v>
      </c>
      <c r="P379" s="1045">
        <f t="shared" si="83"/>
        <v>1750</v>
      </c>
      <c r="Q379" s="1045">
        <f t="shared" si="83"/>
        <v>0</v>
      </c>
      <c r="R379" s="1045">
        <f t="shared" si="83"/>
        <v>0</v>
      </c>
      <c r="S379" s="980"/>
      <c r="T379" s="981" t="s">
        <v>144</v>
      </c>
      <c r="U379" s="1045">
        <f t="shared" si="84"/>
        <v>16.2</v>
      </c>
      <c r="V379" s="1045">
        <f t="shared" si="84"/>
        <v>16.2</v>
      </c>
      <c r="W379" s="1045">
        <f t="shared" si="84"/>
        <v>16.2</v>
      </c>
      <c r="X379" s="1045">
        <f t="shared" si="84"/>
        <v>16.2</v>
      </c>
      <c r="Y379" s="1045">
        <f t="shared" si="84"/>
        <v>11.339999999999998</v>
      </c>
      <c r="Z379" s="1045">
        <f t="shared" si="84"/>
        <v>10.53</v>
      </c>
      <c r="AA379" s="1045">
        <f t="shared" si="84"/>
        <v>0</v>
      </c>
      <c r="AB379" s="1045">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045">
        <f t="shared" si="83"/>
        <v>1472.7208603315589</v>
      </c>
      <c r="L380" s="1045">
        <f t="shared" si="83"/>
        <v>1472.7208603315589</v>
      </c>
      <c r="M380" s="1045">
        <f t="shared" si="83"/>
        <v>1472.7208603315589</v>
      </c>
      <c r="N380" s="1045">
        <f t="shared" si="83"/>
        <v>1472.7208603315589</v>
      </c>
      <c r="O380" s="1045">
        <f t="shared" si="83"/>
        <v>2750</v>
      </c>
      <c r="P380" s="1045">
        <f t="shared" si="83"/>
        <v>2750</v>
      </c>
      <c r="Q380" s="1045">
        <f t="shared" si="83"/>
        <v>0</v>
      </c>
      <c r="R380" s="1045">
        <f t="shared" si="83"/>
        <v>0</v>
      </c>
      <c r="S380" s="980"/>
      <c r="T380" s="981" t="s">
        <v>145</v>
      </c>
      <c r="U380" s="1045">
        <f t="shared" si="84"/>
        <v>34</v>
      </c>
      <c r="V380" s="1045">
        <f t="shared" si="84"/>
        <v>34</v>
      </c>
      <c r="W380" s="1045">
        <f t="shared" si="84"/>
        <v>34</v>
      </c>
      <c r="X380" s="1045">
        <f t="shared" si="84"/>
        <v>34</v>
      </c>
      <c r="Y380" s="1045">
        <f t="shared" si="84"/>
        <v>23.799999999999997</v>
      </c>
      <c r="Z380" s="1045">
        <f t="shared" si="84"/>
        <v>22.1</v>
      </c>
      <c r="AA380" s="1045">
        <f t="shared" si="84"/>
        <v>0</v>
      </c>
      <c r="AB380" s="1045">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045">
        <f t="shared" si="83"/>
        <v>2161.5945606630453</v>
      </c>
      <c r="L381" s="1045">
        <f t="shared" si="83"/>
        <v>2161.5945606630453</v>
      </c>
      <c r="M381" s="1045">
        <f t="shared" si="83"/>
        <v>2161.5945606630453</v>
      </c>
      <c r="N381" s="1045">
        <f t="shared" si="83"/>
        <v>2161.5945606630453</v>
      </c>
      <c r="O381" s="1045">
        <f t="shared" si="83"/>
        <v>2000</v>
      </c>
      <c r="P381" s="1045">
        <f t="shared" si="83"/>
        <v>2000</v>
      </c>
      <c r="Q381" s="1045">
        <f t="shared" si="83"/>
        <v>0</v>
      </c>
      <c r="R381" s="1045">
        <f t="shared" si="83"/>
        <v>0</v>
      </c>
      <c r="S381" s="980"/>
      <c r="T381" s="981" t="s">
        <v>146</v>
      </c>
      <c r="U381" s="1045">
        <f t="shared" si="84"/>
        <v>54.8</v>
      </c>
      <c r="V381" s="1045">
        <f t="shared" si="84"/>
        <v>54.8</v>
      </c>
      <c r="W381" s="1045">
        <f t="shared" si="84"/>
        <v>54.8</v>
      </c>
      <c r="X381" s="1045">
        <f t="shared" si="84"/>
        <v>54.8</v>
      </c>
      <c r="Y381" s="1045">
        <f t="shared" si="84"/>
        <v>38.359999999999992</v>
      </c>
      <c r="Z381" s="1045">
        <f t="shared" si="84"/>
        <v>35.619999999999997</v>
      </c>
      <c r="AA381" s="1045">
        <f t="shared" si="84"/>
        <v>0</v>
      </c>
      <c r="AB381" s="1045">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045">
        <f t="shared" si="83"/>
        <v>2967.6186224109038</v>
      </c>
      <c r="L382" s="1045">
        <f t="shared" si="83"/>
        <v>2967.6186224109038</v>
      </c>
      <c r="M382" s="1045">
        <f t="shared" si="83"/>
        <v>2967.6186224109038</v>
      </c>
      <c r="N382" s="1045">
        <f t="shared" si="83"/>
        <v>2967.6186224109038</v>
      </c>
      <c r="O382" s="1045">
        <f t="shared" si="83"/>
        <v>2000</v>
      </c>
      <c r="P382" s="1045">
        <f t="shared" si="83"/>
        <v>2000</v>
      </c>
      <c r="Q382" s="1045">
        <f t="shared" si="83"/>
        <v>0</v>
      </c>
      <c r="R382" s="1045">
        <f t="shared" si="83"/>
        <v>0</v>
      </c>
      <c r="S382" s="980"/>
      <c r="T382" s="981" t="s">
        <v>147</v>
      </c>
      <c r="U382" s="1045">
        <f t="shared" si="84"/>
        <v>72.099999999999994</v>
      </c>
      <c r="V382" s="1045">
        <f t="shared" si="84"/>
        <v>72.099999999999994</v>
      </c>
      <c r="W382" s="1045">
        <f t="shared" si="84"/>
        <v>72.099999999999994</v>
      </c>
      <c r="X382" s="1045">
        <f t="shared" si="84"/>
        <v>72.099999999999994</v>
      </c>
      <c r="Y382" s="1045">
        <f t="shared" si="84"/>
        <v>50.469999999999992</v>
      </c>
      <c r="Z382" s="1045">
        <f t="shared" si="84"/>
        <v>46.864999999999995</v>
      </c>
      <c r="AA382" s="1045">
        <f t="shared" si="84"/>
        <v>0</v>
      </c>
      <c r="AB382" s="1045">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045">
        <f t="shared" si="83"/>
        <v>3621.6242509227359</v>
      </c>
      <c r="L383" s="1045">
        <f t="shared" si="83"/>
        <v>3621.6242509227359</v>
      </c>
      <c r="M383" s="1045">
        <f t="shared" si="83"/>
        <v>3621.6242509227359</v>
      </c>
      <c r="N383" s="1045">
        <f t="shared" si="83"/>
        <v>3621.6242509227359</v>
      </c>
      <c r="O383" s="1045">
        <f t="shared" si="83"/>
        <v>2000</v>
      </c>
      <c r="P383" s="1045">
        <f t="shared" si="83"/>
        <v>2000</v>
      </c>
      <c r="Q383" s="1045">
        <f t="shared" si="83"/>
        <v>0</v>
      </c>
      <c r="R383" s="1045">
        <f t="shared" si="83"/>
        <v>0</v>
      </c>
      <c r="S383" s="980"/>
      <c r="T383" s="981" t="s">
        <v>148</v>
      </c>
      <c r="U383" s="1045">
        <f t="shared" si="84"/>
        <v>56.6</v>
      </c>
      <c r="V383" s="1045">
        <f t="shared" si="84"/>
        <v>56.6</v>
      </c>
      <c r="W383" s="1045">
        <f t="shared" si="84"/>
        <v>56.6</v>
      </c>
      <c r="X383" s="1045">
        <f t="shared" si="84"/>
        <v>56.6</v>
      </c>
      <c r="Y383" s="1045">
        <f t="shared" si="84"/>
        <v>39.619999999999997</v>
      </c>
      <c r="Z383" s="1045">
        <f t="shared" si="84"/>
        <v>36.79</v>
      </c>
      <c r="AA383" s="1045">
        <f t="shared" si="84"/>
        <v>0</v>
      </c>
      <c r="AB383" s="1045">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045">
        <f t="shared" si="83"/>
        <v>3621.6242509227359</v>
      </c>
      <c r="L384" s="1045">
        <f t="shared" si="83"/>
        <v>3621.6242509227359</v>
      </c>
      <c r="M384" s="1045">
        <f t="shared" si="83"/>
        <v>3621.6242509227359</v>
      </c>
      <c r="N384" s="1045">
        <f t="shared" si="83"/>
        <v>3621.6242509227359</v>
      </c>
      <c r="O384" s="1045">
        <f t="shared" si="83"/>
        <v>2000</v>
      </c>
      <c r="P384" s="1045">
        <f t="shared" si="83"/>
        <v>2000</v>
      </c>
      <c r="Q384" s="1045">
        <f t="shared" si="83"/>
        <v>0</v>
      </c>
      <c r="R384" s="1045">
        <f t="shared" si="83"/>
        <v>0</v>
      </c>
      <c r="S384" s="980"/>
      <c r="T384" s="981" t="s">
        <v>149</v>
      </c>
      <c r="U384" s="1045">
        <f t="shared" si="84"/>
        <v>21.9</v>
      </c>
      <c r="V384" s="1045">
        <f t="shared" si="84"/>
        <v>21.9</v>
      </c>
      <c r="W384" s="1045">
        <f t="shared" si="84"/>
        <v>21.9</v>
      </c>
      <c r="X384" s="1045">
        <f t="shared" si="84"/>
        <v>21.9</v>
      </c>
      <c r="Y384" s="1045">
        <f t="shared" si="84"/>
        <v>15.329999999999998</v>
      </c>
      <c r="Z384" s="1045">
        <f t="shared" si="84"/>
        <v>14.234999999999999</v>
      </c>
      <c r="AA384" s="1045">
        <f t="shared" si="84"/>
        <v>0</v>
      </c>
      <c r="AB384" s="1045">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045">
        <f t="shared" si="83"/>
        <v>3621.6242509227359</v>
      </c>
      <c r="L385" s="1045">
        <f t="shared" si="83"/>
        <v>3621.6242509227359</v>
      </c>
      <c r="M385" s="1045">
        <f t="shared" si="83"/>
        <v>3621.6242509227359</v>
      </c>
      <c r="N385" s="1045">
        <f t="shared" si="83"/>
        <v>3621.6242509227359</v>
      </c>
      <c r="O385" s="1045">
        <f t="shared" si="83"/>
        <v>2000</v>
      </c>
      <c r="P385" s="1045">
        <f t="shared" si="83"/>
        <v>2000</v>
      </c>
      <c r="Q385" s="1045">
        <f t="shared" si="83"/>
        <v>0</v>
      </c>
      <c r="R385" s="1045">
        <f t="shared" si="83"/>
        <v>0</v>
      </c>
      <c r="S385" s="980"/>
      <c r="T385" s="981" t="s">
        <v>150</v>
      </c>
      <c r="U385" s="1045">
        <f t="shared" si="84"/>
        <v>4.9000000000000004</v>
      </c>
      <c r="V385" s="1045">
        <f t="shared" si="84"/>
        <v>4.9000000000000004</v>
      </c>
      <c r="W385" s="1045">
        <f t="shared" si="84"/>
        <v>4.9000000000000004</v>
      </c>
      <c r="X385" s="1045">
        <f t="shared" si="84"/>
        <v>4.9000000000000004</v>
      </c>
      <c r="Y385" s="1045">
        <f t="shared" si="84"/>
        <v>3.43</v>
      </c>
      <c r="Z385" s="1045">
        <f t="shared" si="84"/>
        <v>3.1850000000000005</v>
      </c>
      <c r="AA385" s="1045">
        <f t="shared" si="84"/>
        <v>0</v>
      </c>
      <c r="AB385" s="1045">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045">
        <f t="shared" si="83"/>
        <v>3621.6242509227359</v>
      </c>
      <c r="L386" s="1045">
        <f t="shared" si="83"/>
        <v>3621.6242509227359</v>
      </c>
      <c r="M386" s="1045">
        <f t="shared" si="83"/>
        <v>3621.6242509227359</v>
      </c>
      <c r="N386" s="1045">
        <f t="shared" si="83"/>
        <v>3621.6242509227359</v>
      </c>
      <c r="O386" s="1045">
        <f t="shared" si="83"/>
        <v>2000</v>
      </c>
      <c r="P386" s="1045">
        <f t="shared" si="83"/>
        <v>2000</v>
      </c>
      <c r="Q386" s="1045">
        <f t="shared" si="83"/>
        <v>0</v>
      </c>
      <c r="R386" s="1045">
        <f t="shared" si="83"/>
        <v>0</v>
      </c>
      <c r="S386" s="980"/>
      <c r="T386" s="981" t="s">
        <v>151</v>
      </c>
      <c r="U386" s="1045">
        <f t="shared" si="84"/>
        <v>5.5</v>
      </c>
      <c r="V386" s="1045">
        <f t="shared" si="84"/>
        <v>5.5</v>
      </c>
      <c r="W386" s="1045">
        <f t="shared" si="84"/>
        <v>5.5</v>
      </c>
      <c r="X386" s="1045">
        <f t="shared" si="84"/>
        <v>5.5</v>
      </c>
      <c r="Y386" s="1045">
        <f t="shared" si="84"/>
        <v>3.8499999999999996</v>
      </c>
      <c r="Z386" s="1045">
        <f t="shared" si="84"/>
        <v>3.5750000000000002</v>
      </c>
      <c r="AA386" s="1045">
        <f t="shared" si="84"/>
        <v>0</v>
      </c>
      <c r="AB386" s="1045">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045">
        <f t="shared" si="83"/>
        <v>319.5</v>
      </c>
      <c r="L387" s="1045">
        <f t="shared" si="83"/>
        <v>319.5</v>
      </c>
      <c r="M387" s="1045">
        <f t="shared" si="83"/>
        <v>319.5</v>
      </c>
      <c r="N387" s="1045">
        <f t="shared" si="83"/>
        <v>319.5</v>
      </c>
      <c r="O387" s="1045">
        <f t="shared" si="83"/>
        <v>196.81200000000001</v>
      </c>
      <c r="P387" s="1045">
        <f t="shared" si="83"/>
        <v>182.75400000000002</v>
      </c>
      <c r="Q387" s="1045">
        <f t="shared" si="83"/>
        <v>0</v>
      </c>
      <c r="R387" s="1045">
        <f t="shared" si="83"/>
        <v>0</v>
      </c>
      <c r="S387" s="980"/>
      <c r="T387" s="981" t="s">
        <v>404</v>
      </c>
      <c r="U387" s="1045">
        <f t="shared" si="84"/>
        <v>0</v>
      </c>
      <c r="V387" s="1045">
        <f t="shared" si="84"/>
        <v>0</v>
      </c>
      <c r="W387" s="1045">
        <f t="shared" si="84"/>
        <v>0</v>
      </c>
      <c r="X387" s="1045">
        <f t="shared" si="84"/>
        <v>0</v>
      </c>
      <c r="Y387" s="1045">
        <f t="shared" si="84"/>
        <v>0</v>
      </c>
      <c r="Z387" s="1045">
        <f t="shared" si="84"/>
        <v>0</v>
      </c>
      <c r="AA387" s="1045">
        <f t="shared" si="84"/>
        <v>0</v>
      </c>
      <c r="AB387" s="1045">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045">
        <f t="shared" ref="K388:R396" si="85">K378</f>
        <v>319.5</v>
      </c>
      <c r="L388" s="1045">
        <f t="shared" si="85"/>
        <v>319.5</v>
      </c>
      <c r="M388" s="1045">
        <f t="shared" si="85"/>
        <v>319.5</v>
      </c>
      <c r="N388" s="1045">
        <f t="shared" si="85"/>
        <v>319.5</v>
      </c>
      <c r="O388" s="1045">
        <f t="shared" si="85"/>
        <v>785</v>
      </c>
      <c r="P388" s="1045">
        <f t="shared" si="85"/>
        <v>785</v>
      </c>
      <c r="Q388" s="1045">
        <f t="shared" si="85"/>
        <v>0</v>
      </c>
      <c r="R388" s="1045">
        <f t="shared" si="85"/>
        <v>0</v>
      </c>
      <c r="S388" s="980"/>
      <c r="T388" s="981" t="s">
        <v>143</v>
      </c>
      <c r="U388" s="1045">
        <f t="shared" ref="U388:AB396" si="86">U378</f>
        <v>16.3</v>
      </c>
      <c r="V388" s="1045">
        <f t="shared" si="86"/>
        <v>16.3</v>
      </c>
      <c r="W388" s="1045">
        <f t="shared" si="86"/>
        <v>16.3</v>
      </c>
      <c r="X388" s="1045">
        <f t="shared" si="86"/>
        <v>16.3</v>
      </c>
      <c r="Y388" s="1045">
        <f t="shared" si="86"/>
        <v>11.41</v>
      </c>
      <c r="Z388" s="1045">
        <f t="shared" si="86"/>
        <v>10.595000000000001</v>
      </c>
      <c r="AA388" s="1045">
        <f t="shared" si="86"/>
        <v>0</v>
      </c>
      <c r="AB388" s="1045">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045">
        <f t="shared" si="85"/>
        <v>834.95768964280956</v>
      </c>
      <c r="L389" s="1045">
        <f t="shared" si="85"/>
        <v>834.95768964280956</v>
      </c>
      <c r="M389" s="1045">
        <f t="shared" si="85"/>
        <v>834.95768964280956</v>
      </c>
      <c r="N389" s="1045">
        <f t="shared" si="85"/>
        <v>834.95768964280956</v>
      </c>
      <c r="O389" s="1045">
        <f t="shared" si="85"/>
        <v>1750</v>
      </c>
      <c r="P389" s="1045">
        <f t="shared" si="85"/>
        <v>1750</v>
      </c>
      <c r="Q389" s="1045">
        <f t="shared" si="85"/>
        <v>0</v>
      </c>
      <c r="R389" s="1045">
        <f t="shared" si="85"/>
        <v>0</v>
      </c>
      <c r="S389" s="980"/>
      <c r="T389" s="981" t="s">
        <v>144</v>
      </c>
      <c r="U389" s="1045">
        <f t="shared" si="86"/>
        <v>16.2</v>
      </c>
      <c r="V389" s="1045">
        <f t="shared" si="86"/>
        <v>16.2</v>
      </c>
      <c r="W389" s="1045">
        <f t="shared" si="86"/>
        <v>16.2</v>
      </c>
      <c r="X389" s="1045">
        <f t="shared" si="86"/>
        <v>16.2</v>
      </c>
      <c r="Y389" s="1045">
        <f t="shared" si="86"/>
        <v>11.339999999999998</v>
      </c>
      <c r="Z389" s="1045">
        <f t="shared" si="86"/>
        <v>10.53</v>
      </c>
      <c r="AA389" s="1045">
        <f t="shared" si="86"/>
        <v>0</v>
      </c>
      <c r="AB389" s="1045">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045">
        <f t="shared" si="85"/>
        <v>1472.7208603315589</v>
      </c>
      <c r="L390" s="1045">
        <f t="shared" si="85"/>
        <v>1472.7208603315589</v>
      </c>
      <c r="M390" s="1045">
        <f t="shared" si="85"/>
        <v>1472.7208603315589</v>
      </c>
      <c r="N390" s="1045">
        <f t="shared" si="85"/>
        <v>1472.7208603315589</v>
      </c>
      <c r="O390" s="1045">
        <f t="shared" si="85"/>
        <v>2750</v>
      </c>
      <c r="P390" s="1045">
        <f t="shared" si="85"/>
        <v>2750</v>
      </c>
      <c r="Q390" s="1045">
        <f t="shared" si="85"/>
        <v>0</v>
      </c>
      <c r="R390" s="1045">
        <f t="shared" si="85"/>
        <v>0</v>
      </c>
      <c r="S390" s="980"/>
      <c r="T390" s="981" t="s">
        <v>145</v>
      </c>
      <c r="U390" s="1045">
        <f t="shared" si="86"/>
        <v>34</v>
      </c>
      <c r="V390" s="1045">
        <f t="shared" si="86"/>
        <v>34</v>
      </c>
      <c r="W390" s="1045">
        <f t="shared" si="86"/>
        <v>34</v>
      </c>
      <c r="X390" s="1045">
        <f t="shared" si="86"/>
        <v>34</v>
      </c>
      <c r="Y390" s="1045">
        <f t="shared" si="86"/>
        <v>23.799999999999997</v>
      </c>
      <c r="Z390" s="1045">
        <f t="shared" si="86"/>
        <v>22.1</v>
      </c>
      <c r="AA390" s="1045">
        <f t="shared" si="86"/>
        <v>0</v>
      </c>
      <c r="AB390" s="1045">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045">
        <f t="shared" si="85"/>
        <v>2161.5945606630453</v>
      </c>
      <c r="L391" s="1045">
        <f t="shared" si="85"/>
        <v>2161.5945606630453</v>
      </c>
      <c r="M391" s="1045">
        <f t="shared" si="85"/>
        <v>2161.5945606630453</v>
      </c>
      <c r="N391" s="1045">
        <f t="shared" si="85"/>
        <v>2161.5945606630453</v>
      </c>
      <c r="O391" s="1045">
        <f t="shared" si="85"/>
        <v>2000</v>
      </c>
      <c r="P391" s="1045">
        <f t="shared" si="85"/>
        <v>2000</v>
      </c>
      <c r="Q391" s="1045">
        <f t="shared" si="85"/>
        <v>0</v>
      </c>
      <c r="R391" s="1045">
        <f t="shared" si="85"/>
        <v>0</v>
      </c>
      <c r="S391" s="980"/>
      <c r="T391" s="981" t="s">
        <v>146</v>
      </c>
      <c r="U391" s="1045">
        <f t="shared" si="86"/>
        <v>54.8</v>
      </c>
      <c r="V391" s="1045">
        <f t="shared" si="86"/>
        <v>54.8</v>
      </c>
      <c r="W391" s="1045">
        <f t="shared" si="86"/>
        <v>54.8</v>
      </c>
      <c r="X391" s="1045">
        <f t="shared" si="86"/>
        <v>54.8</v>
      </c>
      <c r="Y391" s="1045">
        <f t="shared" si="86"/>
        <v>38.359999999999992</v>
      </c>
      <c r="Z391" s="1045">
        <f t="shared" si="86"/>
        <v>35.619999999999997</v>
      </c>
      <c r="AA391" s="1045">
        <f t="shared" si="86"/>
        <v>0</v>
      </c>
      <c r="AB391" s="1045">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045">
        <f t="shared" si="85"/>
        <v>2967.6186224109038</v>
      </c>
      <c r="L392" s="1045">
        <f t="shared" si="85"/>
        <v>2967.6186224109038</v>
      </c>
      <c r="M392" s="1045">
        <f t="shared" si="85"/>
        <v>2967.6186224109038</v>
      </c>
      <c r="N392" s="1045">
        <f t="shared" si="85"/>
        <v>2967.6186224109038</v>
      </c>
      <c r="O392" s="1045">
        <f t="shared" si="85"/>
        <v>2000</v>
      </c>
      <c r="P392" s="1045">
        <f t="shared" si="85"/>
        <v>2000</v>
      </c>
      <c r="Q392" s="1045">
        <f t="shared" si="85"/>
        <v>0</v>
      </c>
      <c r="R392" s="1045">
        <f t="shared" si="85"/>
        <v>0</v>
      </c>
      <c r="S392" s="980"/>
      <c r="T392" s="981" t="s">
        <v>147</v>
      </c>
      <c r="U392" s="1045">
        <f t="shared" si="86"/>
        <v>72.099999999999994</v>
      </c>
      <c r="V392" s="1045">
        <f t="shared" si="86"/>
        <v>72.099999999999994</v>
      </c>
      <c r="W392" s="1045">
        <f t="shared" si="86"/>
        <v>72.099999999999994</v>
      </c>
      <c r="X392" s="1045">
        <f t="shared" si="86"/>
        <v>72.099999999999994</v>
      </c>
      <c r="Y392" s="1045">
        <f t="shared" si="86"/>
        <v>50.469999999999992</v>
      </c>
      <c r="Z392" s="1045">
        <f t="shared" si="86"/>
        <v>46.864999999999995</v>
      </c>
      <c r="AA392" s="1045">
        <f t="shared" si="86"/>
        <v>0</v>
      </c>
      <c r="AB392" s="1045">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045">
        <f t="shared" si="85"/>
        <v>3621.6242509227359</v>
      </c>
      <c r="L393" s="1045">
        <f t="shared" si="85"/>
        <v>3621.6242509227359</v>
      </c>
      <c r="M393" s="1045">
        <f t="shared" si="85"/>
        <v>3621.6242509227359</v>
      </c>
      <c r="N393" s="1045">
        <f t="shared" si="85"/>
        <v>3621.6242509227359</v>
      </c>
      <c r="O393" s="1045">
        <f t="shared" si="85"/>
        <v>2000</v>
      </c>
      <c r="P393" s="1045">
        <f t="shared" si="85"/>
        <v>2000</v>
      </c>
      <c r="Q393" s="1045">
        <f t="shared" si="85"/>
        <v>0</v>
      </c>
      <c r="R393" s="1045">
        <f t="shared" si="85"/>
        <v>0</v>
      </c>
      <c r="S393" s="980"/>
      <c r="T393" s="981" t="s">
        <v>148</v>
      </c>
      <c r="U393" s="1045">
        <f t="shared" si="86"/>
        <v>56.6</v>
      </c>
      <c r="V393" s="1045">
        <f t="shared" si="86"/>
        <v>56.6</v>
      </c>
      <c r="W393" s="1045">
        <f t="shared" si="86"/>
        <v>56.6</v>
      </c>
      <c r="X393" s="1045">
        <f t="shared" si="86"/>
        <v>56.6</v>
      </c>
      <c r="Y393" s="1045">
        <f t="shared" si="86"/>
        <v>39.619999999999997</v>
      </c>
      <c r="Z393" s="1045">
        <f t="shared" si="86"/>
        <v>36.79</v>
      </c>
      <c r="AA393" s="1045">
        <f t="shared" si="86"/>
        <v>0</v>
      </c>
      <c r="AB393" s="1045">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045">
        <f t="shared" si="85"/>
        <v>3621.6242509227359</v>
      </c>
      <c r="L394" s="1045">
        <f t="shared" si="85"/>
        <v>3621.6242509227359</v>
      </c>
      <c r="M394" s="1045">
        <f t="shared" si="85"/>
        <v>3621.6242509227359</v>
      </c>
      <c r="N394" s="1045">
        <f t="shared" si="85"/>
        <v>3621.6242509227359</v>
      </c>
      <c r="O394" s="1045">
        <f t="shared" si="85"/>
        <v>2000</v>
      </c>
      <c r="P394" s="1045">
        <f t="shared" si="85"/>
        <v>2000</v>
      </c>
      <c r="Q394" s="1045">
        <f t="shared" si="85"/>
        <v>0</v>
      </c>
      <c r="R394" s="1045">
        <f t="shared" si="85"/>
        <v>0</v>
      </c>
      <c r="S394" s="980"/>
      <c r="T394" s="981" t="s">
        <v>149</v>
      </c>
      <c r="U394" s="1045">
        <f t="shared" si="86"/>
        <v>21.9</v>
      </c>
      <c r="V394" s="1045">
        <f t="shared" si="86"/>
        <v>21.9</v>
      </c>
      <c r="W394" s="1045">
        <f t="shared" si="86"/>
        <v>21.9</v>
      </c>
      <c r="X394" s="1045">
        <f t="shared" si="86"/>
        <v>21.9</v>
      </c>
      <c r="Y394" s="1045">
        <f t="shared" si="86"/>
        <v>15.329999999999998</v>
      </c>
      <c r="Z394" s="1045">
        <f t="shared" si="86"/>
        <v>14.234999999999999</v>
      </c>
      <c r="AA394" s="1045">
        <f t="shared" si="86"/>
        <v>0</v>
      </c>
      <c r="AB394" s="1045">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045">
        <f t="shared" si="85"/>
        <v>3621.6242509227359</v>
      </c>
      <c r="L395" s="1045">
        <f t="shared" si="85"/>
        <v>3621.6242509227359</v>
      </c>
      <c r="M395" s="1045">
        <f t="shared" si="85"/>
        <v>3621.6242509227359</v>
      </c>
      <c r="N395" s="1045">
        <f t="shared" si="85"/>
        <v>3621.6242509227359</v>
      </c>
      <c r="O395" s="1045">
        <f t="shared" si="85"/>
        <v>2000</v>
      </c>
      <c r="P395" s="1045">
        <f t="shared" si="85"/>
        <v>2000</v>
      </c>
      <c r="Q395" s="1045">
        <f t="shared" si="85"/>
        <v>0</v>
      </c>
      <c r="R395" s="1045">
        <f t="shared" si="85"/>
        <v>0</v>
      </c>
      <c r="S395" s="980"/>
      <c r="T395" s="981" t="s">
        <v>150</v>
      </c>
      <c r="U395" s="1045">
        <f t="shared" si="86"/>
        <v>4.9000000000000004</v>
      </c>
      <c r="V395" s="1045">
        <f t="shared" si="86"/>
        <v>4.9000000000000004</v>
      </c>
      <c r="W395" s="1045">
        <f t="shared" si="86"/>
        <v>4.9000000000000004</v>
      </c>
      <c r="X395" s="1045">
        <f t="shared" si="86"/>
        <v>4.9000000000000004</v>
      </c>
      <c r="Y395" s="1045">
        <f t="shared" si="86"/>
        <v>3.43</v>
      </c>
      <c r="Z395" s="1045">
        <f t="shared" si="86"/>
        <v>3.1850000000000005</v>
      </c>
      <c r="AA395" s="1045">
        <f t="shared" si="86"/>
        <v>0</v>
      </c>
      <c r="AB395" s="1045">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045">
        <f t="shared" si="85"/>
        <v>3621.6242509227359</v>
      </c>
      <c r="L396" s="1045">
        <f t="shared" si="85"/>
        <v>3621.6242509227359</v>
      </c>
      <c r="M396" s="1045">
        <f t="shared" si="85"/>
        <v>3621.6242509227359</v>
      </c>
      <c r="N396" s="1045">
        <f t="shared" si="85"/>
        <v>3621.6242509227359</v>
      </c>
      <c r="O396" s="1045">
        <f t="shared" si="85"/>
        <v>2000</v>
      </c>
      <c r="P396" s="1045">
        <f t="shared" si="85"/>
        <v>2000</v>
      </c>
      <c r="Q396" s="1045">
        <f t="shared" si="85"/>
        <v>0</v>
      </c>
      <c r="R396" s="1045">
        <f t="shared" si="85"/>
        <v>0</v>
      </c>
      <c r="S396" s="980"/>
      <c r="T396" s="981" t="s">
        <v>151</v>
      </c>
      <c r="U396" s="1045">
        <f t="shared" si="86"/>
        <v>5.5</v>
      </c>
      <c r="V396" s="1045">
        <f t="shared" si="86"/>
        <v>5.5</v>
      </c>
      <c r="W396" s="1045">
        <f t="shared" si="86"/>
        <v>5.5</v>
      </c>
      <c r="X396" s="1045">
        <f t="shared" si="86"/>
        <v>5.5</v>
      </c>
      <c r="Y396" s="1045">
        <f t="shared" si="86"/>
        <v>3.8499999999999996</v>
      </c>
      <c r="Z396" s="1045">
        <f t="shared" si="86"/>
        <v>3.5750000000000002</v>
      </c>
      <c r="AA396" s="1045">
        <f t="shared" si="86"/>
        <v>0</v>
      </c>
      <c r="AB396" s="1045">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2">
        <v>0.76</v>
      </c>
      <c r="K468" s="982">
        <v>0.76</v>
      </c>
      <c r="L468" s="982">
        <v>0.76</v>
      </c>
      <c r="M468" s="982">
        <v>0.76</v>
      </c>
      <c r="N468" s="982">
        <v>0.76</v>
      </c>
      <c r="O468" s="982">
        <v>0.76</v>
      </c>
      <c r="P468" s="982">
        <v>0.76</v>
      </c>
      <c r="Q468" s="982">
        <v>0.76</v>
      </c>
      <c r="T468" s="982">
        <v>-0.15</v>
      </c>
      <c r="U468" s="118"/>
      <c r="V468" s="982">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2">
        <v>0.76800000000000002</v>
      </c>
      <c r="K469" s="982">
        <v>0.76800000000000002</v>
      </c>
      <c r="L469" s="982">
        <v>0.76800000000000002</v>
      </c>
      <c r="M469" s="982">
        <v>0.76800000000000002</v>
      </c>
      <c r="N469" s="982">
        <v>0.76800000000000002</v>
      </c>
      <c r="O469" s="982">
        <v>0.76800000000000002</v>
      </c>
      <c r="P469" s="982">
        <v>0.76800000000000002</v>
      </c>
      <c r="Q469" s="982">
        <v>0.76800000000000002</v>
      </c>
      <c r="T469" s="982">
        <v>-0.1</v>
      </c>
      <c r="U469" s="118"/>
      <c r="V469" s="982">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2">
        <v>0.77700000000000002</v>
      </c>
      <c r="K470" s="982">
        <v>0.77700000000000002</v>
      </c>
      <c r="L470" s="982">
        <v>0.77700000000000002</v>
      </c>
      <c r="M470" s="982">
        <v>0.77700000000000002</v>
      </c>
      <c r="N470" s="982">
        <v>0.77700000000000002</v>
      </c>
      <c r="O470" s="982">
        <v>0.77700000000000002</v>
      </c>
      <c r="P470" s="982">
        <v>0.77700000000000002</v>
      </c>
      <c r="Q470" s="982">
        <v>0.77700000000000002</v>
      </c>
      <c r="T470" s="982">
        <v>-0.1</v>
      </c>
      <c r="U470" s="118"/>
      <c r="V470" s="982">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2">
        <v>0.77400000000000002</v>
      </c>
      <c r="K471" s="982">
        <v>0.77400000000000002</v>
      </c>
      <c r="L471" s="982">
        <v>0.77400000000000002</v>
      </c>
      <c r="M471" s="982">
        <v>0.77400000000000002</v>
      </c>
      <c r="N471" s="982">
        <v>0.77400000000000002</v>
      </c>
      <c r="O471" s="982">
        <v>0.77400000000000002</v>
      </c>
      <c r="P471" s="982">
        <v>0.77400000000000002</v>
      </c>
      <c r="Q471" s="982">
        <v>0.77400000000000002</v>
      </c>
      <c r="T471" s="982">
        <v>-0.1</v>
      </c>
      <c r="U471" s="118"/>
      <c r="V471" s="982">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2">
        <v>0.77</v>
      </c>
      <c r="K472" s="982">
        <v>0.77</v>
      </c>
      <c r="L472" s="982">
        <v>0.77</v>
      </c>
      <c r="M472" s="982">
        <v>0.77</v>
      </c>
      <c r="N472" s="982">
        <v>0.77</v>
      </c>
      <c r="O472" s="982">
        <v>0.77</v>
      </c>
      <c r="P472" s="982">
        <v>0.77</v>
      </c>
      <c r="Q472" s="982">
        <v>0.77</v>
      </c>
      <c r="T472" s="982">
        <v>-0.1</v>
      </c>
      <c r="U472" s="118"/>
      <c r="V472" s="982">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2">
        <v>0.73499999999999999</v>
      </c>
      <c r="K473" s="982">
        <v>0.73499999999999999</v>
      </c>
      <c r="L473" s="982">
        <v>0.73499999999999999</v>
      </c>
      <c r="M473" s="982">
        <v>0.73499999999999999</v>
      </c>
      <c r="N473" s="982">
        <v>0.73499999999999999</v>
      </c>
      <c r="O473" s="982">
        <v>0.73499999999999999</v>
      </c>
      <c r="P473" s="982">
        <v>0.73499999999999999</v>
      </c>
      <c r="Q473" s="982">
        <v>0.73499999999999999</v>
      </c>
      <c r="T473" s="982">
        <v>-0.1</v>
      </c>
      <c r="U473" s="118"/>
      <c r="V473" s="982">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2">
        <v>0.71</v>
      </c>
      <c r="K474" s="982">
        <v>0.71</v>
      </c>
      <c r="L474" s="982">
        <v>0.71</v>
      </c>
      <c r="M474" s="982">
        <v>0.71</v>
      </c>
      <c r="N474" s="982">
        <v>0.71</v>
      </c>
      <c r="O474" s="982">
        <v>0.71</v>
      </c>
      <c r="P474" s="982">
        <v>0.71</v>
      </c>
      <c r="Q474" s="982">
        <v>0.71</v>
      </c>
      <c r="T474" s="982">
        <v>-0.1</v>
      </c>
      <c r="U474" s="118"/>
      <c r="V474" s="982">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2">
        <v>0.74</v>
      </c>
      <c r="K476" s="982">
        <v>0.74</v>
      </c>
      <c r="L476" s="982">
        <v>0.74</v>
      </c>
      <c r="M476" s="982">
        <v>0.74</v>
      </c>
      <c r="N476" s="982">
        <v>0.74</v>
      </c>
      <c r="O476" s="982">
        <v>0.74</v>
      </c>
      <c r="P476" s="982">
        <v>0.74</v>
      </c>
      <c r="Q476" s="982">
        <v>0.74</v>
      </c>
      <c r="T476" s="982">
        <v>-0.15</v>
      </c>
      <c r="U476" s="118"/>
      <c r="V476" s="1049">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047">
        <v>0.75</v>
      </c>
      <c r="K477" s="1047">
        <v>0.75</v>
      </c>
      <c r="L477" s="1047">
        <v>0.75</v>
      </c>
      <c r="M477" s="1047">
        <v>0.75</v>
      </c>
      <c r="N477" s="1047">
        <v>0.75</v>
      </c>
      <c r="O477" s="1047">
        <v>0.75</v>
      </c>
      <c r="P477" s="1047">
        <v>0.75</v>
      </c>
      <c r="Q477" s="1047">
        <v>0.75</v>
      </c>
      <c r="R477" s="710"/>
      <c r="T477" s="1047">
        <v>-0.17</v>
      </c>
      <c r="U477" s="118"/>
      <c r="V477" s="1047">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048">
        <f>J468</f>
        <v>0.76</v>
      </c>
      <c r="K478" s="1048">
        <f t="shared" ref="K478:Q478" si="90">K468</f>
        <v>0.76</v>
      </c>
      <c r="L478" s="1048">
        <f t="shared" si="90"/>
        <v>0.76</v>
      </c>
      <c r="M478" s="1048">
        <f t="shared" si="90"/>
        <v>0.76</v>
      </c>
      <c r="N478" s="1048">
        <f t="shared" si="90"/>
        <v>0.76</v>
      </c>
      <c r="O478" s="1048">
        <f t="shared" si="90"/>
        <v>0.76</v>
      </c>
      <c r="P478" s="1048">
        <f t="shared" si="90"/>
        <v>0.76</v>
      </c>
      <c r="Q478" s="1048">
        <f t="shared" si="90"/>
        <v>0.76</v>
      </c>
      <c r="T478" s="1048">
        <f>T468</f>
        <v>-0.15</v>
      </c>
      <c r="U478" s="118"/>
      <c r="V478" s="995">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048">
        <f t="shared" ref="J479:Q494" si="91">J469</f>
        <v>0.76800000000000002</v>
      </c>
      <c r="K479" s="1048">
        <f t="shared" si="91"/>
        <v>0.76800000000000002</v>
      </c>
      <c r="L479" s="1048">
        <f t="shared" si="91"/>
        <v>0.76800000000000002</v>
      </c>
      <c r="M479" s="1048">
        <f t="shared" si="91"/>
        <v>0.76800000000000002</v>
      </c>
      <c r="N479" s="1048">
        <f t="shared" si="91"/>
        <v>0.76800000000000002</v>
      </c>
      <c r="O479" s="1048">
        <f t="shared" si="91"/>
        <v>0.76800000000000002</v>
      </c>
      <c r="P479" s="1048">
        <f t="shared" si="91"/>
        <v>0.76800000000000002</v>
      </c>
      <c r="Q479" s="1048">
        <f t="shared" si="91"/>
        <v>0.76800000000000002</v>
      </c>
      <c r="T479" s="1048">
        <f t="shared" ref="T479:T542" si="92">T469</f>
        <v>-0.1</v>
      </c>
      <c r="U479" s="118"/>
      <c r="V479" s="995">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048">
        <f t="shared" si="91"/>
        <v>0.77700000000000002</v>
      </c>
      <c r="K480" s="1048">
        <f t="shared" si="91"/>
        <v>0.77700000000000002</v>
      </c>
      <c r="L480" s="1048">
        <f t="shared" si="91"/>
        <v>0.77700000000000002</v>
      </c>
      <c r="M480" s="1048">
        <f t="shared" si="91"/>
        <v>0.77700000000000002</v>
      </c>
      <c r="N480" s="1048">
        <f t="shared" si="91"/>
        <v>0.77700000000000002</v>
      </c>
      <c r="O480" s="1048">
        <f t="shared" si="91"/>
        <v>0.77700000000000002</v>
      </c>
      <c r="P480" s="1048">
        <f t="shared" si="91"/>
        <v>0.77700000000000002</v>
      </c>
      <c r="Q480" s="1048">
        <f t="shared" si="91"/>
        <v>0.77700000000000002</v>
      </c>
      <c r="T480" s="1048">
        <f t="shared" si="92"/>
        <v>-0.1</v>
      </c>
      <c r="U480" s="118"/>
      <c r="V480" s="995">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048">
        <f t="shared" si="91"/>
        <v>0.77400000000000002</v>
      </c>
      <c r="K481" s="1048">
        <f t="shared" si="91"/>
        <v>0.77400000000000002</v>
      </c>
      <c r="L481" s="1048">
        <f t="shared" si="91"/>
        <v>0.77400000000000002</v>
      </c>
      <c r="M481" s="1048">
        <f t="shared" si="91"/>
        <v>0.77400000000000002</v>
      </c>
      <c r="N481" s="1048">
        <f t="shared" si="91"/>
        <v>0.77400000000000002</v>
      </c>
      <c r="O481" s="1048">
        <f t="shared" si="91"/>
        <v>0.77400000000000002</v>
      </c>
      <c r="P481" s="1048">
        <f t="shared" si="91"/>
        <v>0.77400000000000002</v>
      </c>
      <c r="Q481" s="1048">
        <f t="shared" si="91"/>
        <v>0.77400000000000002</v>
      </c>
      <c r="T481" s="1048">
        <f t="shared" si="92"/>
        <v>-0.1</v>
      </c>
      <c r="U481" s="118"/>
      <c r="V481" s="995">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048">
        <f t="shared" si="91"/>
        <v>0.77</v>
      </c>
      <c r="K482" s="1048">
        <f t="shared" si="91"/>
        <v>0.77</v>
      </c>
      <c r="L482" s="1048">
        <f t="shared" si="91"/>
        <v>0.77</v>
      </c>
      <c r="M482" s="1048">
        <f t="shared" si="91"/>
        <v>0.77</v>
      </c>
      <c r="N482" s="1048">
        <f t="shared" si="91"/>
        <v>0.77</v>
      </c>
      <c r="O482" s="1048">
        <f t="shared" si="91"/>
        <v>0.77</v>
      </c>
      <c r="P482" s="1048">
        <f t="shared" si="91"/>
        <v>0.77</v>
      </c>
      <c r="Q482" s="1048">
        <f t="shared" si="91"/>
        <v>0.77</v>
      </c>
      <c r="T482" s="1048">
        <f t="shared" si="92"/>
        <v>-0.1</v>
      </c>
      <c r="U482" s="118"/>
      <c r="V482" s="995">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048">
        <f t="shared" si="91"/>
        <v>0.73499999999999999</v>
      </c>
      <c r="K483" s="1048">
        <f t="shared" si="91"/>
        <v>0.73499999999999999</v>
      </c>
      <c r="L483" s="1048">
        <f t="shared" si="91"/>
        <v>0.73499999999999999</v>
      </c>
      <c r="M483" s="1048">
        <f t="shared" si="91"/>
        <v>0.73499999999999999</v>
      </c>
      <c r="N483" s="1048">
        <f t="shared" si="91"/>
        <v>0.73499999999999999</v>
      </c>
      <c r="O483" s="1048">
        <f t="shared" si="91"/>
        <v>0.73499999999999999</v>
      </c>
      <c r="P483" s="1048">
        <f t="shared" si="91"/>
        <v>0.73499999999999999</v>
      </c>
      <c r="Q483" s="1048">
        <f t="shared" si="91"/>
        <v>0.73499999999999999</v>
      </c>
      <c r="T483" s="1048">
        <f t="shared" si="92"/>
        <v>-0.1</v>
      </c>
      <c r="U483" s="118"/>
      <c r="V483" s="995">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048">
        <f t="shared" si="91"/>
        <v>0.71</v>
      </c>
      <c r="K484" s="1048">
        <f t="shared" si="91"/>
        <v>0.71</v>
      </c>
      <c r="L484" s="1048">
        <f t="shared" si="91"/>
        <v>0.71</v>
      </c>
      <c r="M484" s="1048">
        <f t="shared" si="91"/>
        <v>0.71</v>
      </c>
      <c r="N484" s="1048">
        <f t="shared" si="91"/>
        <v>0.71</v>
      </c>
      <c r="O484" s="1048">
        <f t="shared" si="91"/>
        <v>0.71</v>
      </c>
      <c r="P484" s="1048">
        <f t="shared" si="91"/>
        <v>0.71</v>
      </c>
      <c r="Q484" s="1048">
        <f t="shared" si="91"/>
        <v>0.71</v>
      </c>
      <c r="T484" s="1048">
        <f t="shared" si="92"/>
        <v>-0.1</v>
      </c>
      <c r="U484" s="118"/>
      <c r="V484" s="995">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048">
        <f t="shared" si="91"/>
        <v>0.7</v>
      </c>
      <c r="K485" s="1048">
        <f t="shared" si="91"/>
        <v>0.7</v>
      </c>
      <c r="L485" s="1048">
        <f t="shared" si="91"/>
        <v>0.7</v>
      </c>
      <c r="M485" s="1048">
        <f t="shared" si="91"/>
        <v>0.7</v>
      </c>
      <c r="N485" s="1048">
        <f t="shared" si="91"/>
        <v>0.7</v>
      </c>
      <c r="O485" s="1048">
        <f t="shared" si="91"/>
        <v>0.7</v>
      </c>
      <c r="P485" s="1048">
        <f t="shared" si="91"/>
        <v>0.7</v>
      </c>
      <c r="Q485" s="1048">
        <f t="shared" si="91"/>
        <v>0.7</v>
      </c>
      <c r="T485" s="1048">
        <f t="shared" si="92"/>
        <v>-0.1</v>
      </c>
      <c r="U485" s="118"/>
      <c r="V485" s="995">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048">
        <f t="shared" si="91"/>
        <v>0.74</v>
      </c>
      <c r="K486" s="1048">
        <f t="shared" si="91"/>
        <v>0.74</v>
      </c>
      <c r="L486" s="1048">
        <f t="shared" si="91"/>
        <v>0.74</v>
      </c>
      <c r="M486" s="1048">
        <f t="shared" si="91"/>
        <v>0.74</v>
      </c>
      <c r="N486" s="1048">
        <f t="shared" si="91"/>
        <v>0.74</v>
      </c>
      <c r="O486" s="1048">
        <f t="shared" si="91"/>
        <v>0.74</v>
      </c>
      <c r="P486" s="1048">
        <f t="shared" si="91"/>
        <v>0.74</v>
      </c>
      <c r="Q486" s="1048">
        <f t="shared" si="91"/>
        <v>0.74</v>
      </c>
      <c r="T486" s="1048">
        <f t="shared" si="92"/>
        <v>-0.15</v>
      </c>
      <c r="U486" s="118"/>
      <c r="V486" s="995">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048">
        <f t="shared" si="91"/>
        <v>0.75</v>
      </c>
      <c r="K487" s="1048">
        <f t="shared" si="91"/>
        <v>0.75</v>
      </c>
      <c r="L487" s="1048">
        <f t="shared" si="91"/>
        <v>0.75</v>
      </c>
      <c r="M487" s="1048">
        <f t="shared" si="91"/>
        <v>0.75</v>
      </c>
      <c r="N487" s="1048">
        <f t="shared" si="91"/>
        <v>0.75</v>
      </c>
      <c r="O487" s="1048">
        <f t="shared" si="91"/>
        <v>0.75</v>
      </c>
      <c r="P487" s="1048">
        <f t="shared" si="91"/>
        <v>0.75</v>
      </c>
      <c r="Q487" s="1048">
        <f t="shared" si="91"/>
        <v>0.75</v>
      </c>
      <c r="R487" s="710"/>
      <c r="T487" s="1048">
        <f t="shared" si="92"/>
        <v>-0.17</v>
      </c>
      <c r="U487" s="118"/>
      <c r="V487" s="995">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048">
        <f t="shared" si="91"/>
        <v>0.76</v>
      </c>
      <c r="K488" s="1048">
        <f t="shared" si="91"/>
        <v>0.76</v>
      </c>
      <c r="L488" s="1048">
        <f t="shared" si="91"/>
        <v>0.76</v>
      </c>
      <c r="M488" s="1048">
        <f t="shared" si="91"/>
        <v>0.76</v>
      </c>
      <c r="N488" s="1048">
        <f t="shared" si="91"/>
        <v>0.76</v>
      </c>
      <c r="O488" s="1048">
        <f t="shared" si="91"/>
        <v>0.76</v>
      </c>
      <c r="P488" s="1048">
        <f t="shared" si="91"/>
        <v>0.76</v>
      </c>
      <c r="Q488" s="1048">
        <f t="shared" si="91"/>
        <v>0.76</v>
      </c>
      <c r="T488" s="1048">
        <f t="shared" si="92"/>
        <v>-0.15</v>
      </c>
      <c r="U488" s="118"/>
      <c r="V488" s="995">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048">
        <f t="shared" si="91"/>
        <v>0.76800000000000002</v>
      </c>
      <c r="K489" s="1048">
        <f t="shared" si="91"/>
        <v>0.76800000000000002</v>
      </c>
      <c r="L489" s="1048">
        <f t="shared" si="91"/>
        <v>0.76800000000000002</v>
      </c>
      <c r="M489" s="1048">
        <f t="shared" si="91"/>
        <v>0.76800000000000002</v>
      </c>
      <c r="N489" s="1048">
        <f t="shared" si="91"/>
        <v>0.76800000000000002</v>
      </c>
      <c r="O489" s="1048">
        <f t="shared" si="91"/>
        <v>0.76800000000000002</v>
      </c>
      <c r="P489" s="1048">
        <f t="shared" si="91"/>
        <v>0.76800000000000002</v>
      </c>
      <c r="Q489" s="1048">
        <f t="shared" si="91"/>
        <v>0.76800000000000002</v>
      </c>
      <c r="T489" s="1048">
        <f t="shared" si="92"/>
        <v>-0.1</v>
      </c>
      <c r="U489" s="118"/>
      <c r="V489" s="995">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048">
        <f t="shared" si="91"/>
        <v>0.77700000000000002</v>
      </c>
      <c r="K490" s="1048">
        <f t="shared" si="91"/>
        <v>0.77700000000000002</v>
      </c>
      <c r="L490" s="1048">
        <f t="shared" si="91"/>
        <v>0.77700000000000002</v>
      </c>
      <c r="M490" s="1048">
        <f t="shared" si="91"/>
        <v>0.77700000000000002</v>
      </c>
      <c r="N490" s="1048">
        <f t="shared" si="91"/>
        <v>0.77700000000000002</v>
      </c>
      <c r="O490" s="1048">
        <f t="shared" si="91"/>
        <v>0.77700000000000002</v>
      </c>
      <c r="P490" s="1048">
        <f t="shared" si="91"/>
        <v>0.77700000000000002</v>
      </c>
      <c r="Q490" s="1048">
        <f t="shared" si="91"/>
        <v>0.77700000000000002</v>
      </c>
      <c r="T490" s="1048">
        <f t="shared" si="92"/>
        <v>-0.1</v>
      </c>
      <c r="U490" s="118"/>
      <c r="V490" s="995">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048">
        <f t="shared" si="91"/>
        <v>0.77400000000000002</v>
      </c>
      <c r="K491" s="1048">
        <f t="shared" si="91"/>
        <v>0.77400000000000002</v>
      </c>
      <c r="L491" s="1048">
        <f t="shared" si="91"/>
        <v>0.77400000000000002</v>
      </c>
      <c r="M491" s="1048">
        <f t="shared" si="91"/>
        <v>0.77400000000000002</v>
      </c>
      <c r="N491" s="1048">
        <f t="shared" si="91"/>
        <v>0.77400000000000002</v>
      </c>
      <c r="O491" s="1048">
        <f t="shared" si="91"/>
        <v>0.77400000000000002</v>
      </c>
      <c r="P491" s="1048">
        <f t="shared" si="91"/>
        <v>0.77400000000000002</v>
      </c>
      <c r="Q491" s="1048">
        <f t="shared" si="91"/>
        <v>0.77400000000000002</v>
      </c>
      <c r="T491" s="1048">
        <f t="shared" si="92"/>
        <v>-0.1</v>
      </c>
      <c r="U491" s="118"/>
      <c r="V491" s="995">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048">
        <f t="shared" si="91"/>
        <v>0.77</v>
      </c>
      <c r="K492" s="1048">
        <f t="shared" si="91"/>
        <v>0.77</v>
      </c>
      <c r="L492" s="1048">
        <f t="shared" si="91"/>
        <v>0.77</v>
      </c>
      <c r="M492" s="1048">
        <f t="shared" si="91"/>
        <v>0.77</v>
      </c>
      <c r="N492" s="1048">
        <f t="shared" si="91"/>
        <v>0.77</v>
      </c>
      <c r="O492" s="1048">
        <f t="shared" si="91"/>
        <v>0.77</v>
      </c>
      <c r="P492" s="1048">
        <f t="shared" si="91"/>
        <v>0.77</v>
      </c>
      <c r="Q492" s="1048">
        <f t="shared" si="91"/>
        <v>0.77</v>
      </c>
      <c r="T492" s="1048">
        <f t="shared" si="92"/>
        <v>-0.1</v>
      </c>
      <c r="U492" s="118"/>
      <c r="V492" s="995">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048">
        <f t="shared" si="91"/>
        <v>0.73499999999999999</v>
      </c>
      <c r="K493" s="1048">
        <f t="shared" si="91"/>
        <v>0.73499999999999999</v>
      </c>
      <c r="L493" s="1048">
        <f t="shared" si="91"/>
        <v>0.73499999999999999</v>
      </c>
      <c r="M493" s="1048">
        <f t="shared" si="91"/>
        <v>0.73499999999999999</v>
      </c>
      <c r="N493" s="1048">
        <f t="shared" si="91"/>
        <v>0.73499999999999999</v>
      </c>
      <c r="O493" s="1048">
        <f t="shared" si="91"/>
        <v>0.73499999999999999</v>
      </c>
      <c r="P493" s="1048">
        <f t="shared" si="91"/>
        <v>0.73499999999999999</v>
      </c>
      <c r="Q493" s="1048">
        <f t="shared" si="91"/>
        <v>0.73499999999999999</v>
      </c>
      <c r="T493" s="1048">
        <f t="shared" si="92"/>
        <v>-0.1</v>
      </c>
      <c r="U493" s="118"/>
      <c r="V493" s="995">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048">
        <f t="shared" si="91"/>
        <v>0.71</v>
      </c>
      <c r="K494" s="1048">
        <f t="shared" si="91"/>
        <v>0.71</v>
      </c>
      <c r="L494" s="1048">
        <f t="shared" si="91"/>
        <v>0.71</v>
      </c>
      <c r="M494" s="1048">
        <f t="shared" si="91"/>
        <v>0.71</v>
      </c>
      <c r="N494" s="1048">
        <f t="shared" si="91"/>
        <v>0.71</v>
      </c>
      <c r="O494" s="1048">
        <f t="shared" si="91"/>
        <v>0.71</v>
      </c>
      <c r="P494" s="1048">
        <f t="shared" si="91"/>
        <v>0.71</v>
      </c>
      <c r="Q494" s="1048">
        <f t="shared" si="91"/>
        <v>0.71</v>
      </c>
      <c r="T494" s="1048">
        <f t="shared" si="92"/>
        <v>-0.1</v>
      </c>
      <c r="U494" s="118"/>
      <c r="V494" s="995">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048">
        <f t="shared" ref="J495:Q510" si="96">J485</f>
        <v>0.7</v>
      </c>
      <c r="K495" s="1048">
        <f t="shared" si="96"/>
        <v>0.7</v>
      </c>
      <c r="L495" s="1048">
        <f t="shared" si="96"/>
        <v>0.7</v>
      </c>
      <c r="M495" s="1048">
        <f t="shared" si="96"/>
        <v>0.7</v>
      </c>
      <c r="N495" s="1048">
        <f t="shared" si="96"/>
        <v>0.7</v>
      </c>
      <c r="O495" s="1048">
        <f t="shared" si="96"/>
        <v>0.7</v>
      </c>
      <c r="P495" s="1048">
        <f t="shared" si="96"/>
        <v>0.7</v>
      </c>
      <c r="Q495" s="1048">
        <f t="shared" si="96"/>
        <v>0.7</v>
      </c>
      <c r="T495" s="1048">
        <f t="shared" si="92"/>
        <v>-0.1</v>
      </c>
      <c r="U495" s="118"/>
      <c r="V495" s="995">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048">
        <f t="shared" si="96"/>
        <v>0.74</v>
      </c>
      <c r="K496" s="1048">
        <f t="shared" si="96"/>
        <v>0.74</v>
      </c>
      <c r="L496" s="1048">
        <f t="shared" si="96"/>
        <v>0.74</v>
      </c>
      <c r="M496" s="1048">
        <f t="shared" si="96"/>
        <v>0.74</v>
      </c>
      <c r="N496" s="1048">
        <f t="shared" si="96"/>
        <v>0.74</v>
      </c>
      <c r="O496" s="1048">
        <f t="shared" si="96"/>
        <v>0.74</v>
      </c>
      <c r="P496" s="1048">
        <f t="shared" si="96"/>
        <v>0.74</v>
      </c>
      <c r="Q496" s="1048">
        <f t="shared" si="96"/>
        <v>0.74</v>
      </c>
      <c r="T496" s="1048">
        <f t="shared" si="92"/>
        <v>-0.15</v>
      </c>
      <c r="U496" s="118"/>
      <c r="V496" s="995">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048">
        <f t="shared" si="96"/>
        <v>0.75</v>
      </c>
      <c r="K497" s="1048">
        <f t="shared" si="96"/>
        <v>0.75</v>
      </c>
      <c r="L497" s="1048">
        <f t="shared" si="96"/>
        <v>0.75</v>
      </c>
      <c r="M497" s="1048">
        <f t="shared" si="96"/>
        <v>0.75</v>
      </c>
      <c r="N497" s="1048">
        <f t="shared" si="96"/>
        <v>0.75</v>
      </c>
      <c r="O497" s="1048">
        <f t="shared" si="96"/>
        <v>0.75</v>
      </c>
      <c r="P497" s="1048">
        <f t="shared" si="96"/>
        <v>0.75</v>
      </c>
      <c r="Q497" s="1048">
        <f t="shared" si="96"/>
        <v>0.75</v>
      </c>
      <c r="R497" s="710"/>
      <c r="T497" s="1048">
        <f t="shared" si="92"/>
        <v>-0.17</v>
      </c>
      <c r="U497" s="118"/>
      <c r="V497" s="995">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048">
        <f t="shared" si="96"/>
        <v>0.76</v>
      </c>
      <c r="K498" s="1048">
        <f t="shared" si="96"/>
        <v>0.76</v>
      </c>
      <c r="L498" s="1048">
        <f t="shared" si="96"/>
        <v>0.76</v>
      </c>
      <c r="M498" s="1048">
        <f t="shared" si="96"/>
        <v>0.76</v>
      </c>
      <c r="N498" s="1048">
        <f t="shared" si="96"/>
        <v>0.76</v>
      </c>
      <c r="O498" s="1048">
        <f t="shared" si="96"/>
        <v>0.76</v>
      </c>
      <c r="P498" s="1048">
        <f t="shared" si="96"/>
        <v>0.76</v>
      </c>
      <c r="Q498" s="1048">
        <f t="shared" si="96"/>
        <v>0.76</v>
      </c>
      <c r="T498" s="1048">
        <f t="shared" si="92"/>
        <v>-0.15</v>
      </c>
      <c r="U498" s="118"/>
      <c r="V498" s="995">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048">
        <f t="shared" si="96"/>
        <v>0.76800000000000002</v>
      </c>
      <c r="K499" s="1048">
        <f t="shared" si="96"/>
        <v>0.76800000000000002</v>
      </c>
      <c r="L499" s="1048">
        <f t="shared" si="96"/>
        <v>0.76800000000000002</v>
      </c>
      <c r="M499" s="1048">
        <f t="shared" si="96"/>
        <v>0.76800000000000002</v>
      </c>
      <c r="N499" s="1048">
        <f t="shared" si="96"/>
        <v>0.76800000000000002</v>
      </c>
      <c r="O499" s="1048">
        <f t="shared" si="96"/>
        <v>0.76800000000000002</v>
      </c>
      <c r="P499" s="1048">
        <f t="shared" si="96"/>
        <v>0.76800000000000002</v>
      </c>
      <c r="Q499" s="1048">
        <f t="shared" si="96"/>
        <v>0.76800000000000002</v>
      </c>
      <c r="T499" s="1048">
        <f t="shared" si="92"/>
        <v>-0.1</v>
      </c>
      <c r="U499" s="118"/>
      <c r="V499" s="995">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048">
        <f t="shared" si="96"/>
        <v>0.77700000000000002</v>
      </c>
      <c r="K500" s="1048">
        <f t="shared" si="96"/>
        <v>0.77700000000000002</v>
      </c>
      <c r="L500" s="1048">
        <f t="shared" si="96"/>
        <v>0.77700000000000002</v>
      </c>
      <c r="M500" s="1048">
        <f t="shared" si="96"/>
        <v>0.77700000000000002</v>
      </c>
      <c r="N500" s="1048">
        <f t="shared" si="96"/>
        <v>0.77700000000000002</v>
      </c>
      <c r="O500" s="1048">
        <f t="shared" si="96"/>
        <v>0.77700000000000002</v>
      </c>
      <c r="P500" s="1048">
        <f t="shared" si="96"/>
        <v>0.77700000000000002</v>
      </c>
      <c r="Q500" s="1048">
        <f t="shared" si="96"/>
        <v>0.77700000000000002</v>
      </c>
      <c r="T500" s="1048">
        <f t="shared" si="92"/>
        <v>-0.1</v>
      </c>
      <c r="U500" s="118"/>
      <c r="V500" s="995">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048">
        <f t="shared" si="96"/>
        <v>0.77400000000000002</v>
      </c>
      <c r="K501" s="1048">
        <f t="shared" si="96"/>
        <v>0.77400000000000002</v>
      </c>
      <c r="L501" s="1048">
        <f t="shared" si="96"/>
        <v>0.77400000000000002</v>
      </c>
      <c r="M501" s="1048">
        <f t="shared" si="96"/>
        <v>0.77400000000000002</v>
      </c>
      <c r="N501" s="1048">
        <f t="shared" si="96"/>
        <v>0.77400000000000002</v>
      </c>
      <c r="O501" s="1048">
        <f t="shared" si="96"/>
        <v>0.77400000000000002</v>
      </c>
      <c r="P501" s="1048">
        <f t="shared" si="96"/>
        <v>0.77400000000000002</v>
      </c>
      <c r="Q501" s="1048">
        <f t="shared" si="96"/>
        <v>0.77400000000000002</v>
      </c>
      <c r="T501" s="1048">
        <f t="shared" si="92"/>
        <v>-0.1</v>
      </c>
      <c r="U501" s="118"/>
      <c r="V501" s="995">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048">
        <f t="shared" si="96"/>
        <v>0.77</v>
      </c>
      <c r="K502" s="1048">
        <f t="shared" si="96"/>
        <v>0.77</v>
      </c>
      <c r="L502" s="1048">
        <f t="shared" si="96"/>
        <v>0.77</v>
      </c>
      <c r="M502" s="1048">
        <f t="shared" si="96"/>
        <v>0.77</v>
      </c>
      <c r="N502" s="1048">
        <f t="shared" si="96"/>
        <v>0.77</v>
      </c>
      <c r="O502" s="1048">
        <f t="shared" si="96"/>
        <v>0.77</v>
      </c>
      <c r="P502" s="1048">
        <f t="shared" si="96"/>
        <v>0.77</v>
      </c>
      <c r="Q502" s="1048">
        <f t="shared" si="96"/>
        <v>0.77</v>
      </c>
      <c r="T502" s="1048">
        <f t="shared" si="92"/>
        <v>-0.1</v>
      </c>
      <c r="U502" s="118"/>
      <c r="V502" s="995">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048">
        <f t="shared" si="96"/>
        <v>0.73499999999999999</v>
      </c>
      <c r="K503" s="1048">
        <f t="shared" si="96"/>
        <v>0.73499999999999999</v>
      </c>
      <c r="L503" s="1048">
        <f t="shared" si="96"/>
        <v>0.73499999999999999</v>
      </c>
      <c r="M503" s="1048">
        <f t="shared" si="96"/>
        <v>0.73499999999999999</v>
      </c>
      <c r="N503" s="1048">
        <f t="shared" si="96"/>
        <v>0.73499999999999999</v>
      </c>
      <c r="O503" s="1048">
        <f t="shared" si="96"/>
        <v>0.73499999999999999</v>
      </c>
      <c r="P503" s="1048">
        <f t="shared" si="96"/>
        <v>0.73499999999999999</v>
      </c>
      <c r="Q503" s="1048">
        <f t="shared" si="96"/>
        <v>0.73499999999999999</v>
      </c>
      <c r="T503" s="1048">
        <f t="shared" si="92"/>
        <v>-0.1</v>
      </c>
      <c r="U503" s="118"/>
      <c r="V503" s="995">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048">
        <f t="shared" si="96"/>
        <v>0.71</v>
      </c>
      <c r="K504" s="1048">
        <f t="shared" si="96"/>
        <v>0.71</v>
      </c>
      <c r="L504" s="1048">
        <f t="shared" si="96"/>
        <v>0.71</v>
      </c>
      <c r="M504" s="1048">
        <f t="shared" si="96"/>
        <v>0.71</v>
      </c>
      <c r="N504" s="1048">
        <f t="shared" si="96"/>
        <v>0.71</v>
      </c>
      <c r="O504" s="1048">
        <f t="shared" si="96"/>
        <v>0.71</v>
      </c>
      <c r="P504" s="1048">
        <f t="shared" si="96"/>
        <v>0.71</v>
      </c>
      <c r="Q504" s="1048">
        <f t="shared" si="96"/>
        <v>0.71</v>
      </c>
      <c r="T504" s="1048">
        <f t="shared" si="92"/>
        <v>-0.1</v>
      </c>
      <c r="U504" s="118"/>
      <c r="V504" s="995">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048">
        <f t="shared" si="96"/>
        <v>0.7</v>
      </c>
      <c r="K505" s="1048">
        <f t="shared" si="96"/>
        <v>0.7</v>
      </c>
      <c r="L505" s="1048">
        <f t="shared" si="96"/>
        <v>0.7</v>
      </c>
      <c r="M505" s="1048">
        <f t="shared" si="96"/>
        <v>0.7</v>
      </c>
      <c r="N505" s="1048">
        <f t="shared" si="96"/>
        <v>0.7</v>
      </c>
      <c r="O505" s="1048">
        <f t="shared" si="96"/>
        <v>0.7</v>
      </c>
      <c r="P505" s="1048">
        <f t="shared" si="96"/>
        <v>0.7</v>
      </c>
      <c r="Q505" s="1048">
        <f t="shared" si="96"/>
        <v>0.7</v>
      </c>
      <c r="T505" s="1048">
        <f t="shared" si="92"/>
        <v>-0.1</v>
      </c>
      <c r="U505" s="118"/>
      <c r="V505" s="995">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048">
        <f t="shared" si="96"/>
        <v>0.74</v>
      </c>
      <c r="K506" s="1048">
        <f t="shared" si="96"/>
        <v>0.74</v>
      </c>
      <c r="L506" s="1048">
        <f t="shared" si="96"/>
        <v>0.74</v>
      </c>
      <c r="M506" s="1048">
        <f t="shared" si="96"/>
        <v>0.74</v>
      </c>
      <c r="N506" s="1048">
        <f t="shared" si="96"/>
        <v>0.74</v>
      </c>
      <c r="O506" s="1048">
        <f t="shared" si="96"/>
        <v>0.74</v>
      </c>
      <c r="P506" s="1048">
        <f t="shared" si="96"/>
        <v>0.74</v>
      </c>
      <c r="Q506" s="1048">
        <f t="shared" si="96"/>
        <v>0.74</v>
      </c>
      <c r="T506" s="1048">
        <f t="shared" si="92"/>
        <v>-0.15</v>
      </c>
      <c r="U506" s="118"/>
      <c r="V506" s="995">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048">
        <f t="shared" si="96"/>
        <v>0.75</v>
      </c>
      <c r="K507" s="1048">
        <f t="shared" si="96"/>
        <v>0.75</v>
      </c>
      <c r="L507" s="1048">
        <f t="shared" si="96"/>
        <v>0.75</v>
      </c>
      <c r="M507" s="1048">
        <f t="shared" si="96"/>
        <v>0.75</v>
      </c>
      <c r="N507" s="1048">
        <f t="shared" si="96"/>
        <v>0.75</v>
      </c>
      <c r="O507" s="1048">
        <f t="shared" si="96"/>
        <v>0.75</v>
      </c>
      <c r="P507" s="1048">
        <f t="shared" si="96"/>
        <v>0.75</v>
      </c>
      <c r="Q507" s="1048">
        <f t="shared" si="96"/>
        <v>0.75</v>
      </c>
      <c r="R507" s="710"/>
      <c r="T507" s="1048">
        <f t="shared" si="92"/>
        <v>-0.17</v>
      </c>
      <c r="U507" s="118"/>
      <c r="V507" s="995">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048">
        <f t="shared" si="96"/>
        <v>0.76</v>
      </c>
      <c r="K508" s="1048">
        <f t="shared" si="96"/>
        <v>0.76</v>
      </c>
      <c r="L508" s="1048">
        <f t="shared" si="96"/>
        <v>0.76</v>
      </c>
      <c r="M508" s="1048">
        <f t="shared" si="96"/>
        <v>0.76</v>
      </c>
      <c r="N508" s="1048">
        <f t="shared" si="96"/>
        <v>0.76</v>
      </c>
      <c r="O508" s="1048">
        <f t="shared" si="96"/>
        <v>0.76</v>
      </c>
      <c r="P508" s="1048">
        <f t="shared" si="96"/>
        <v>0.76</v>
      </c>
      <c r="Q508" s="1048">
        <f t="shared" si="96"/>
        <v>0.76</v>
      </c>
      <c r="T508" s="1048">
        <f t="shared" si="92"/>
        <v>-0.15</v>
      </c>
      <c r="U508" s="118"/>
      <c r="V508" s="995">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048">
        <f t="shared" si="96"/>
        <v>0.76800000000000002</v>
      </c>
      <c r="K509" s="1048">
        <f t="shared" si="96"/>
        <v>0.76800000000000002</v>
      </c>
      <c r="L509" s="1048">
        <f t="shared" si="96"/>
        <v>0.76800000000000002</v>
      </c>
      <c r="M509" s="1048">
        <f t="shared" si="96"/>
        <v>0.76800000000000002</v>
      </c>
      <c r="N509" s="1048">
        <f t="shared" si="96"/>
        <v>0.76800000000000002</v>
      </c>
      <c r="O509" s="1048">
        <f t="shared" si="96"/>
        <v>0.76800000000000002</v>
      </c>
      <c r="P509" s="1048">
        <f t="shared" si="96"/>
        <v>0.76800000000000002</v>
      </c>
      <c r="Q509" s="1048">
        <f t="shared" si="96"/>
        <v>0.76800000000000002</v>
      </c>
      <c r="T509" s="1048">
        <f t="shared" si="92"/>
        <v>-0.1</v>
      </c>
      <c r="U509" s="118"/>
      <c r="V509" s="995">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048">
        <f t="shared" si="96"/>
        <v>0.77700000000000002</v>
      </c>
      <c r="K510" s="1048">
        <f t="shared" si="96"/>
        <v>0.77700000000000002</v>
      </c>
      <c r="L510" s="1048">
        <f t="shared" si="96"/>
        <v>0.77700000000000002</v>
      </c>
      <c r="M510" s="1048">
        <f t="shared" si="96"/>
        <v>0.77700000000000002</v>
      </c>
      <c r="N510" s="1048">
        <f t="shared" si="96"/>
        <v>0.77700000000000002</v>
      </c>
      <c r="O510" s="1048">
        <f t="shared" si="96"/>
        <v>0.77700000000000002</v>
      </c>
      <c r="P510" s="1048">
        <f t="shared" si="96"/>
        <v>0.77700000000000002</v>
      </c>
      <c r="Q510" s="1048">
        <f t="shared" si="96"/>
        <v>0.77700000000000002</v>
      </c>
      <c r="T510" s="1048">
        <f t="shared" si="92"/>
        <v>-0.1</v>
      </c>
      <c r="U510" s="118"/>
      <c r="V510" s="995">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048">
        <f t="shared" ref="J511:Q526" si="97">J501</f>
        <v>0.77400000000000002</v>
      </c>
      <c r="K511" s="1048">
        <f t="shared" si="97"/>
        <v>0.77400000000000002</v>
      </c>
      <c r="L511" s="1048">
        <f t="shared" si="97"/>
        <v>0.77400000000000002</v>
      </c>
      <c r="M511" s="1048">
        <f t="shared" si="97"/>
        <v>0.77400000000000002</v>
      </c>
      <c r="N511" s="1048">
        <f t="shared" si="97"/>
        <v>0.77400000000000002</v>
      </c>
      <c r="O511" s="1048">
        <f t="shared" si="97"/>
        <v>0.77400000000000002</v>
      </c>
      <c r="P511" s="1048">
        <f t="shared" si="97"/>
        <v>0.77400000000000002</v>
      </c>
      <c r="Q511" s="1048">
        <f t="shared" si="97"/>
        <v>0.77400000000000002</v>
      </c>
      <c r="T511" s="1048">
        <f t="shared" si="92"/>
        <v>-0.1</v>
      </c>
      <c r="U511" s="118"/>
      <c r="V511" s="995">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048">
        <f t="shared" si="97"/>
        <v>0.77</v>
      </c>
      <c r="K512" s="1048">
        <f t="shared" si="97"/>
        <v>0.77</v>
      </c>
      <c r="L512" s="1048">
        <f t="shared" si="97"/>
        <v>0.77</v>
      </c>
      <c r="M512" s="1048">
        <f t="shared" si="97"/>
        <v>0.77</v>
      </c>
      <c r="N512" s="1048">
        <f t="shared" si="97"/>
        <v>0.77</v>
      </c>
      <c r="O512" s="1048">
        <f t="shared" si="97"/>
        <v>0.77</v>
      </c>
      <c r="P512" s="1048">
        <f t="shared" si="97"/>
        <v>0.77</v>
      </c>
      <c r="Q512" s="1048">
        <f t="shared" si="97"/>
        <v>0.77</v>
      </c>
      <c r="T512" s="1048">
        <f t="shared" si="92"/>
        <v>-0.1</v>
      </c>
      <c r="U512" s="118"/>
      <c r="V512" s="995">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048">
        <f t="shared" si="97"/>
        <v>0.73499999999999999</v>
      </c>
      <c r="K513" s="1048">
        <f t="shared" si="97"/>
        <v>0.73499999999999999</v>
      </c>
      <c r="L513" s="1048">
        <f t="shared" si="97"/>
        <v>0.73499999999999999</v>
      </c>
      <c r="M513" s="1048">
        <f t="shared" si="97"/>
        <v>0.73499999999999999</v>
      </c>
      <c r="N513" s="1048">
        <f t="shared" si="97"/>
        <v>0.73499999999999999</v>
      </c>
      <c r="O513" s="1048">
        <f t="shared" si="97"/>
        <v>0.73499999999999999</v>
      </c>
      <c r="P513" s="1048">
        <f t="shared" si="97"/>
        <v>0.73499999999999999</v>
      </c>
      <c r="Q513" s="1048">
        <f t="shared" si="97"/>
        <v>0.73499999999999999</v>
      </c>
      <c r="T513" s="1048">
        <f t="shared" si="92"/>
        <v>-0.1</v>
      </c>
      <c r="U513" s="118"/>
      <c r="V513" s="995">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048">
        <f t="shared" si="97"/>
        <v>0.71</v>
      </c>
      <c r="K514" s="1048">
        <f t="shared" si="97"/>
        <v>0.71</v>
      </c>
      <c r="L514" s="1048">
        <f t="shared" si="97"/>
        <v>0.71</v>
      </c>
      <c r="M514" s="1048">
        <f t="shared" si="97"/>
        <v>0.71</v>
      </c>
      <c r="N514" s="1048">
        <f t="shared" si="97"/>
        <v>0.71</v>
      </c>
      <c r="O514" s="1048">
        <f t="shared" si="97"/>
        <v>0.71</v>
      </c>
      <c r="P514" s="1048">
        <f t="shared" si="97"/>
        <v>0.71</v>
      </c>
      <c r="Q514" s="1048">
        <f t="shared" si="97"/>
        <v>0.71</v>
      </c>
      <c r="T514" s="1048">
        <f t="shared" si="92"/>
        <v>-0.1</v>
      </c>
      <c r="U514" s="118"/>
      <c r="V514" s="995">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048">
        <f t="shared" si="97"/>
        <v>0.7</v>
      </c>
      <c r="K515" s="1048">
        <f t="shared" si="97"/>
        <v>0.7</v>
      </c>
      <c r="L515" s="1048">
        <f t="shared" si="97"/>
        <v>0.7</v>
      </c>
      <c r="M515" s="1048">
        <f t="shared" si="97"/>
        <v>0.7</v>
      </c>
      <c r="N515" s="1048">
        <f t="shared" si="97"/>
        <v>0.7</v>
      </c>
      <c r="O515" s="1048">
        <f t="shared" si="97"/>
        <v>0.7</v>
      </c>
      <c r="P515" s="1048">
        <f t="shared" si="97"/>
        <v>0.7</v>
      </c>
      <c r="Q515" s="1048">
        <f t="shared" si="97"/>
        <v>0.7</v>
      </c>
      <c r="T515" s="1048">
        <f t="shared" si="92"/>
        <v>-0.1</v>
      </c>
      <c r="U515" s="118"/>
      <c r="V515" s="995">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048">
        <f t="shared" si="97"/>
        <v>0.74</v>
      </c>
      <c r="K516" s="1048">
        <f t="shared" si="97"/>
        <v>0.74</v>
      </c>
      <c r="L516" s="1048">
        <f t="shared" si="97"/>
        <v>0.74</v>
      </c>
      <c r="M516" s="1048">
        <f t="shared" si="97"/>
        <v>0.74</v>
      </c>
      <c r="N516" s="1048">
        <f t="shared" si="97"/>
        <v>0.74</v>
      </c>
      <c r="O516" s="1048">
        <f t="shared" si="97"/>
        <v>0.74</v>
      </c>
      <c r="P516" s="1048">
        <f t="shared" si="97"/>
        <v>0.74</v>
      </c>
      <c r="Q516" s="1048">
        <f t="shared" si="97"/>
        <v>0.74</v>
      </c>
      <c r="T516" s="1048">
        <f t="shared" si="92"/>
        <v>-0.15</v>
      </c>
      <c r="U516" s="118"/>
      <c r="V516" s="995">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048">
        <f t="shared" si="97"/>
        <v>0.75</v>
      </c>
      <c r="K517" s="1048">
        <f t="shared" si="97"/>
        <v>0.75</v>
      </c>
      <c r="L517" s="1048">
        <f t="shared" si="97"/>
        <v>0.75</v>
      </c>
      <c r="M517" s="1048">
        <f t="shared" si="97"/>
        <v>0.75</v>
      </c>
      <c r="N517" s="1048">
        <f t="shared" si="97"/>
        <v>0.75</v>
      </c>
      <c r="O517" s="1048">
        <f t="shared" si="97"/>
        <v>0.75</v>
      </c>
      <c r="P517" s="1048">
        <f t="shared" si="97"/>
        <v>0.75</v>
      </c>
      <c r="Q517" s="1048">
        <f t="shared" si="97"/>
        <v>0.75</v>
      </c>
      <c r="R517" s="710"/>
      <c r="T517" s="1048">
        <f t="shared" si="92"/>
        <v>-0.17</v>
      </c>
      <c r="U517" s="118"/>
      <c r="V517" s="995">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048">
        <f t="shared" si="97"/>
        <v>0.76</v>
      </c>
      <c r="K518" s="1048">
        <f t="shared" si="97"/>
        <v>0.76</v>
      </c>
      <c r="L518" s="1048">
        <f t="shared" si="97"/>
        <v>0.76</v>
      </c>
      <c r="M518" s="1048">
        <f t="shared" si="97"/>
        <v>0.76</v>
      </c>
      <c r="N518" s="1048">
        <f t="shared" si="97"/>
        <v>0.76</v>
      </c>
      <c r="O518" s="1048">
        <f t="shared" si="97"/>
        <v>0.76</v>
      </c>
      <c r="P518" s="1048">
        <f t="shared" si="97"/>
        <v>0.76</v>
      </c>
      <c r="Q518" s="1048">
        <f t="shared" si="97"/>
        <v>0.76</v>
      </c>
      <c r="T518" s="1048">
        <f t="shared" si="92"/>
        <v>-0.15</v>
      </c>
      <c r="U518" s="118"/>
      <c r="V518" s="995">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048">
        <f t="shared" si="97"/>
        <v>0.76800000000000002</v>
      </c>
      <c r="K519" s="1048">
        <f t="shared" si="97"/>
        <v>0.76800000000000002</v>
      </c>
      <c r="L519" s="1048">
        <f t="shared" si="97"/>
        <v>0.76800000000000002</v>
      </c>
      <c r="M519" s="1048">
        <f t="shared" si="97"/>
        <v>0.76800000000000002</v>
      </c>
      <c r="N519" s="1048">
        <f t="shared" si="97"/>
        <v>0.76800000000000002</v>
      </c>
      <c r="O519" s="1048">
        <f t="shared" si="97"/>
        <v>0.76800000000000002</v>
      </c>
      <c r="P519" s="1048">
        <f t="shared" si="97"/>
        <v>0.76800000000000002</v>
      </c>
      <c r="Q519" s="1048">
        <f t="shared" si="97"/>
        <v>0.76800000000000002</v>
      </c>
      <c r="T519" s="1048">
        <f t="shared" si="92"/>
        <v>-0.1</v>
      </c>
      <c r="U519" s="118"/>
      <c r="V519" s="995">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048">
        <f t="shared" si="97"/>
        <v>0.77700000000000002</v>
      </c>
      <c r="K520" s="1048">
        <f t="shared" si="97"/>
        <v>0.77700000000000002</v>
      </c>
      <c r="L520" s="1048">
        <f t="shared" si="97"/>
        <v>0.77700000000000002</v>
      </c>
      <c r="M520" s="1048">
        <f t="shared" si="97"/>
        <v>0.77700000000000002</v>
      </c>
      <c r="N520" s="1048">
        <f t="shared" si="97"/>
        <v>0.77700000000000002</v>
      </c>
      <c r="O520" s="1048">
        <f t="shared" si="97"/>
        <v>0.77700000000000002</v>
      </c>
      <c r="P520" s="1048">
        <f t="shared" si="97"/>
        <v>0.77700000000000002</v>
      </c>
      <c r="Q520" s="1048">
        <f t="shared" si="97"/>
        <v>0.77700000000000002</v>
      </c>
      <c r="T520" s="1048">
        <f t="shared" si="92"/>
        <v>-0.1</v>
      </c>
      <c r="U520" s="118"/>
      <c r="V520" s="995">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048">
        <f t="shared" si="97"/>
        <v>0.77400000000000002</v>
      </c>
      <c r="K521" s="1048">
        <f t="shared" si="97"/>
        <v>0.77400000000000002</v>
      </c>
      <c r="L521" s="1048">
        <f t="shared" si="97"/>
        <v>0.77400000000000002</v>
      </c>
      <c r="M521" s="1048">
        <f t="shared" si="97"/>
        <v>0.77400000000000002</v>
      </c>
      <c r="N521" s="1048">
        <f t="shared" si="97"/>
        <v>0.77400000000000002</v>
      </c>
      <c r="O521" s="1048">
        <f t="shared" si="97"/>
        <v>0.77400000000000002</v>
      </c>
      <c r="P521" s="1048">
        <f t="shared" si="97"/>
        <v>0.77400000000000002</v>
      </c>
      <c r="Q521" s="1048">
        <f t="shared" si="97"/>
        <v>0.77400000000000002</v>
      </c>
      <c r="T521" s="1048">
        <f t="shared" si="92"/>
        <v>-0.1</v>
      </c>
      <c r="U521" s="118"/>
      <c r="V521" s="995">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048">
        <f t="shared" si="97"/>
        <v>0.77</v>
      </c>
      <c r="K522" s="1048">
        <f t="shared" si="97"/>
        <v>0.77</v>
      </c>
      <c r="L522" s="1048">
        <f t="shared" si="97"/>
        <v>0.77</v>
      </c>
      <c r="M522" s="1048">
        <f t="shared" si="97"/>
        <v>0.77</v>
      </c>
      <c r="N522" s="1048">
        <f t="shared" si="97"/>
        <v>0.77</v>
      </c>
      <c r="O522" s="1048">
        <f t="shared" si="97"/>
        <v>0.77</v>
      </c>
      <c r="P522" s="1048">
        <f t="shared" si="97"/>
        <v>0.77</v>
      </c>
      <c r="Q522" s="1048">
        <f t="shared" si="97"/>
        <v>0.77</v>
      </c>
      <c r="T522" s="1048">
        <f t="shared" si="92"/>
        <v>-0.1</v>
      </c>
      <c r="U522" s="118"/>
      <c r="V522" s="995">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048">
        <f t="shared" si="97"/>
        <v>0.73499999999999999</v>
      </c>
      <c r="K523" s="1048">
        <f t="shared" si="97"/>
        <v>0.73499999999999999</v>
      </c>
      <c r="L523" s="1048">
        <f t="shared" si="97"/>
        <v>0.73499999999999999</v>
      </c>
      <c r="M523" s="1048">
        <f t="shared" si="97"/>
        <v>0.73499999999999999</v>
      </c>
      <c r="N523" s="1048">
        <f t="shared" si="97"/>
        <v>0.73499999999999999</v>
      </c>
      <c r="O523" s="1048">
        <f t="shared" si="97"/>
        <v>0.73499999999999999</v>
      </c>
      <c r="P523" s="1048">
        <f t="shared" si="97"/>
        <v>0.73499999999999999</v>
      </c>
      <c r="Q523" s="1048">
        <f t="shared" si="97"/>
        <v>0.73499999999999999</v>
      </c>
      <c r="T523" s="1048">
        <f t="shared" si="92"/>
        <v>-0.1</v>
      </c>
      <c r="U523" s="118"/>
      <c r="V523" s="995">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048">
        <f t="shared" si="97"/>
        <v>0.71</v>
      </c>
      <c r="K524" s="1048">
        <f t="shared" si="97"/>
        <v>0.71</v>
      </c>
      <c r="L524" s="1048">
        <f t="shared" si="97"/>
        <v>0.71</v>
      </c>
      <c r="M524" s="1048">
        <f t="shared" si="97"/>
        <v>0.71</v>
      </c>
      <c r="N524" s="1048">
        <f t="shared" si="97"/>
        <v>0.71</v>
      </c>
      <c r="O524" s="1048">
        <f t="shared" si="97"/>
        <v>0.71</v>
      </c>
      <c r="P524" s="1048">
        <f t="shared" si="97"/>
        <v>0.71</v>
      </c>
      <c r="Q524" s="1048">
        <f t="shared" si="97"/>
        <v>0.71</v>
      </c>
      <c r="T524" s="1048">
        <f t="shared" si="92"/>
        <v>-0.1</v>
      </c>
      <c r="U524" s="118"/>
      <c r="V524" s="995">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048">
        <f t="shared" si="97"/>
        <v>0.7</v>
      </c>
      <c r="K525" s="1048">
        <f t="shared" si="97"/>
        <v>0.7</v>
      </c>
      <c r="L525" s="1048">
        <f t="shared" si="97"/>
        <v>0.7</v>
      </c>
      <c r="M525" s="1048">
        <f t="shared" si="97"/>
        <v>0.7</v>
      </c>
      <c r="N525" s="1048">
        <f t="shared" si="97"/>
        <v>0.7</v>
      </c>
      <c r="O525" s="1048">
        <f t="shared" si="97"/>
        <v>0.7</v>
      </c>
      <c r="P525" s="1048">
        <f t="shared" si="97"/>
        <v>0.7</v>
      </c>
      <c r="Q525" s="1048">
        <f t="shared" si="97"/>
        <v>0.7</v>
      </c>
      <c r="T525" s="1048">
        <f t="shared" si="92"/>
        <v>-0.1</v>
      </c>
      <c r="U525" s="118"/>
      <c r="V525" s="995">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048">
        <f t="shared" si="97"/>
        <v>0.74</v>
      </c>
      <c r="K526" s="1048">
        <f t="shared" si="97"/>
        <v>0.74</v>
      </c>
      <c r="L526" s="1048">
        <f t="shared" si="97"/>
        <v>0.74</v>
      </c>
      <c r="M526" s="1048">
        <f t="shared" si="97"/>
        <v>0.74</v>
      </c>
      <c r="N526" s="1048">
        <f t="shared" si="97"/>
        <v>0.74</v>
      </c>
      <c r="O526" s="1048">
        <f t="shared" si="97"/>
        <v>0.74</v>
      </c>
      <c r="P526" s="1048">
        <f t="shared" si="97"/>
        <v>0.74</v>
      </c>
      <c r="Q526" s="1048">
        <f t="shared" si="97"/>
        <v>0.74</v>
      </c>
      <c r="T526" s="1048">
        <f t="shared" si="92"/>
        <v>-0.15</v>
      </c>
      <c r="U526" s="118"/>
      <c r="V526" s="995">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048">
        <f t="shared" ref="J527:Q542" si="98">J517</f>
        <v>0.75</v>
      </c>
      <c r="K527" s="1048">
        <f t="shared" si="98"/>
        <v>0.75</v>
      </c>
      <c r="L527" s="1048">
        <f t="shared" si="98"/>
        <v>0.75</v>
      </c>
      <c r="M527" s="1048">
        <f t="shared" si="98"/>
        <v>0.75</v>
      </c>
      <c r="N527" s="1048">
        <f t="shared" si="98"/>
        <v>0.75</v>
      </c>
      <c r="O527" s="1048">
        <f t="shared" si="98"/>
        <v>0.75</v>
      </c>
      <c r="P527" s="1048">
        <f t="shared" si="98"/>
        <v>0.75</v>
      </c>
      <c r="Q527" s="1048">
        <f t="shared" si="98"/>
        <v>0.75</v>
      </c>
      <c r="R527" s="710"/>
      <c r="T527" s="1048">
        <f t="shared" si="92"/>
        <v>-0.17</v>
      </c>
      <c r="U527" s="118"/>
      <c r="V527" s="995">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048">
        <f t="shared" si="98"/>
        <v>0.76</v>
      </c>
      <c r="K528" s="1048">
        <f t="shared" si="98"/>
        <v>0.76</v>
      </c>
      <c r="L528" s="1048">
        <f t="shared" si="98"/>
        <v>0.76</v>
      </c>
      <c r="M528" s="1048">
        <f t="shared" si="98"/>
        <v>0.76</v>
      </c>
      <c r="N528" s="1048">
        <f t="shared" si="98"/>
        <v>0.76</v>
      </c>
      <c r="O528" s="1048">
        <f t="shared" si="98"/>
        <v>0.76</v>
      </c>
      <c r="P528" s="1048">
        <f t="shared" si="98"/>
        <v>0.76</v>
      </c>
      <c r="Q528" s="1048">
        <f t="shared" si="98"/>
        <v>0.76</v>
      </c>
      <c r="T528" s="1048">
        <f t="shared" si="92"/>
        <v>-0.15</v>
      </c>
      <c r="U528" s="118"/>
      <c r="V528" s="995">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048">
        <f t="shared" si="98"/>
        <v>0.76800000000000002</v>
      </c>
      <c r="K529" s="1048">
        <f t="shared" si="98"/>
        <v>0.76800000000000002</v>
      </c>
      <c r="L529" s="1048">
        <f t="shared" si="98"/>
        <v>0.76800000000000002</v>
      </c>
      <c r="M529" s="1048">
        <f t="shared" si="98"/>
        <v>0.76800000000000002</v>
      </c>
      <c r="N529" s="1048">
        <f t="shared" si="98"/>
        <v>0.76800000000000002</v>
      </c>
      <c r="O529" s="1048">
        <f t="shared" si="98"/>
        <v>0.76800000000000002</v>
      </c>
      <c r="P529" s="1048">
        <f t="shared" si="98"/>
        <v>0.76800000000000002</v>
      </c>
      <c r="Q529" s="1048">
        <f t="shared" si="98"/>
        <v>0.76800000000000002</v>
      </c>
      <c r="T529" s="1048">
        <f t="shared" si="92"/>
        <v>-0.1</v>
      </c>
      <c r="U529" s="118"/>
      <c r="V529" s="995">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048">
        <f t="shared" si="98"/>
        <v>0.77700000000000002</v>
      </c>
      <c r="K530" s="1048">
        <f t="shared" si="98"/>
        <v>0.77700000000000002</v>
      </c>
      <c r="L530" s="1048">
        <f t="shared" si="98"/>
        <v>0.77700000000000002</v>
      </c>
      <c r="M530" s="1048">
        <f t="shared" si="98"/>
        <v>0.77700000000000002</v>
      </c>
      <c r="N530" s="1048">
        <f t="shared" si="98"/>
        <v>0.77700000000000002</v>
      </c>
      <c r="O530" s="1048">
        <f t="shared" si="98"/>
        <v>0.77700000000000002</v>
      </c>
      <c r="P530" s="1048">
        <f t="shared" si="98"/>
        <v>0.77700000000000002</v>
      </c>
      <c r="Q530" s="1048">
        <f t="shared" si="98"/>
        <v>0.77700000000000002</v>
      </c>
      <c r="T530" s="1048">
        <f t="shared" si="92"/>
        <v>-0.1</v>
      </c>
      <c r="U530" s="118"/>
      <c r="V530" s="995">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048">
        <f t="shared" si="98"/>
        <v>0.77400000000000002</v>
      </c>
      <c r="K531" s="1048">
        <f t="shared" si="98"/>
        <v>0.77400000000000002</v>
      </c>
      <c r="L531" s="1048">
        <f t="shared" si="98"/>
        <v>0.77400000000000002</v>
      </c>
      <c r="M531" s="1048">
        <f t="shared" si="98"/>
        <v>0.77400000000000002</v>
      </c>
      <c r="N531" s="1048">
        <f t="shared" si="98"/>
        <v>0.77400000000000002</v>
      </c>
      <c r="O531" s="1048">
        <f t="shared" si="98"/>
        <v>0.77400000000000002</v>
      </c>
      <c r="P531" s="1048">
        <f t="shared" si="98"/>
        <v>0.77400000000000002</v>
      </c>
      <c r="Q531" s="1048">
        <f t="shared" si="98"/>
        <v>0.77400000000000002</v>
      </c>
      <c r="T531" s="1048">
        <f t="shared" si="92"/>
        <v>-0.1</v>
      </c>
      <c r="U531" s="118"/>
      <c r="V531" s="995">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048">
        <f t="shared" si="98"/>
        <v>0.77</v>
      </c>
      <c r="K532" s="1048">
        <f t="shared" si="98"/>
        <v>0.77</v>
      </c>
      <c r="L532" s="1048">
        <f t="shared" si="98"/>
        <v>0.77</v>
      </c>
      <c r="M532" s="1048">
        <f t="shared" si="98"/>
        <v>0.77</v>
      </c>
      <c r="N532" s="1048">
        <f t="shared" si="98"/>
        <v>0.77</v>
      </c>
      <c r="O532" s="1048">
        <f t="shared" si="98"/>
        <v>0.77</v>
      </c>
      <c r="P532" s="1048">
        <f t="shared" si="98"/>
        <v>0.77</v>
      </c>
      <c r="Q532" s="1048">
        <f t="shared" si="98"/>
        <v>0.77</v>
      </c>
      <c r="T532" s="1048">
        <f t="shared" si="92"/>
        <v>-0.1</v>
      </c>
      <c r="U532" s="118"/>
      <c r="V532" s="995">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048">
        <f t="shared" si="98"/>
        <v>0.73499999999999999</v>
      </c>
      <c r="K533" s="1048">
        <f t="shared" si="98"/>
        <v>0.73499999999999999</v>
      </c>
      <c r="L533" s="1048">
        <f t="shared" si="98"/>
        <v>0.73499999999999999</v>
      </c>
      <c r="M533" s="1048">
        <f t="shared" si="98"/>
        <v>0.73499999999999999</v>
      </c>
      <c r="N533" s="1048">
        <f t="shared" si="98"/>
        <v>0.73499999999999999</v>
      </c>
      <c r="O533" s="1048">
        <f t="shared" si="98"/>
        <v>0.73499999999999999</v>
      </c>
      <c r="P533" s="1048">
        <f t="shared" si="98"/>
        <v>0.73499999999999999</v>
      </c>
      <c r="Q533" s="1048">
        <f t="shared" si="98"/>
        <v>0.73499999999999999</v>
      </c>
      <c r="T533" s="1048">
        <f t="shared" si="92"/>
        <v>-0.1</v>
      </c>
      <c r="U533" s="118"/>
      <c r="V533" s="995">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048">
        <f t="shared" si="98"/>
        <v>0.71</v>
      </c>
      <c r="K534" s="1048">
        <f t="shared" si="98"/>
        <v>0.71</v>
      </c>
      <c r="L534" s="1048">
        <f t="shared" si="98"/>
        <v>0.71</v>
      </c>
      <c r="M534" s="1048">
        <f t="shared" si="98"/>
        <v>0.71</v>
      </c>
      <c r="N534" s="1048">
        <f t="shared" si="98"/>
        <v>0.71</v>
      </c>
      <c r="O534" s="1048">
        <f t="shared" si="98"/>
        <v>0.71</v>
      </c>
      <c r="P534" s="1048">
        <f t="shared" si="98"/>
        <v>0.71</v>
      </c>
      <c r="Q534" s="1048">
        <f t="shared" si="98"/>
        <v>0.71</v>
      </c>
      <c r="T534" s="1048">
        <f t="shared" si="92"/>
        <v>-0.1</v>
      </c>
      <c r="U534" s="118"/>
      <c r="V534" s="995">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048">
        <f t="shared" si="98"/>
        <v>0.7</v>
      </c>
      <c r="K535" s="1048">
        <f t="shared" si="98"/>
        <v>0.7</v>
      </c>
      <c r="L535" s="1048">
        <f t="shared" si="98"/>
        <v>0.7</v>
      </c>
      <c r="M535" s="1048">
        <f t="shared" si="98"/>
        <v>0.7</v>
      </c>
      <c r="N535" s="1048">
        <f t="shared" si="98"/>
        <v>0.7</v>
      </c>
      <c r="O535" s="1048">
        <f t="shared" si="98"/>
        <v>0.7</v>
      </c>
      <c r="P535" s="1048">
        <f t="shared" si="98"/>
        <v>0.7</v>
      </c>
      <c r="Q535" s="1048">
        <f t="shared" si="98"/>
        <v>0.7</v>
      </c>
      <c r="T535" s="1048">
        <f t="shared" si="92"/>
        <v>-0.1</v>
      </c>
      <c r="U535" s="118"/>
      <c r="V535" s="995">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048">
        <f t="shared" si="98"/>
        <v>0.74</v>
      </c>
      <c r="K536" s="1048">
        <f t="shared" si="98"/>
        <v>0.74</v>
      </c>
      <c r="L536" s="1048">
        <f t="shared" si="98"/>
        <v>0.74</v>
      </c>
      <c r="M536" s="1048">
        <f t="shared" si="98"/>
        <v>0.74</v>
      </c>
      <c r="N536" s="1048">
        <f t="shared" si="98"/>
        <v>0.74</v>
      </c>
      <c r="O536" s="1048">
        <f t="shared" si="98"/>
        <v>0.74</v>
      </c>
      <c r="P536" s="1048">
        <f t="shared" si="98"/>
        <v>0.74</v>
      </c>
      <c r="Q536" s="1048">
        <f t="shared" si="98"/>
        <v>0.74</v>
      </c>
      <c r="T536" s="1048">
        <f t="shared" si="92"/>
        <v>-0.15</v>
      </c>
      <c r="U536" s="118"/>
      <c r="V536" s="995">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048">
        <f t="shared" si="98"/>
        <v>0.75</v>
      </c>
      <c r="K537" s="1048">
        <f t="shared" si="98"/>
        <v>0.75</v>
      </c>
      <c r="L537" s="1048">
        <f t="shared" si="98"/>
        <v>0.75</v>
      </c>
      <c r="M537" s="1048">
        <f t="shared" si="98"/>
        <v>0.75</v>
      </c>
      <c r="N537" s="1048">
        <f t="shared" si="98"/>
        <v>0.75</v>
      </c>
      <c r="O537" s="1048">
        <f t="shared" si="98"/>
        <v>0.75</v>
      </c>
      <c r="P537" s="1048">
        <f t="shared" si="98"/>
        <v>0.75</v>
      </c>
      <c r="Q537" s="1048">
        <f t="shared" si="98"/>
        <v>0.75</v>
      </c>
      <c r="R537" s="710"/>
      <c r="T537" s="1048">
        <f t="shared" si="92"/>
        <v>-0.17</v>
      </c>
      <c r="U537" s="118"/>
      <c r="V537" s="995">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048">
        <f t="shared" si="98"/>
        <v>0.76</v>
      </c>
      <c r="K538" s="1048">
        <f t="shared" si="98"/>
        <v>0.76</v>
      </c>
      <c r="L538" s="1048">
        <f t="shared" si="98"/>
        <v>0.76</v>
      </c>
      <c r="M538" s="1048">
        <f t="shared" si="98"/>
        <v>0.76</v>
      </c>
      <c r="N538" s="1048">
        <f t="shared" si="98"/>
        <v>0.76</v>
      </c>
      <c r="O538" s="1048">
        <f t="shared" si="98"/>
        <v>0.76</v>
      </c>
      <c r="P538" s="1048">
        <f t="shared" si="98"/>
        <v>0.76</v>
      </c>
      <c r="Q538" s="1048">
        <f t="shared" si="98"/>
        <v>0.76</v>
      </c>
      <c r="T538" s="1048">
        <f t="shared" si="92"/>
        <v>-0.15</v>
      </c>
      <c r="U538" s="118"/>
      <c r="V538" s="995">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048">
        <f t="shared" si="98"/>
        <v>0.76800000000000002</v>
      </c>
      <c r="K539" s="1048">
        <f t="shared" si="98"/>
        <v>0.76800000000000002</v>
      </c>
      <c r="L539" s="1048">
        <f t="shared" si="98"/>
        <v>0.76800000000000002</v>
      </c>
      <c r="M539" s="1048">
        <f t="shared" si="98"/>
        <v>0.76800000000000002</v>
      </c>
      <c r="N539" s="1048">
        <f t="shared" si="98"/>
        <v>0.76800000000000002</v>
      </c>
      <c r="O539" s="1048">
        <f t="shared" si="98"/>
        <v>0.76800000000000002</v>
      </c>
      <c r="P539" s="1048">
        <f t="shared" si="98"/>
        <v>0.76800000000000002</v>
      </c>
      <c r="Q539" s="1048">
        <f t="shared" si="98"/>
        <v>0.76800000000000002</v>
      </c>
      <c r="T539" s="1048">
        <f t="shared" si="92"/>
        <v>-0.1</v>
      </c>
      <c r="U539" s="118"/>
      <c r="V539" s="995">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048">
        <f t="shared" si="98"/>
        <v>0.77700000000000002</v>
      </c>
      <c r="K540" s="1048">
        <f t="shared" si="98"/>
        <v>0.77700000000000002</v>
      </c>
      <c r="L540" s="1048">
        <f t="shared" si="98"/>
        <v>0.77700000000000002</v>
      </c>
      <c r="M540" s="1048">
        <f t="shared" si="98"/>
        <v>0.77700000000000002</v>
      </c>
      <c r="N540" s="1048">
        <f t="shared" si="98"/>
        <v>0.77700000000000002</v>
      </c>
      <c r="O540" s="1048">
        <f t="shared" si="98"/>
        <v>0.77700000000000002</v>
      </c>
      <c r="P540" s="1048">
        <f t="shared" si="98"/>
        <v>0.77700000000000002</v>
      </c>
      <c r="Q540" s="1048">
        <f t="shared" si="98"/>
        <v>0.77700000000000002</v>
      </c>
      <c r="T540" s="1048">
        <f t="shared" si="92"/>
        <v>-0.1</v>
      </c>
      <c r="U540" s="118"/>
      <c r="V540" s="995">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048">
        <f t="shared" si="98"/>
        <v>0.77400000000000002</v>
      </c>
      <c r="K541" s="1048">
        <f t="shared" si="98"/>
        <v>0.77400000000000002</v>
      </c>
      <c r="L541" s="1048">
        <f t="shared" si="98"/>
        <v>0.77400000000000002</v>
      </c>
      <c r="M541" s="1048">
        <f t="shared" si="98"/>
        <v>0.77400000000000002</v>
      </c>
      <c r="N541" s="1048">
        <f t="shared" si="98"/>
        <v>0.77400000000000002</v>
      </c>
      <c r="O541" s="1048">
        <f t="shared" si="98"/>
        <v>0.77400000000000002</v>
      </c>
      <c r="P541" s="1048">
        <f t="shared" si="98"/>
        <v>0.77400000000000002</v>
      </c>
      <c r="Q541" s="1048">
        <f t="shared" si="98"/>
        <v>0.77400000000000002</v>
      </c>
      <c r="T541" s="1048">
        <f t="shared" si="92"/>
        <v>-0.1</v>
      </c>
      <c r="U541" s="118"/>
      <c r="V541" s="995">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048">
        <f t="shared" si="98"/>
        <v>0.77</v>
      </c>
      <c r="K542" s="1048">
        <f t="shared" si="98"/>
        <v>0.77</v>
      </c>
      <c r="L542" s="1048">
        <f t="shared" si="98"/>
        <v>0.77</v>
      </c>
      <c r="M542" s="1048">
        <f t="shared" si="98"/>
        <v>0.77</v>
      </c>
      <c r="N542" s="1048">
        <f t="shared" si="98"/>
        <v>0.77</v>
      </c>
      <c r="O542" s="1048">
        <f t="shared" si="98"/>
        <v>0.77</v>
      </c>
      <c r="P542" s="1048">
        <f t="shared" si="98"/>
        <v>0.77</v>
      </c>
      <c r="Q542" s="1048">
        <f t="shared" si="98"/>
        <v>0.77</v>
      </c>
      <c r="T542" s="1048">
        <f t="shared" si="92"/>
        <v>-0.1</v>
      </c>
      <c r="U542" s="118"/>
      <c r="V542" s="995">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048">
        <f t="shared" ref="J543:Q558" si="99">J533</f>
        <v>0.73499999999999999</v>
      </c>
      <c r="K543" s="1048">
        <f t="shared" si="99"/>
        <v>0.73499999999999999</v>
      </c>
      <c r="L543" s="1048">
        <f t="shared" si="99"/>
        <v>0.73499999999999999</v>
      </c>
      <c r="M543" s="1048">
        <f t="shared" si="99"/>
        <v>0.73499999999999999</v>
      </c>
      <c r="N543" s="1048">
        <f t="shared" si="99"/>
        <v>0.73499999999999999</v>
      </c>
      <c r="O543" s="1048">
        <f t="shared" si="99"/>
        <v>0.73499999999999999</v>
      </c>
      <c r="P543" s="1048">
        <f t="shared" si="99"/>
        <v>0.73499999999999999</v>
      </c>
      <c r="Q543" s="1048">
        <f t="shared" si="99"/>
        <v>0.73499999999999999</v>
      </c>
      <c r="T543" s="1048">
        <f t="shared" ref="T543:T567" si="100">T533</f>
        <v>-0.1</v>
      </c>
      <c r="U543" s="118"/>
      <c r="V543" s="995">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048">
        <f t="shared" si="99"/>
        <v>0.71</v>
      </c>
      <c r="K544" s="1048">
        <f t="shared" si="99"/>
        <v>0.71</v>
      </c>
      <c r="L544" s="1048">
        <f t="shared" si="99"/>
        <v>0.71</v>
      </c>
      <c r="M544" s="1048">
        <f t="shared" si="99"/>
        <v>0.71</v>
      </c>
      <c r="N544" s="1048">
        <f t="shared" si="99"/>
        <v>0.71</v>
      </c>
      <c r="O544" s="1048">
        <f t="shared" si="99"/>
        <v>0.71</v>
      </c>
      <c r="P544" s="1048">
        <f t="shared" si="99"/>
        <v>0.71</v>
      </c>
      <c r="Q544" s="1048">
        <f t="shared" si="99"/>
        <v>0.71</v>
      </c>
      <c r="T544" s="1048">
        <f t="shared" si="100"/>
        <v>-0.1</v>
      </c>
      <c r="U544" s="118"/>
      <c r="V544" s="995">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048">
        <f t="shared" si="99"/>
        <v>0.7</v>
      </c>
      <c r="K545" s="1048">
        <f t="shared" si="99"/>
        <v>0.7</v>
      </c>
      <c r="L545" s="1048">
        <f t="shared" si="99"/>
        <v>0.7</v>
      </c>
      <c r="M545" s="1048">
        <f t="shared" si="99"/>
        <v>0.7</v>
      </c>
      <c r="N545" s="1048">
        <f t="shared" si="99"/>
        <v>0.7</v>
      </c>
      <c r="O545" s="1048">
        <f t="shared" si="99"/>
        <v>0.7</v>
      </c>
      <c r="P545" s="1048">
        <f t="shared" si="99"/>
        <v>0.7</v>
      </c>
      <c r="Q545" s="1048">
        <f t="shared" si="99"/>
        <v>0.7</v>
      </c>
      <c r="T545" s="1048">
        <f t="shared" si="100"/>
        <v>-0.1</v>
      </c>
      <c r="U545" s="118"/>
      <c r="V545" s="995">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048">
        <f t="shared" si="99"/>
        <v>0.74</v>
      </c>
      <c r="K546" s="1048">
        <f t="shared" si="99"/>
        <v>0.74</v>
      </c>
      <c r="L546" s="1048">
        <f t="shared" si="99"/>
        <v>0.74</v>
      </c>
      <c r="M546" s="1048">
        <f t="shared" si="99"/>
        <v>0.74</v>
      </c>
      <c r="N546" s="1048">
        <f t="shared" si="99"/>
        <v>0.74</v>
      </c>
      <c r="O546" s="1048">
        <f t="shared" si="99"/>
        <v>0.74</v>
      </c>
      <c r="P546" s="1048">
        <f t="shared" si="99"/>
        <v>0.74</v>
      </c>
      <c r="Q546" s="1048">
        <f t="shared" si="99"/>
        <v>0.74</v>
      </c>
      <c r="T546" s="1048">
        <f t="shared" si="100"/>
        <v>-0.15</v>
      </c>
      <c r="U546" s="118"/>
      <c r="V546" s="995">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048">
        <f t="shared" si="99"/>
        <v>0.75</v>
      </c>
      <c r="K547" s="1048">
        <f t="shared" si="99"/>
        <v>0.75</v>
      </c>
      <c r="L547" s="1048">
        <f t="shared" si="99"/>
        <v>0.75</v>
      </c>
      <c r="M547" s="1048">
        <f t="shared" si="99"/>
        <v>0.75</v>
      </c>
      <c r="N547" s="1048">
        <f t="shared" si="99"/>
        <v>0.75</v>
      </c>
      <c r="O547" s="1048">
        <f t="shared" si="99"/>
        <v>0.75</v>
      </c>
      <c r="P547" s="1048">
        <f t="shared" si="99"/>
        <v>0.75</v>
      </c>
      <c r="Q547" s="1048">
        <f t="shared" si="99"/>
        <v>0.75</v>
      </c>
      <c r="R547" s="710"/>
      <c r="T547" s="1048">
        <f t="shared" si="100"/>
        <v>-0.17</v>
      </c>
      <c r="U547" s="118"/>
      <c r="V547" s="995">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048">
        <f t="shared" si="99"/>
        <v>0.76</v>
      </c>
      <c r="K548" s="1048">
        <f t="shared" si="99"/>
        <v>0.76</v>
      </c>
      <c r="L548" s="1048">
        <f t="shared" si="99"/>
        <v>0.76</v>
      </c>
      <c r="M548" s="1048">
        <f t="shared" si="99"/>
        <v>0.76</v>
      </c>
      <c r="N548" s="1048">
        <f t="shared" si="99"/>
        <v>0.76</v>
      </c>
      <c r="O548" s="1048">
        <f t="shared" si="99"/>
        <v>0.76</v>
      </c>
      <c r="P548" s="1048">
        <f t="shared" si="99"/>
        <v>0.76</v>
      </c>
      <c r="Q548" s="1048">
        <f t="shared" si="99"/>
        <v>0.76</v>
      </c>
      <c r="T548" s="1048">
        <f t="shared" si="100"/>
        <v>-0.15</v>
      </c>
      <c r="U548" s="118"/>
      <c r="V548" s="995">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048">
        <f t="shared" si="99"/>
        <v>0.76800000000000002</v>
      </c>
      <c r="K549" s="1048">
        <f t="shared" si="99"/>
        <v>0.76800000000000002</v>
      </c>
      <c r="L549" s="1048">
        <f t="shared" si="99"/>
        <v>0.76800000000000002</v>
      </c>
      <c r="M549" s="1048">
        <f t="shared" si="99"/>
        <v>0.76800000000000002</v>
      </c>
      <c r="N549" s="1048">
        <f t="shared" si="99"/>
        <v>0.76800000000000002</v>
      </c>
      <c r="O549" s="1048">
        <f t="shared" si="99"/>
        <v>0.76800000000000002</v>
      </c>
      <c r="P549" s="1048">
        <f t="shared" si="99"/>
        <v>0.76800000000000002</v>
      </c>
      <c r="Q549" s="1048">
        <f t="shared" si="99"/>
        <v>0.76800000000000002</v>
      </c>
      <c r="T549" s="1048">
        <f t="shared" si="100"/>
        <v>-0.1</v>
      </c>
      <c r="U549" s="118"/>
      <c r="V549" s="995">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048">
        <f t="shared" si="99"/>
        <v>0.77700000000000002</v>
      </c>
      <c r="K550" s="1048">
        <f t="shared" si="99"/>
        <v>0.77700000000000002</v>
      </c>
      <c r="L550" s="1048">
        <f t="shared" si="99"/>
        <v>0.77700000000000002</v>
      </c>
      <c r="M550" s="1048">
        <f t="shared" si="99"/>
        <v>0.77700000000000002</v>
      </c>
      <c r="N550" s="1048">
        <f t="shared" si="99"/>
        <v>0.77700000000000002</v>
      </c>
      <c r="O550" s="1048">
        <f t="shared" si="99"/>
        <v>0.77700000000000002</v>
      </c>
      <c r="P550" s="1048">
        <f t="shared" si="99"/>
        <v>0.77700000000000002</v>
      </c>
      <c r="Q550" s="1048">
        <f t="shared" si="99"/>
        <v>0.77700000000000002</v>
      </c>
      <c r="T550" s="1048">
        <f t="shared" si="100"/>
        <v>-0.1</v>
      </c>
      <c r="U550" s="118"/>
      <c r="V550" s="995">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048">
        <f t="shared" si="99"/>
        <v>0.77400000000000002</v>
      </c>
      <c r="K551" s="1048">
        <f t="shared" si="99"/>
        <v>0.77400000000000002</v>
      </c>
      <c r="L551" s="1048">
        <f t="shared" si="99"/>
        <v>0.77400000000000002</v>
      </c>
      <c r="M551" s="1048">
        <f t="shared" si="99"/>
        <v>0.77400000000000002</v>
      </c>
      <c r="N551" s="1048">
        <f t="shared" si="99"/>
        <v>0.77400000000000002</v>
      </c>
      <c r="O551" s="1048">
        <f t="shared" si="99"/>
        <v>0.77400000000000002</v>
      </c>
      <c r="P551" s="1048">
        <f t="shared" si="99"/>
        <v>0.77400000000000002</v>
      </c>
      <c r="Q551" s="1048">
        <f t="shared" si="99"/>
        <v>0.77400000000000002</v>
      </c>
      <c r="T551" s="1048">
        <f t="shared" si="100"/>
        <v>-0.1</v>
      </c>
      <c r="U551" s="118"/>
      <c r="V551" s="995">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048">
        <f t="shared" si="99"/>
        <v>0.77</v>
      </c>
      <c r="K552" s="1048">
        <f t="shared" si="99"/>
        <v>0.77</v>
      </c>
      <c r="L552" s="1048">
        <f t="shared" si="99"/>
        <v>0.77</v>
      </c>
      <c r="M552" s="1048">
        <f t="shared" si="99"/>
        <v>0.77</v>
      </c>
      <c r="N552" s="1048">
        <f t="shared" si="99"/>
        <v>0.77</v>
      </c>
      <c r="O552" s="1048">
        <f t="shared" si="99"/>
        <v>0.77</v>
      </c>
      <c r="P552" s="1048">
        <f t="shared" si="99"/>
        <v>0.77</v>
      </c>
      <c r="Q552" s="1048">
        <f t="shared" si="99"/>
        <v>0.77</v>
      </c>
      <c r="T552" s="1048">
        <f t="shared" si="100"/>
        <v>-0.1</v>
      </c>
      <c r="U552" s="118"/>
      <c r="V552" s="995">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048">
        <f t="shared" si="99"/>
        <v>0.73499999999999999</v>
      </c>
      <c r="K553" s="1048">
        <f t="shared" si="99"/>
        <v>0.73499999999999999</v>
      </c>
      <c r="L553" s="1048">
        <f t="shared" si="99"/>
        <v>0.73499999999999999</v>
      </c>
      <c r="M553" s="1048">
        <f t="shared" si="99"/>
        <v>0.73499999999999999</v>
      </c>
      <c r="N553" s="1048">
        <f t="shared" si="99"/>
        <v>0.73499999999999999</v>
      </c>
      <c r="O553" s="1048">
        <f t="shared" si="99"/>
        <v>0.73499999999999999</v>
      </c>
      <c r="P553" s="1048">
        <f t="shared" si="99"/>
        <v>0.73499999999999999</v>
      </c>
      <c r="Q553" s="1048">
        <f t="shared" si="99"/>
        <v>0.73499999999999999</v>
      </c>
      <c r="T553" s="1048">
        <f t="shared" si="100"/>
        <v>-0.1</v>
      </c>
      <c r="U553" s="118"/>
      <c r="V553" s="995">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048">
        <f t="shared" si="99"/>
        <v>0.71</v>
      </c>
      <c r="K554" s="1048">
        <f t="shared" si="99"/>
        <v>0.71</v>
      </c>
      <c r="L554" s="1048">
        <f t="shared" si="99"/>
        <v>0.71</v>
      </c>
      <c r="M554" s="1048">
        <f t="shared" si="99"/>
        <v>0.71</v>
      </c>
      <c r="N554" s="1048">
        <f t="shared" si="99"/>
        <v>0.71</v>
      </c>
      <c r="O554" s="1048">
        <f t="shared" si="99"/>
        <v>0.71</v>
      </c>
      <c r="P554" s="1048">
        <f t="shared" si="99"/>
        <v>0.71</v>
      </c>
      <c r="Q554" s="1048">
        <f t="shared" si="99"/>
        <v>0.71</v>
      </c>
      <c r="T554" s="1048">
        <f t="shared" si="100"/>
        <v>-0.1</v>
      </c>
      <c r="U554" s="118"/>
      <c r="V554" s="995">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048">
        <f t="shared" si="99"/>
        <v>0.7</v>
      </c>
      <c r="K555" s="1048">
        <f t="shared" si="99"/>
        <v>0.7</v>
      </c>
      <c r="L555" s="1048">
        <f t="shared" si="99"/>
        <v>0.7</v>
      </c>
      <c r="M555" s="1048">
        <f t="shared" si="99"/>
        <v>0.7</v>
      </c>
      <c r="N555" s="1048">
        <f t="shared" si="99"/>
        <v>0.7</v>
      </c>
      <c r="O555" s="1048">
        <f t="shared" si="99"/>
        <v>0.7</v>
      </c>
      <c r="P555" s="1048">
        <f t="shared" si="99"/>
        <v>0.7</v>
      </c>
      <c r="Q555" s="1048">
        <f t="shared" si="99"/>
        <v>0.7</v>
      </c>
      <c r="T555" s="1048">
        <f t="shared" si="100"/>
        <v>-0.1</v>
      </c>
      <c r="U555" s="118"/>
      <c r="V555" s="995">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048">
        <f t="shared" si="99"/>
        <v>0.74</v>
      </c>
      <c r="K556" s="1048">
        <f t="shared" si="99"/>
        <v>0.74</v>
      </c>
      <c r="L556" s="1048">
        <f t="shared" si="99"/>
        <v>0.74</v>
      </c>
      <c r="M556" s="1048">
        <f t="shared" si="99"/>
        <v>0.74</v>
      </c>
      <c r="N556" s="1048">
        <f t="shared" si="99"/>
        <v>0.74</v>
      </c>
      <c r="O556" s="1048">
        <f t="shared" si="99"/>
        <v>0.74</v>
      </c>
      <c r="P556" s="1048">
        <f t="shared" si="99"/>
        <v>0.74</v>
      </c>
      <c r="Q556" s="1048">
        <f t="shared" si="99"/>
        <v>0.74</v>
      </c>
      <c r="T556" s="1048">
        <f t="shared" si="100"/>
        <v>-0.15</v>
      </c>
      <c r="U556" s="118"/>
      <c r="V556" s="995">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048">
        <f t="shared" si="99"/>
        <v>0.75</v>
      </c>
      <c r="K557" s="1048">
        <f t="shared" si="99"/>
        <v>0.75</v>
      </c>
      <c r="L557" s="1048">
        <f t="shared" si="99"/>
        <v>0.75</v>
      </c>
      <c r="M557" s="1048">
        <f t="shared" si="99"/>
        <v>0.75</v>
      </c>
      <c r="N557" s="1048">
        <f t="shared" si="99"/>
        <v>0.75</v>
      </c>
      <c r="O557" s="1048">
        <f t="shared" si="99"/>
        <v>0.75</v>
      </c>
      <c r="P557" s="1048">
        <f t="shared" si="99"/>
        <v>0.75</v>
      </c>
      <c r="Q557" s="1048">
        <f t="shared" si="99"/>
        <v>0.75</v>
      </c>
      <c r="R557" s="710"/>
      <c r="T557" s="1048">
        <f t="shared" si="100"/>
        <v>-0.17</v>
      </c>
      <c r="U557" s="118"/>
      <c r="V557" s="995">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048">
        <f t="shared" si="99"/>
        <v>0.76</v>
      </c>
      <c r="K558" s="1048">
        <f t="shared" si="99"/>
        <v>0.76</v>
      </c>
      <c r="L558" s="1048">
        <f t="shared" si="99"/>
        <v>0.76</v>
      </c>
      <c r="M558" s="1048">
        <f t="shared" si="99"/>
        <v>0.76</v>
      </c>
      <c r="N558" s="1048">
        <f t="shared" si="99"/>
        <v>0.76</v>
      </c>
      <c r="O558" s="1048">
        <f t="shared" si="99"/>
        <v>0.76</v>
      </c>
      <c r="P558" s="1048">
        <f t="shared" si="99"/>
        <v>0.76</v>
      </c>
      <c r="Q558" s="1048">
        <f t="shared" si="99"/>
        <v>0.76</v>
      </c>
      <c r="T558" s="1048">
        <f t="shared" si="100"/>
        <v>-0.15</v>
      </c>
      <c r="U558" s="118"/>
      <c r="V558" s="995">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048">
        <f t="shared" ref="J559:Q567" si="104">J549</f>
        <v>0.76800000000000002</v>
      </c>
      <c r="K559" s="1048">
        <f t="shared" si="104"/>
        <v>0.76800000000000002</v>
      </c>
      <c r="L559" s="1048">
        <f t="shared" si="104"/>
        <v>0.76800000000000002</v>
      </c>
      <c r="M559" s="1048">
        <f t="shared" si="104"/>
        <v>0.76800000000000002</v>
      </c>
      <c r="N559" s="1048">
        <f t="shared" si="104"/>
        <v>0.76800000000000002</v>
      </c>
      <c r="O559" s="1048">
        <f t="shared" si="104"/>
        <v>0.76800000000000002</v>
      </c>
      <c r="P559" s="1048">
        <f t="shared" si="104"/>
        <v>0.76800000000000002</v>
      </c>
      <c r="Q559" s="1048">
        <f t="shared" si="104"/>
        <v>0.76800000000000002</v>
      </c>
      <c r="T559" s="1048">
        <f t="shared" si="100"/>
        <v>-0.1</v>
      </c>
      <c r="U559" s="118"/>
      <c r="V559" s="995">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048">
        <f t="shared" si="104"/>
        <v>0.77700000000000002</v>
      </c>
      <c r="K560" s="1048">
        <f t="shared" si="104"/>
        <v>0.77700000000000002</v>
      </c>
      <c r="L560" s="1048">
        <f t="shared" si="104"/>
        <v>0.77700000000000002</v>
      </c>
      <c r="M560" s="1048">
        <f t="shared" si="104"/>
        <v>0.77700000000000002</v>
      </c>
      <c r="N560" s="1048">
        <f t="shared" si="104"/>
        <v>0.77700000000000002</v>
      </c>
      <c r="O560" s="1048">
        <f t="shared" si="104"/>
        <v>0.77700000000000002</v>
      </c>
      <c r="P560" s="1048">
        <f t="shared" si="104"/>
        <v>0.77700000000000002</v>
      </c>
      <c r="Q560" s="1048">
        <f t="shared" si="104"/>
        <v>0.77700000000000002</v>
      </c>
      <c r="T560" s="1048">
        <f t="shared" si="100"/>
        <v>-0.1</v>
      </c>
      <c r="U560" s="118"/>
      <c r="V560" s="995">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048">
        <f t="shared" si="104"/>
        <v>0.77400000000000002</v>
      </c>
      <c r="K561" s="1048">
        <f t="shared" si="104"/>
        <v>0.77400000000000002</v>
      </c>
      <c r="L561" s="1048">
        <f t="shared" si="104"/>
        <v>0.77400000000000002</v>
      </c>
      <c r="M561" s="1048">
        <f t="shared" si="104"/>
        <v>0.77400000000000002</v>
      </c>
      <c r="N561" s="1048">
        <f t="shared" si="104"/>
        <v>0.77400000000000002</v>
      </c>
      <c r="O561" s="1048">
        <f t="shared" si="104"/>
        <v>0.77400000000000002</v>
      </c>
      <c r="P561" s="1048">
        <f t="shared" si="104"/>
        <v>0.77400000000000002</v>
      </c>
      <c r="Q561" s="1048">
        <f t="shared" si="104"/>
        <v>0.77400000000000002</v>
      </c>
      <c r="T561" s="1048">
        <f t="shared" si="100"/>
        <v>-0.1</v>
      </c>
      <c r="U561" s="118"/>
      <c r="V561" s="995">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048">
        <f t="shared" si="104"/>
        <v>0.77</v>
      </c>
      <c r="K562" s="1048">
        <f t="shared" si="104"/>
        <v>0.77</v>
      </c>
      <c r="L562" s="1048">
        <f t="shared" si="104"/>
        <v>0.77</v>
      </c>
      <c r="M562" s="1048">
        <f t="shared" si="104"/>
        <v>0.77</v>
      </c>
      <c r="N562" s="1048">
        <f t="shared" si="104"/>
        <v>0.77</v>
      </c>
      <c r="O562" s="1048">
        <f t="shared" si="104"/>
        <v>0.77</v>
      </c>
      <c r="P562" s="1048">
        <f t="shared" si="104"/>
        <v>0.77</v>
      </c>
      <c r="Q562" s="1048">
        <f t="shared" si="104"/>
        <v>0.77</v>
      </c>
      <c r="T562" s="1048">
        <f t="shared" si="100"/>
        <v>-0.1</v>
      </c>
      <c r="U562" s="118"/>
      <c r="V562" s="995">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048">
        <f t="shared" si="104"/>
        <v>0.73499999999999999</v>
      </c>
      <c r="K563" s="1048">
        <f t="shared" si="104"/>
        <v>0.73499999999999999</v>
      </c>
      <c r="L563" s="1048">
        <f t="shared" si="104"/>
        <v>0.73499999999999999</v>
      </c>
      <c r="M563" s="1048">
        <f t="shared" si="104"/>
        <v>0.73499999999999999</v>
      </c>
      <c r="N563" s="1048">
        <f t="shared" si="104"/>
        <v>0.73499999999999999</v>
      </c>
      <c r="O563" s="1048">
        <f t="shared" si="104"/>
        <v>0.73499999999999999</v>
      </c>
      <c r="P563" s="1048">
        <f t="shared" si="104"/>
        <v>0.73499999999999999</v>
      </c>
      <c r="Q563" s="1048">
        <f t="shared" si="104"/>
        <v>0.73499999999999999</v>
      </c>
      <c r="T563" s="1048">
        <f t="shared" si="100"/>
        <v>-0.1</v>
      </c>
      <c r="U563" s="118"/>
      <c r="V563" s="995">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048">
        <f t="shared" si="104"/>
        <v>0.71</v>
      </c>
      <c r="K564" s="1048">
        <f t="shared" si="104"/>
        <v>0.71</v>
      </c>
      <c r="L564" s="1048">
        <f t="shared" si="104"/>
        <v>0.71</v>
      </c>
      <c r="M564" s="1048">
        <f t="shared" si="104"/>
        <v>0.71</v>
      </c>
      <c r="N564" s="1048">
        <f t="shared" si="104"/>
        <v>0.71</v>
      </c>
      <c r="O564" s="1048">
        <f t="shared" si="104"/>
        <v>0.71</v>
      </c>
      <c r="P564" s="1048">
        <f t="shared" si="104"/>
        <v>0.71</v>
      </c>
      <c r="Q564" s="1048">
        <f t="shared" si="104"/>
        <v>0.71</v>
      </c>
      <c r="T564" s="1048">
        <f t="shared" si="100"/>
        <v>-0.1</v>
      </c>
      <c r="U564" s="118"/>
      <c r="V564" s="995">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048">
        <f t="shared" si="104"/>
        <v>0.7</v>
      </c>
      <c r="K565" s="1048">
        <f t="shared" si="104"/>
        <v>0.7</v>
      </c>
      <c r="L565" s="1048">
        <f t="shared" si="104"/>
        <v>0.7</v>
      </c>
      <c r="M565" s="1048">
        <f t="shared" si="104"/>
        <v>0.7</v>
      </c>
      <c r="N565" s="1048">
        <f t="shared" si="104"/>
        <v>0.7</v>
      </c>
      <c r="O565" s="1048">
        <f t="shared" si="104"/>
        <v>0.7</v>
      </c>
      <c r="P565" s="1048">
        <f t="shared" si="104"/>
        <v>0.7</v>
      </c>
      <c r="Q565" s="1048">
        <f t="shared" si="104"/>
        <v>0.7</v>
      </c>
      <c r="T565" s="1048">
        <f t="shared" si="100"/>
        <v>-0.1</v>
      </c>
      <c r="U565" s="118"/>
      <c r="V565" s="995">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048">
        <f t="shared" si="104"/>
        <v>0.74</v>
      </c>
      <c r="K566" s="1048">
        <f t="shared" si="104"/>
        <v>0.74</v>
      </c>
      <c r="L566" s="1048">
        <f t="shared" si="104"/>
        <v>0.74</v>
      </c>
      <c r="M566" s="1048">
        <f t="shared" si="104"/>
        <v>0.74</v>
      </c>
      <c r="N566" s="1048">
        <f t="shared" si="104"/>
        <v>0.74</v>
      </c>
      <c r="O566" s="1048">
        <f t="shared" si="104"/>
        <v>0.74</v>
      </c>
      <c r="P566" s="1048">
        <f t="shared" si="104"/>
        <v>0.74</v>
      </c>
      <c r="Q566" s="1048">
        <f t="shared" si="104"/>
        <v>0.74</v>
      </c>
      <c r="T566" s="1048">
        <f t="shared" si="100"/>
        <v>-0.15</v>
      </c>
      <c r="U566" s="118"/>
      <c r="V566" s="995">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048">
        <f t="shared" si="104"/>
        <v>0.75</v>
      </c>
      <c r="K567" s="1048">
        <f t="shared" si="104"/>
        <v>0.75</v>
      </c>
      <c r="L567" s="1048">
        <f t="shared" si="104"/>
        <v>0.75</v>
      </c>
      <c r="M567" s="1048">
        <f t="shared" si="104"/>
        <v>0.75</v>
      </c>
      <c r="N567" s="1048">
        <f t="shared" si="104"/>
        <v>0.75</v>
      </c>
      <c r="O567" s="1048">
        <f t="shared" si="104"/>
        <v>0.75</v>
      </c>
      <c r="P567" s="1048">
        <f t="shared" si="104"/>
        <v>0.75</v>
      </c>
      <c r="Q567" s="1048">
        <f t="shared" si="104"/>
        <v>0.75</v>
      </c>
      <c r="R567" s="710"/>
      <c r="T567" s="1048">
        <f t="shared" si="100"/>
        <v>-0.17</v>
      </c>
      <c r="U567" s="118"/>
      <c r="V567" s="995">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1117</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3"/>
      <c r="H578" s="973"/>
      <c r="I578" s="973"/>
      <c r="J578" s="973"/>
      <c r="K578" s="973"/>
      <c r="L578" s="973"/>
      <c r="M578" s="973"/>
      <c r="N578" s="973"/>
      <c r="O578" s="973"/>
      <c r="P578" s="973"/>
      <c r="Q578" s="973"/>
      <c r="R578" s="973"/>
      <c r="S578" s="973"/>
      <c r="T578" s="973"/>
      <c r="U578" s="973"/>
      <c r="V578" s="973"/>
      <c r="W578" s="973"/>
      <c r="X578" s="973"/>
      <c r="Y578" s="973"/>
      <c r="Z578" s="973"/>
      <c r="AA578" s="973"/>
      <c r="AB578" s="973"/>
      <c r="AC578" s="973"/>
      <c r="AD578" s="973"/>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3"/>
      <c r="X579" s="973"/>
      <c r="Y579" s="973"/>
      <c r="Z579" s="973"/>
      <c r="AA579" s="973"/>
      <c r="AB579" s="973"/>
      <c r="AC579" s="973"/>
      <c r="AD579" s="973"/>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050">
        <f>J604</f>
        <v>0.47</v>
      </c>
      <c r="K614" s="1050">
        <f t="shared" ref="K614:L614" si="112">K604</f>
        <v>0.1</v>
      </c>
      <c r="L614" s="1051">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050">
        <f t="shared" ref="J615:L630" si="113">J605</f>
        <v>0.6</v>
      </c>
      <c r="K615" s="1050">
        <f t="shared" si="113"/>
        <v>0.1</v>
      </c>
      <c r="L615" s="1051">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050">
        <f t="shared" si="113"/>
        <v>0.61</v>
      </c>
      <c r="K616" s="1050">
        <f t="shared" si="113"/>
        <v>0.1</v>
      </c>
      <c r="L616" s="1051">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050">
        <f t="shared" si="113"/>
        <v>0.6</v>
      </c>
      <c r="K617" s="1050">
        <f t="shared" si="113"/>
        <v>0.1</v>
      </c>
      <c r="L617" s="1051">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050">
        <f t="shared" si="113"/>
        <v>0.6</v>
      </c>
      <c r="K618" s="1050">
        <f t="shared" si="113"/>
        <v>0.1</v>
      </c>
      <c r="L618" s="1051">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050">
        <f t="shared" si="113"/>
        <v>0.56999999999999995</v>
      </c>
      <c r="K619" s="1050">
        <f t="shared" si="113"/>
        <v>0.14000000000000001</v>
      </c>
      <c r="L619" s="1051">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050">
        <f t="shared" si="113"/>
        <v>0.54</v>
      </c>
      <c r="K620" s="1050">
        <f t="shared" si="113"/>
        <v>0.14000000000000001</v>
      </c>
      <c r="L620" s="1051">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050">
        <f t="shared" si="113"/>
        <v>0.53</v>
      </c>
      <c r="K621" s="1050">
        <f t="shared" si="113"/>
        <v>0.14000000000000001</v>
      </c>
      <c r="L621" s="1051">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050">
        <f t="shared" si="113"/>
        <v>0.52</v>
      </c>
      <c r="K622" s="1050">
        <f t="shared" si="113"/>
        <v>0.14000000000000001</v>
      </c>
      <c r="L622" s="1051">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050">
        <f t="shared" si="113"/>
        <v>0.52</v>
      </c>
      <c r="K623" s="1050">
        <f t="shared" si="113"/>
        <v>0.12</v>
      </c>
      <c r="L623" s="1051">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050">
        <f t="shared" si="113"/>
        <v>0.47</v>
      </c>
      <c r="K624" s="1050">
        <f t="shared" si="113"/>
        <v>0.1</v>
      </c>
      <c r="L624" s="1051">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050">
        <f t="shared" si="113"/>
        <v>0.6</v>
      </c>
      <c r="K625" s="1050">
        <f t="shared" si="113"/>
        <v>0.1</v>
      </c>
      <c r="L625" s="1051">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050">
        <f t="shared" si="113"/>
        <v>0.61</v>
      </c>
      <c r="K626" s="1050">
        <f t="shared" si="113"/>
        <v>0.1</v>
      </c>
      <c r="L626" s="1051">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050">
        <f t="shared" si="113"/>
        <v>0.6</v>
      </c>
      <c r="K627" s="1050">
        <f t="shared" si="113"/>
        <v>0.1</v>
      </c>
      <c r="L627" s="1051">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050">
        <f t="shared" si="113"/>
        <v>0.6</v>
      </c>
      <c r="K628" s="1050">
        <f t="shared" si="113"/>
        <v>0.1</v>
      </c>
      <c r="L628" s="1051">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050">
        <f t="shared" si="113"/>
        <v>0.56999999999999995</v>
      </c>
      <c r="K629" s="1050">
        <f t="shared" si="113"/>
        <v>0.14000000000000001</v>
      </c>
      <c r="L629" s="1051">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050">
        <f t="shared" si="113"/>
        <v>0.54</v>
      </c>
      <c r="K630" s="1050">
        <f t="shared" si="113"/>
        <v>0.14000000000000001</v>
      </c>
      <c r="L630" s="1051">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050">
        <f t="shared" ref="J631:L646" si="116">J621</f>
        <v>0.53</v>
      </c>
      <c r="K631" s="1050">
        <f t="shared" si="116"/>
        <v>0.14000000000000001</v>
      </c>
      <c r="L631" s="1051">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050">
        <f t="shared" si="116"/>
        <v>0.52</v>
      </c>
      <c r="K632" s="1050">
        <f t="shared" si="116"/>
        <v>0.14000000000000001</v>
      </c>
      <c r="L632" s="1051">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050">
        <f t="shared" si="116"/>
        <v>0.52</v>
      </c>
      <c r="K633" s="1050">
        <f t="shared" si="116"/>
        <v>0.12</v>
      </c>
      <c r="L633" s="1051">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050">
        <f t="shared" si="116"/>
        <v>0.47</v>
      </c>
      <c r="K634" s="1050">
        <f t="shared" si="116"/>
        <v>0.1</v>
      </c>
      <c r="L634" s="1051">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050">
        <f t="shared" si="116"/>
        <v>0.6</v>
      </c>
      <c r="K635" s="1050">
        <f t="shared" si="116"/>
        <v>0.1</v>
      </c>
      <c r="L635" s="1051">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050">
        <f t="shared" si="116"/>
        <v>0.61</v>
      </c>
      <c r="K636" s="1050">
        <f t="shared" si="116"/>
        <v>0.1</v>
      </c>
      <c r="L636" s="1051">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050">
        <f t="shared" si="116"/>
        <v>0.6</v>
      </c>
      <c r="K637" s="1050">
        <f t="shared" si="116"/>
        <v>0.1</v>
      </c>
      <c r="L637" s="1051">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050">
        <f t="shared" si="116"/>
        <v>0.6</v>
      </c>
      <c r="K638" s="1050">
        <f t="shared" si="116"/>
        <v>0.1</v>
      </c>
      <c r="L638" s="1051">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050">
        <f t="shared" si="116"/>
        <v>0.56999999999999995</v>
      </c>
      <c r="K639" s="1050">
        <f t="shared" si="116"/>
        <v>0.14000000000000001</v>
      </c>
      <c r="L639" s="1051">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050">
        <f t="shared" si="116"/>
        <v>0.54</v>
      </c>
      <c r="K640" s="1050">
        <f t="shared" si="116"/>
        <v>0.14000000000000001</v>
      </c>
      <c r="L640" s="1051">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050">
        <f t="shared" si="116"/>
        <v>0.53</v>
      </c>
      <c r="K641" s="1050">
        <f t="shared" si="116"/>
        <v>0.14000000000000001</v>
      </c>
      <c r="L641" s="1051">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050">
        <f t="shared" si="116"/>
        <v>0.52</v>
      </c>
      <c r="K642" s="1050">
        <f t="shared" si="116"/>
        <v>0.14000000000000001</v>
      </c>
      <c r="L642" s="1051">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050">
        <f t="shared" si="116"/>
        <v>0.52</v>
      </c>
      <c r="K643" s="1050">
        <f t="shared" si="116"/>
        <v>0.12</v>
      </c>
      <c r="L643" s="1051">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050">
        <f t="shared" si="116"/>
        <v>0.47</v>
      </c>
      <c r="K644" s="1050">
        <f t="shared" si="116"/>
        <v>0.1</v>
      </c>
      <c r="L644" s="1051">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050">
        <f t="shared" si="116"/>
        <v>0.6</v>
      </c>
      <c r="K645" s="1050">
        <f t="shared" si="116"/>
        <v>0.1</v>
      </c>
      <c r="L645" s="1051">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050">
        <f t="shared" si="116"/>
        <v>0.61</v>
      </c>
      <c r="K646" s="1050">
        <f t="shared" si="116"/>
        <v>0.1</v>
      </c>
      <c r="L646" s="1051">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050">
        <f t="shared" ref="J647:L662" si="119">J637</f>
        <v>0.6</v>
      </c>
      <c r="K647" s="1050">
        <f t="shared" si="119"/>
        <v>0.1</v>
      </c>
      <c r="L647" s="1051">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050">
        <f t="shared" si="119"/>
        <v>0.6</v>
      </c>
      <c r="K648" s="1050">
        <f t="shared" si="119"/>
        <v>0.1</v>
      </c>
      <c r="L648" s="1051">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050">
        <f t="shared" si="119"/>
        <v>0.56999999999999995</v>
      </c>
      <c r="K649" s="1050">
        <f t="shared" si="119"/>
        <v>0.14000000000000001</v>
      </c>
      <c r="L649" s="1051">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050">
        <f t="shared" si="119"/>
        <v>0.54</v>
      </c>
      <c r="K650" s="1050">
        <f t="shared" si="119"/>
        <v>0.14000000000000001</v>
      </c>
      <c r="L650" s="1051">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050">
        <f t="shared" si="119"/>
        <v>0.53</v>
      </c>
      <c r="K651" s="1050">
        <f t="shared" si="119"/>
        <v>0.14000000000000001</v>
      </c>
      <c r="L651" s="1051">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050">
        <f t="shared" si="119"/>
        <v>0.52</v>
      </c>
      <c r="K652" s="1050">
        <f t="shared" si="119"/>
        <v>0.14000000000000001</v>
      </c>
      <c r="L652" s="1051">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050">
        <f t="shared" si="119"/>
        <v>0.52</v>
      </c>
      <c r="K653" s="1050">
        <f t="shared" si="119"/>
        <v>0.12</v>
      </c>
      <c r="L653" s="1051">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050">
        <f t="shared" si="119"/>
        <v>0.47</v>
      </c>
      <c r="K654" s="1050">
        <f t="shared" si="119"/>
        <v>0.1</v>
      </c>
      <c r="L654" s="1051">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050">
        <f t="shared" si="119"/>
        <v>0.6</v>
      </c>
      <c r="K655" s="1050">
        <f t="shared" si="119"/>
        <v>0.1</v>
      </c>
      <c r="L655" s="1051">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050">
        <f t="shared" si="119"/>
        <v>0.61</v>
      </c>
      <c r="K656" s="1050">
        <f t="shared" si="119"/>
        <v>0.1</v>
      </c>
      <c r="L656" s="1051">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050">
        <f t="shared" si="119"/>
        <v>0.6</v>
      </c>
      <c r="K657" s="1050">
        <f t="shared" si="119"/>
        <v>0.1</v>
      </c>
      <c r="L657" s="1051">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050">
        <f t="shared" si="119"/>
        <v>0.6</v>
      </c>
      <c r="K658" s="1050">
        <f t="shared" si="119"/>
        <v>0.1</v>
      </c>
      <c r="L658" s="1051">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050">
        <f t="shared" si="119"/>
        <v>0.56999999999999995</v>
      </c>
      <c r="K659" s="1050">
        <f t="shared" si="119"/>
        <v>0.14000000000000001</v>
      </c>
      <c r="L659" s="1051">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050">
        <f t="shared" si="119"/>
        <v>0.54</v>
      </c>
      <c r="K660" s="1050">
        <f t="shared" si="119"/>
        <v>0.14000000000000001</v>
      </c>
      <c r="L660" s="1051">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050">
        <f t="shared" si="119"/>
        <v>0.53</v>
      </c>
      <c r="K661" s="1050">
        <f t="shared" si="119"/>
        <v>0.14000000000000001</v>
      </c>
      <c r="L661" s="1051">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050">
        <f t="shared" si="119"/>
        <v>0.52</v>
      </c>
      <c r="K662" s="1050">
        <f t="shared" si="119"/>
        <v>0.14000000000000001</v>
      </c>
      <c r="L662" s="1051">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050">
        <f t="shared" ref="J663:L678" si="120">J653</f>
        <v>0.52</v>
      </c>
      <c r="K663" s="1050">
        <f t="shared" si="120"/>
        <v>0.12</v>
      </c>
      <c r="L663" s="1051">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050">
        <f t="shared" si="120"/>
        <v>0.47</v>
      </c>
      <c r="K664" s="1050">
        <f t="shared" si="120"/>
        <v>0.1</v>
      </c>
      <c r="L664" s="1051">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050">
        <f t="shared" si="120"/>
        <v>0.6</v>
      </c>
      <c r="K665" s="1050">
        <f t="shared" si="120"/>
        <v>0.1</v>
      </c>
      <c r="L665" s="1051">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050">
        <f t="shared" si="120"/>
        <v>0.61</v>
      </c>
      <c r="K666" s="1050">
        <f t="shared" si="120"/>
        <v>0.1</v>
      </c>
      <c r="L666" s="1051">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050">
        <f t="shared" si="120"/>
        <v>0.6</v>
      </c>
      <c r="K667" s="1050">
        <f t="shared" si="120"/>
        <v>0.1</v>
      </c>
      <c r="L667" s="1051">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050">
        <f t="shared" si="120"/>
        <v>0.6</v>
      </c>
      <c r="K668" s="1050">
        <f t="shared" si="120"/>
        <v>0.1</v>
      </c>
      <c r="L668" s="1051">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050">
        <f t="shared" si="120"/>
        <v>0.56999999999999995</v>
      </c>
      <c r="K669" s="1050">
        <f t="shared" si="120"/>
        <v>0.14000000000000001</v>
      </c>
      <c r="L669" s="1051">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050">
        <f t="shared" si="120"/>
        <v>0.54</v>
      </c>
      <c r="K670" s="1050">
        <f t="shared" si="120"/>
        <v>0.14000000000000001</v>
      </c>
      <c r="L670" s="1051">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050">
        <f t="shared" si="120"/>
        <v>0.53</v>
      </c>
      <c r="K671" s="1050">
        <f t="shared" si="120"/>
        <v>0.14000000000000001</v>
      </c>
      <c r="L671" s="1051">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050">
        <f t="shared" si="120"/>
        <v>0.52</v>
      </c>
      <c r="K672" s="1050">
        <f t="shared" si="120"/>
        <v>0.14000000000000001</v>
      </c>
      <c r="L672" s="1051">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050">
        <f t="shared" si="120"/>
        <v>0.52</v>
      </c>
      <c r="K673" s="1050">
        <f t="shared" si="120"/>
        <v>0.12</v>
      </c>
      <c r="L673" s="1051">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050">
        <f t="shared" si="120"/>
        <v>0.47</v>
      </c>
      <c r="K674" s="1050">
        <f t="shared" si="120"/>
        <v>0.1</v>
      </c>
      <c r="L674" s="1051">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050">
        <f t="shared" si="120"/>
        <v>0.6</v>
      </c>
      <c r="K675" s="1050">
        <f t="shared" si="120"/>
        <v>0.1</v>
      </c>
      <c r="L675" s="1051">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050">
        <f t="shared" si="120"/>
        <v>0.61</v>
      </c>
      <c r="K676" s="1050">
        <f t="shared" si="120"/>
        <v>0.1</v>
      </c>
      <c r="L676" s="1051">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050">
        <f t="shared" si="120"/>
        <v>0.6</v>
      </c>
      <c r="K677" s="1050">
        <f t="shared" si="120"/>
        <v>0.1</v>
      </c>
      <c r="L677" s="1051">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050">
        <f t="shared" si="120"/>
        <v>0.6</v>
      </c>
      <c r="K678" s="1050">
        <f t="shared" si="120"/>
        <v>0.1</v>
      </c>
      <c r="L678" s="1051">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050">
        <f t="shared" ref="J679:L694" si="125">J669</f>
        <v>0.56999999999999995</v>
      </c>
      <c r="K679" s="1050">
        <f t="shared" si="125"/>
        <v>0.14000000000000001</v>
      </c>
      <c r="L679" s="1051">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050">
        <f t="shared" si="125"/>
        <v>0.54</v>
      </c>
      <c r="K680" s="1050">
        <f t="shared" si="125"/>
        <v>0.14000000000000001</v>
      </c>
      <c r="L680" s="1051">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050">
        <f t="shared" si="125"/>
        <v>0.53</v>
      </c>
      <c r="K681" s="1050">
        <f t="shared" si="125"/>
        <v>0.14000000000000001</v>
      </c>
      <c r="L681" s="1051">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050">
        <f t="shared" si="125"/>
        <v>0.52</v>
      </c>
      <c r="K682" s="1050">
        <f t="shared" si="125"/>
        <v>0.14000000000000001</v>
      </c>
      <c r="L682" s="1051">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050">
        <f t="shared" si="125"/>
        <v>0.52</v>
      </c>
      <c r="K683" s="1050">
        <f t="shared" si="125"/>
        <v>0.12</v>
      </c>
      <c r="L683" s="1051">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050">
        <f t="shared" si="125"/>
        <v>0.47</v>
      </c>
      <c r="K684" s="1050">
        <f t="shared" si="125"/>
        <v>0.1</v>
      </c>
      <c r="L684" s="1051">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050">
        <f t="shared" si="125"/>
        <v>0.6</v>
      </c>
      <c r="K685" s="1050">
        <f t="shared" si="125"/>
        <v>0.1</v>
      </c>
      <c r="L685" s="1051">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050">
        <f t="shared" si="125"/>
        <v>0.61</v>
      </c>
      <c r="K686" s="1050">
        <f t="shared" si="125"/>
        <v>0.1</v>
      </c>
      <c r="L686" s="1051">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050">
        <f t="shared" si="125"/>
        <v>0.6</v>
      </c>
      <c r="K687" s="1050">
        <f t="shared" si="125"/>
        <v>0.1</v>
      </c>
      <c r="L687" s="1051">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050">
        <f t="shared" si="125"/>
        <v>0.6</v>
      </c>
      <c r="K688" s="1050">
        <f t="shared" si="125"/>
        <v>0.1</v>
      </c>
      <c r="L688" s="1051">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050">
        <f t="shared" si="125"/>
        <v>0.56999999999999995</v>
      </c>
      <c r="K689" s="1050">
        <f t="shared" si="125"/>
        <v>0.14000000000000001</v>
      </c>
      <c r="L689" s="1051">
        <f t="shared" si="125"/>
        <v>5000</v>
      </c>
      <c r="M689" s="980"/>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050">
        <f t="shared" si="125"/>
        <v>0.54</v>
      </c>
      <c r="K690" s="1050">
        <f t="shared" si="125"/>
        <v>0.14000000000000001</v>
      </c>
      <c r="L690" s="1051">
        <f t="shared" si="125"/>
        <v>3000</v>
      </c>
      <c r="M690" s="980"/>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050">
        <f t="shared" si="125"/>
        <v>0.53</v>
      </c>
      <c r="K691" s="1050">
        <f t="shared" si="125"/>
        <v>0.14000000000000001</v>
      </c>
      <c r="L691" s="1051">
        <f t="shared" si="125"/>
        <v>1500</v>
      </c>
      <c r="M691" s="980"/>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050">
        <f t="shared" si="125"/>
        <v>0.52</v>
      </c>
      <c r="K692" s="1050">
        <f t="shared" si="125"/>
        <v>0.14000000000000001</v>
      </c>
      <c r="L692" s="1051">
        <f t="shared" si="125"/>
        <v>1000</v>
      </c>
      <c r="M692" s="980"/>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050">
        <f t="shared" si="125"/>
        <v>0.52</v>
      </c>
      <c r="K693" s="1050">
        <f t="shared" si="125"/>
        <v>0.12</v>
      </c>
      <c r="L693" s="1051">
        <f t="shared" si="125"/>
        <v>750</v>
      </c>
      <c r="M693" s="980"/>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050">
        <f t="shared" si="125"/>
        <v>0.47</v>
      </c>
      <c r="K694" s="1050">
        <f t="shared" si="125"/>
        <v>0.1</v>
      </c>
      <c r="L694" s="1051">
        <f t="shared" si="125"/>
        <v>300</v>
      </c>
      <c r="M694" s="980"/>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050">
        <f t="shared" ref="J695:L703" si="128">J685</f>
        <v>0.6</v>
      </c>
      <c r="K695" s="1050">
        <f t="shared" si="128"/>
        <v>0.1</v>
      </c>
      <c r="L695" s="1051">
        <f t="shared" si="128"/>
        <v>250</v>
      </c>
      <c r="M695" s="980"/>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050">
        <f t="shared" si="128"/>
        <v>0.61</v>
      </c>
      <c r="K696" s="1050">
        <f t="shared" si="128"/>
        <v>0.1</v>
      </c>
      <c r="L696" s="1051">
        <f t="shared" si="128"/>
        <v>250</v>
      </c>
      <c r="M696" s="980"/>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050">
        <f t="shared" si="128"/>
        <v>0.6</v>
      </c>
      <c r="K697" s="1050">
        <f t="shared" si="128"/>
        <v>0.1</v>
      </c>
      <c r="L697" s="1051">
        <f t="shared" si="128"/>
        <v>250</v>
      </c>
      <c r="M697" s="980"/>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050">
        <f t="shared" si="128"/>
        <v>0.6</v>
      </c>
      <c r="K698" s="1050">
        <f t="shared" si="128"/>
        <v>0.1</v>
      </c>
      <c r="L698" s="1051">
        <f t="shared" si="128"/>
        <v>2000</v>
      </c>
      <c r="M698" s="980"/>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050">
        <f t="shared" si="128"/>
        <v>0.56999999999999995</v>
      </c>
      <c r="K699" s="1050">
        <f t="shared" si="128"/>
        <v>0.14000000000000001</v>
      </c>
      <c r="L699" s="1051">
        <f t="shared" si="128"/>
        <v>5000</v>
      </c>
      <c r="M699" s="980"/>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050">
        <f t="shared" si="128"/>
        <v>0.54</v>
      </c>
      <c r="K700" s="1050">
        <f t="shared" si="128"/>
        <v>0.14000000000000001</v>
      </c>
      <c r="L700" s="1051">
        <f t="shared" si="128"/>
        <v>3000</v>
      </c>
      <c r="M700" s="980"/>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050">
        <f t="shared" si="128"/>
        <v>0.53</v>
      </c>
      <c r="K701" s="1050">
        <f t="shared" si="128"/>
        <v>0.14000000000000001</v>
      </c>
      <c r="L701" s="1051">
        <f t="shared" si="128"/>
        <v>1500</v>
      </c>
      <c r="M701" s="980"/>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050">
        <f t="shared" si="128"/>
        <v>0.52</v>
      </c>
      <c r="K702" s="1050">
        <f t="shared" si="128"/>
        <v>0.14000000000000001</v>
      </c>
      <c r="L702" s="1051">
        <f t="shared" si="128"/>
        <v>1000</v>
      </c>
      <c r="M702" s="980"/>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050">
        <f t="shared" si="128"/>
        <v>0.52</v>
      </c>
      <c r="K703" s="1050">
        <f t="shared" si="128"/>
        <v>0.12</v>
      </c>
      <c r="L703" s="1051">
        <f t="shared" si="128"/>
        <v>750</v>
      </c>
      <c r="M703" s="980"/>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59"/>
      <c r="M719" s="1060"/>
      <c r="N719" s="1060"/>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4"/>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4"/>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4"/>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4"/>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89" priority="29">
      <formula>J$128&lt;MIN(i_date_node_zm)</formula>
    </cfRule>
  </conditionalFormatting>
  <conditionalFormatting sqref="M413:M422 K413:K422">
    <cfRule type="expression" dxfId="88" priority="28" stopIfTrue="1">
      <formula>OR($M$429:$M444=1)</formula>
    </cfRule>
  </conditionalFormatting>
  <conditionalFormatting sqref="K445:K454">
    <cfRule type="expression" dxfId="87" priority="27" stopIfTrue="1">
      <formula>OR($M$429:$M445=1)</formula>
    </cfRule>
  </conditionalFormatting>
  <conditionalFormatting sqref="J468:N477 P468:Q477">
    <cfRule type="expression" dxfId="86" priority="26" stopIfTrue="1">
      <formula>OR($M$429:$M444=1)</formula>
    </cfRule>
  </conditionalFormatting>
  <conditionalFormatting sqref="J478:Q567 T478:T567">
    <cfRule type="expression" dxfId="85" priority="25" stopIfTrue="1">
      <formula>OR($N$429:$N444=1)</formula>
    </cfRule>
  </conditionalFormatting>
  <conditionalFormatting sqref="J488:N497">
    <cfRule type="expression" dxfId="84" priority="24" stopIfTrue="1">
      <formula>OR($N$429:$N444=1)</formula>
    </cfRule>
  </conditionalFormatting>
  <conditionalFormatting sqref="J498:N507">
    <cfRule type="expression" dxfId="83" priority="23" stopIfTrue="1">
      <formula>OR($N$429:$N444=1)</formula>
    </cfRule>
  </conditionalFormatting>
  <conditionalFormatting sqref="J508:N517">
    <cfRule type="expression" dxfId="82" priority="22" stopIfTrue="1">
      <formula>OR($N$429:$N444=1)</formula>
    </cfRule>
  </conditionalFormatting>
  <conditionalFormatting sqref="J518:N527">
    <cfRule type="expression" dxfId="81" priority="21" stopIfTrue="1">
      <formula>OR($N$429:$N444=1)</formula>
    </cfRule>
  </conditionalFormatting>
  <conditionalFormatting sqref="J528:N537">
    <cfRule type="expression" dxfId="80" priority="20" stopIfTrue="1">
      <formula>OR($N$429:$N444=1)</formula>
    </cfRule>
  </conditionalFormatting>
  <conditionalFormatting sqref="J538:N547">
    <cfRule type="expression" dxfId="79" priority="19" stopIfTrue="1">
      <formula>OR($N$429:$N444=1)</formula>
    </cfRule>
  </conditionalFormatting>
  <conditionalFormatting sqref="J548:N557">
    <cfRule type="expression" dxfId="78" priority="18" stopIfTrue="1">
      <formula>OR($N$429:$N444=1)</formula>
    </cfRule>
  </conditionalFormatting>
  <conditionalFormatting sqref="J558:N567">
    <cfRule type="expression" dxfId="77" priority="17" stopIfTrue="1">
      <formula>OR($N$429:$N444=1)</formula>
    </cfRule>
  </conditionalFormatting>
  <conditionalFormatting sqref="O468:O477">
    <cfRule type="expression" dxfId="76" priority="16" stopIfTrue="1">
      <formula>OR($M$429:$M444=1)</formula>
    </cfRule>
  </conditionalFormatting>
  <conditionalFormatting sqref="O479:Q487">
    <cfRule type="expression" dxfId="75" priority="15" stopIfTrue="1">
      <formula>OR($N$429:$N445=1)</formula>
    </cfRule>
  </conditionalFormatting>
  <conditionalFormatting sqref="O488:Q497">
    <cfRule type="expression" dxfId="74" priority="14" stopIfTrue="1">
      <formula>OR($N$429:$N444=1)</formula>
    </cfRule>
  </conditionalFormatting>
  <conditionalFormatting sqref="O498:Q507">
    <cfRule type="expression" dxfId="73" priority="13" stopIfTrue="1">
      <formula>OR($N$429:$N444=1)</formula>
    </cfRule>
  </conditionalFormatting>
  <conditionalFormatting sqref="O508:Q517">
    <cfRule type="expression" dxfId="72" priority="12" stopIfTrue="1">
      <formula>OR($N$429:$N444=1)</formula>
    </cfRule>
  </conditionalFormatting>
  <conditionalFormatting sqref="O518:Q527">
    <cfRule type="expression" dxfId="71" priority="11" stopIfTrue="1">
      <formula>OR($N$429:$N444=1)</formula>
    </cfRule>
  </conditionalFormatting>
  <conditionalFormatting sqref="O528:Q537">
    <cfRule type="expression" dxfId="70" priority="10" stopIfTrue="1">
      <formula>OR($N$429:$N444=1)</formula>
    </cfRule>
  </conditionalFormatting>
  <conditionalFormatting sqref="O538:Q547">
    <cfRule type="expression" dxfId="69" priority="9" stopIfTrue="1">
      <formula>OR($N$429:$N444=1)</formula>
    </cfRule>
  </conditionalFormatting>
  <conditionalFormatting sqref="O548:Q557">
    <cfRule type="expression" dxfId="68" priority="8" stopIfTrue="1">
      <formula>OR($N$429:$N444=1)</formula>
    </cfRule>
  </conditionalFormatting>
  <conditionalFormatting sqref="O558:Q567">
    <cfRule type="expression" dxfId="67" priority="7" stopIfTrue="1">
      <formula>OR($N$429:$N444=1)</formula>
    </cfRule>
  </conditionalFormatting>
  <conditionalFormatting sqref="T468:T477">
    <cfRule type="expression" dxfId="66" priority="6" stopIfTrue="1">
      <formula>OR($M$429:$M444=1)</formula>
    </cfRule>
  </conditionalFormatting>
  <conditionalFormatting sqref="V468:V477">
    <cfRule type="expression" dxfId="65" priority="5" stopIfTrue="1">
      <formula>OR($M$429:$M444=1)</formula>
    </cfRule>
  </conditionalFormatting>
  <conditionalFormatting sqref="P615:P623 P625:P633 P635:P643 P645:P653 P655:P663 P665:P673 P675:P683 P685:P693 P695:P703">
    <cfRule type="expression" dxfId="64" priority="3" stopIfTrue="1">
      <formula>AND(P615&gt;$R615,NOT(OR($N$430:$N$61090=1)))</formula>
    </cfRule>
  </conditionalFormatting>
  <conditionalFormatting sqref="N614:N703 P614:P703">
    <cfRule type="expression" dxfId="63" priority="4" stopIfTrue="1">
      <formula>AND(N614&lt;$S614,NOT(OR($N$430:$N$61090=1)))</formula>
    </cfRule>
  </conditionalFormatting>
  <conditionalFormatting sqref="N604:N613">
    <cfRule type="expression" dxfId="62" priority="1" stopIfTrue="1">
      <formula>AND(N604&lt;$S604,OFFSET($M$430,$AD604,$AC604,1,1)&gt;0)</formula>
    </cfRule>
  </conditionalFormatting>
  <conditionalFormatting sqref="P604:P613">
    <cfRule type="expression" dxfId="61"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sheetPr codeName="Sheet12"/>
  <dimension ref="A1:BJ1011"/>
  <sheetViews>
    <sheetView topLeftCell="A869" zoomScale="84" zoomScaleNormal="84" workbookViewId="0">
      <selection activeCell="K876" sqref="K876"/>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1176</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1167</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1135</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hidden="1"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hidden="1"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hidden="1"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hidden="1"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hidden="1"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hidden="1"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hidden="1"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hidden="1"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hidden="1"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hidden="1"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hidden="1"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hidden="1"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hidden="1"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hidden="1"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hidden="1"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hidden="1"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hidden="1"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hidden="1"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hidden="1"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hidden="1"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hidden="1"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hidden="1"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hidden="1"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hidden="1"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hidden="1"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hidden="1"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hidden="1"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hidden="1"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hidden="1"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hidden="1"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hidden="1"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hidden="1"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hidden="1"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hidden="1"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hidden="1"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hidden="1"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hidden="1"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hidden="1"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hidden="1"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hidden="1"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hidden="1"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hidden="1"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hidden="1"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hidden="1"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hidden="1"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hidden="1"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hidden="1"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hidden="1"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hidden="1"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hidden="1"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hidden="1"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hidden="1"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hidden="1"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hidden="1"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hidden="1"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hidden="1"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hidden="1"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hidden="1"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hidden="1"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hidden="1"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hidden="1"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hidden="1"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hidden="1"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hidden="1"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hidden="1"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hidden="1"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hidden="1"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hidden="1"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hidden="1"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hidden="1"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hidden="1"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hidden="1"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hidden="1"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hidden="1"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hidden="1"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hidden="1"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hidden="1"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hidden="1"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hidden="1"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hidden="1"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hidden="1"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hidden="1"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hidden="1"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hidden="1"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hidden="1"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hidden="1"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hidden="1"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hidden="1"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hidden="1"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hidden="1"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collapsed="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1135</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hidden="1"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hidden="1"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hidden="1"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hidden="1"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hidden="1"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hidden="1"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hidden="1"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hidden="1"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hidden="1"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hidden="1"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hidden="1"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hidden="1"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hidden="1"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hidden="1"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hidden="1"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hidden="1"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hidden="1"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hidden="1"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hidden="1"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hidden="1"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hidden="1"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hidden="1"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hidden="1"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hidden="1"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hidden="1"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hidden="1"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hidden="1"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hidden="1"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hidden="1"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hidden="1"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hidden="1"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hidden="1"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hidden="1"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hidden="1"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hidden="1"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hidden="1"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hidden="1"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hidden="1"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hidden="1"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hidden="1"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hidden="1"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hidden="1"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hidden="1"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hidden="1"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hidden="1"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hidden="1"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hidden="1"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hidden="1"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hidden="1"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hidden="1"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hidden="1"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hidden="1"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hidden="1"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hidden="1"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hidden="1"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hidden="1"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hidden="1"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hidden="1"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hidden="1"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hidden="1"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hidden="1"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hidden="1"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hidden="1"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hidden="1"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hidden="1"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hidden="1"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hidden="1"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hidden="1"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hidden="1"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hidden="1"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hidden="1"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hidden="1"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hidden="1"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hidden="1"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hidden="1"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hidden="1"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hidden="1"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hidden="1"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hidden="1"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hidden="1"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hidden="1"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hidden="1"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hidden="1"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hidden="1"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hidden="1"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hidden="1"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hidden="1"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hidden="1"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hidden="1"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hidden="1"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collapsed="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hidden="1"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hidden="1"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hidden="1"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hidden="1"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hidden="1"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hidden="1"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hidden="1"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hidden="1"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hidden="1"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hidden="1"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hidden="1"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hidden="1"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hidden="1"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hidden="1"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hidden="1"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hidden="1"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hidden="1"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hidden="1"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hidden="1"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hidden="1"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hidden="1"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hidden="1"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hidden="1"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hidden="1"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hidden="1"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hidden="1"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hidden="1"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hidden="1"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hidden="1"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hidden="1"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hidden="1"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hidden="1"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hidden="1"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hidden="1"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hidden="1"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hidden="1"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hidden="1"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hidden="1"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hidden="1"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hidden="1"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hidden="1"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hidden="1"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hidden="1"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hidden="1"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hidden="1"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hidden="1"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hidden="1"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hidden="1"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hidden="1"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hidden="1"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hidden="1"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hidden="1"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hidden="1"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hidden="1"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hidden="1"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hidden="1"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hidden="1"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hidden="1"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hidden="1"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hidden="1"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hidden="1"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hidden="1"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hidden="1"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hidden="1"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hidden="1"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hidden="1"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hidden="1"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hidden="1"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hidden="1"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hidden="1"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hidden="1"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hidden="1"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hidden="1"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hidden="1"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hidden="1"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hidden="1"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hidden="1"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hidden="1"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hidden="1"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hidden="1"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hidden="1"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hidden="1"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hidden="1"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hidden="1"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hidden="1"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hidden="1"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hidden="1"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hidden="1"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hidden="1"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hidden="1"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collapsed="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1117</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0.5</v>
      </c>
      <c r="K604" s="343">
        <v>0.1</v>
      </c>
      <c r="L604" s="631">
        <v>150</v>
      </c>
      <c r="M604" s="726"/>
      <c r="N604" s="765">
        <f t="shared" ref="N604:N667" si="74">$J604+$K604/2</f>
        <v>0.55000000000000004</v>
      </c>
      <c r="P604" s="765">
        <f t="shared" ref="P604:P667" si="75">$J604-$K604/2</f>
        <v>0.45</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hidden="1" customHeight="1" outlineLevel="2" x14ac:dyDescent="0.25">
      <c r="A614" s="135"/>
      <c r="B614" s="126"/>
      <c r="C614" s="108"/>
      <c r="D614" s="108"/>
      <c r="E614" s="108"/>
      <c r="F614" s="110"/>
      <c r="H614" s="137" t="s">
        <v>419</v>
      </c>
      <c r="I614" s="132" t="s">
        <v>406</v>
      </c>
      <c r="J614" s="1050">
        <f>J604</f>
        <v>0.5</v>
      </c>
      <c r="K614" s="1050">
        <f t="shared" ref="K614:L614" si="80">K604</f>
        <v>0.1</v>
      </c>
      <c r="L614" s="1051">
        <f t="shared" si="80"/>
        <v>150</v>
      </c>
      <c r="M614" s="726"/>
      <c r="N614" s="373">
        <f t="shared" si="74"/>
        <v>0.55000000000000004</v>
      </c>
      <c r="P614" s="373">
        <f t="shared" si="75"/>
        <v>0.45</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hidden="1"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hidden="1"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hidden="1"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hidden="1"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hidden="1"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hidden="1"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hidden="1"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hidden="1"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hidden="1"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hidden="1" customHeight="1" outlineLevel="2" x14ac:dyDescent="0.25">
      <c r="A624" s="135"/>
      <c r="B624" s="126"/>
      <c r="C624" s="108"/>
      <c r="D624" s="108"/>
      <c r="E624" s="108"/>
      <c r="F624" s="110"/>
      <c r="H624" s="137" t="s">
        <v>817</v>
      </c>
      <c r="I624" s="132" t="s">
        <v>406</v>
      </c>
      <c r="J624" s="1050">
        <f t="shared" si="81"/>
        <v>0.5</v>
      </c>
      <c r="K624" s="1050">
        <f t="shared" si="81"/>
        <v>0.1</v>
      </c>
      <c r="L624" s="1051">
        <f t="shared" si="81"/>
        <v>150</v>
      </c>
      <c r="M624" s="726"/>
      <c r="N624" s="373">
        <f t="shared" si="74"/>
        <v>0.55000000000000004</v>
      </c>
      <c r="P624" s="373">
        <f t="shared" si="75"/>
        <v>0.45</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hidden="1"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hidden="1"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hidden="1"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hidden="1"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hidden="1"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hidden="1"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hidden="1"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hidden="1"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hidden="1"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hidden="1" customHeight="1" outlineLevel="2" x14ac:dyDescent="0.25">
      <c r="A634" s="135"/>
      <c r="B634" s="126"/>
      <c r="C634" s="108"/>
      <c r="D634" s="108"/>
      <c r="E634" s="108"/>
      <c r="F634" s="110"/>
      <c r="H634" s="137" t="s">
        <v>818</v>
      </c>
      <c r="I634" s="132" t="s">
        <v>406</v>
      </c>
      <c r="J634" s="1050">
        <f t="shared" si="84"/>
        <v>0.5</v>
      </c>
      <c r="K634" s="1050">
        <f t="shared" si="84"/>
        <v>0.1</v>
      </c>
      <c r="L634" s="1051">
        <f t="shared" si="84"/>
        <v>150</v>
      </c>
      <c r="M634" s="726"/>
      <c r="N634" s="373">
        <f t="shared" si="74"/>
        <v>0.55000000000000004</v>
      </c>
      <c r="P634" s="373">
        <f t="shared" si="75"/>
        <v>0.45</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hidden="1"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hidden="1"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hidden="1"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hidden="1"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hidden="1"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hidden="1"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hidden="1"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hidden="1"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hidden="1"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hidden="1" customHeight="1" outlineLevel="2" x14ac:dyDescent="0.25">
      <c r="A644" s="135"/>
      <c r="B644" s="126"/>
      <c r="C644" s="108"/>
      <c r="D644" s="108"/>
      <c r="E644" s="108"/>
      <c r="F644" s="110"/>
      <c r="H644" s="137" t="s">
        <v>819</v>
      </c>
      <c r="I644" s="132" t="s">
        <v>406</v>
      </c>
      <c r="J644" s="1050">
        <f t="shared" si="84"/>
        <v>0.5</v>
      </c>
      <c r="K644" s="1050">
        <f t="shared" si="84"/>
        <v>0.1</v>
      </c>
      <c r="L644" s="1051">
        <f t="shared" si="84"/>
        <v>150</v>
      </c>
      <c r="M644" s="726"/>
      <c r="N644" s="373">
        <f t="shared" si="74"/>
        <v>0.55000000000000004</v>
      </c>
      <c r="P644" s="373">
        <f t="shared" si="75"/>
        <v>0.45</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hidden="1"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hidden="1"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hidden="1"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hidden="1"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hidden="1"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hidden="1"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hidden="1"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hidden="1"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hidden="1"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hidden="1" customHeight="1" outlineLevel="2" x14ac:dyDescent="0.25">
      <c r="A654" s="135"/>
      <c r="B654" s="126"/>
      <c r="C654" s="108"/>
      <c r="D654" s="108"/>
      <c r="E654" s="108"/>
      <c r="F654" s="110"/>
      <c r="H654" s="137" t="s">
        <v>820</v>
      </c>
      <c r="I654" s="132" t="s">
        <v>406</v>
      </c>
      <c r="J654" s="1050">
        <f t="shared" si="86"/>
        <v>0.5</v>
      </c>
      <c r="K654" s="1050">
        <f t="shared" si="86"/>
        <v>0.1</v>
      </c>
      <c r="L654" s="1051">
        <f t="shared" si="86"/>
        <v>150</v>
      </c>
      <c r="M654" s="726"/>
      <c r="N654" s="373">
        <f t="shared" si="74"/>
        <v>0.55000000000000004</v>
      </c>
      <c r="P654" s="373">
        <f t="shared" si="75"/>
        <v>0.45</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hidden="1"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hidden="1"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hidden="1"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hidden="1"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hidden="1"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hidden="1"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hidden="1"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hidden="1"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hidden="1"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hidden="1" customHeight="1" outlineLevel="2" x14ac:dyDescent="0.25">
      <c r="A664" s="135"/>
      <c r="B664" s="126"/>
      <c r="C664" s="108"/>
      <c r="D664" s="108"/>
      <c r="E664" s="108"/>
      <c r="F664" s="110"/>
      <c r="H664" s="137" t="s">
        <v>821</v>
      </c>
      <c r="I664" s="132" t="s">
        <v>406</v>
      </c>
      <c r="J664" s="1050">
        <f t="shared" si="87"/>
        <v>0.5</v>
      </c>
      <c r="K664" s="1050">
        <f t="shared" si="87"/>
        <v>0.1</v>
      </c>
      <c r="L664" s="1051">
        <f t="shared" si="87"/>
        <v>150</v>
      </c>
      <c r="M664" s="726"/>
      <c r="N664" s="373">
        <f t="shared" si="74"/>
        <v>0.55000000000000004</v>
      </c>
      <c r="P664" s="373">
        <f t="shared" si="75"/>
        <v>0.45</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hidden="1"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hidden="1"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hidden="1"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hidden="1"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hidden="1"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hidden="1"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hidden="1"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hidden="1"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hidden="1"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hidden="1" customHeight="1" outlineLevel="2" x14ac:dyDescent="0.25">
      <c r="A674" s="135"/>
      <c r="B674" s="126"/>
      <c r="C674" s="108"/>
      <c r="D674" s="108"/>
      <c r="E674" s="108"/>
      <c r="F674" s="110"/>
      <c r="H674" s="137" t="s">
        <v>822</v>
      </c>
      <c r="I674" s="132" t="s">
        <v>406</v>
      </c>
      <c r="J674" s="1050">
        <f t="shared" si="87"/>
        <v>0.5</v>
      </c>
      <c r="K674" s="1050">
        <f t="shared" si="87"/>
        <v>0.1</v>
      </c>
      <c r="L674" s="1051">
        <f t="shared" si="87"/>
        <v>150</v>
      </c>
      <c r="M674" s="726"/>
      <c r="N674" s="373">
        <f t="shared" si="88"/>
        <v>0.55000000000000004</v>
      </c>
      <c r="P674" s="373">
        <f t="shared" si="89"/>
        <v>0.45</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hidden="1"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hidden="1"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hidden="1"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hidden="1"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hidden="1"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hidden="1"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hidden="1"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hidden="1"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hidden="1"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hidden="1" customHeight="1" outlineLevel="2" x14ac:dyDescent="0.25">
      <c r="A684" s="135"/>
      <c r="B684" s="126"/>
      <c r="C684" s="108"/>
      <c r="D684" s="108"/>
      <c r="E684" s="108"/>
      <c r="F684" s="110"/>
      <c r="H684" s="137" t="s">
        <v>823</v>
      </c>
      <c r="I684" s="132" t="s">
        <v>406</v>
      </c>
      <c r="J684" s="1050">
        <f t="shared" si="92"/>
        <v>0.5</v>
      </c>
      <c r="K684" s="1050">
        <f t="shared" si="92"/>
        <v>0.1</v>
      </c>
      <c r="L684" s="1051">
        <f t="shared" si="92"/>
        <v>150</v>
      </c>
      <c r="M684" s="726"/>
      <c r="N684" s="373">
        <f t="shared" si="88"/>
        <v>0.55000000000000004</v>
      </c>
      <c r="P684" s="373">
        <f t="shared" si="89"/>
        <v>0.45</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hidden="1"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hidden="1"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hidden="1"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hidden="1"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hidden="1"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hidden="1"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hidden="1"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hidden="1"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hidden="1"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hidden="1" customHeight="1" outlineLevel="2" x14ac:dyDescent="0.25">
      <c r="A694" s="135"/>
      <c r="B694" s="126"/>
      <c r="C694" s="108"/>
      <c r="D694" s="108"/>
      <c r="E694" s="108"/>
      <c r="F694" s="110"/>
      <c r="H694" s="137" t="s">
        <v>824</v>
      </c>
      <c r="I694" s="132" t="s">
        <v>406</v>
      </c>
      <c r="J694" s="1050">
        <f t="shared" si="92"/>
        <v>0.5</v>
      </c>
      <c r="K694" s="1050">
        <f t="shared" si="92"/>
        <v>0.1</v>
      </c>
      <c r="L694" s="1051">
        <f t="shared" si="92"/>
        <v>150</v>
      </c>
      <c r="M694" s="980"/>
      <c r="N694" s="373">
        <f t="shared" si="88"/>
        <v>0.55000000000000004</v>
      </c>
      <c r="P694" s="373">
        <f t="shared" si="89"/>
        <v>0.45</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hidden="1"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hidden="1"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hidden="1"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hidden="1"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hidden="1"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hidden="1"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hidden="1"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hidden="1"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hidden="1"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collapsed="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hidden="1"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hidden="1"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hidden="1"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hidden="1"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hidden="1"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hidden="1"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hidden="1"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hidden="1"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hidden="1"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hidden="1"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hidden="1"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hidden="1"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hidden="1"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hidden="1"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hidden="1"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hidden="1"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hidden="1"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hidden="1"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hidden="1"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hidden="1"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hidden="1"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hidden="1"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hidden="1"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hidden="1"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hidden="1"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hidden="1"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hidden="1"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hidden="1"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hidden="1"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hidden="1"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hidden="1"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hidden="1"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hidden="1"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hidden="1"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hidden="1"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hidden="1"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hidden="1"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hidden="1"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hidden="1"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hidden="1"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hidden="1"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hidden="1"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hidden="1"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hidden="1"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hidden="1"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hidden="1"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hidden="1"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hidden="1"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hidden="1"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hidden="1"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hidden="1"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hidden="1"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hidden="1"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hidden="1"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hidden="1"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hidden="1"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hidden="1"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hidden="1"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hidden="1"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hidden="1"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hidden="1"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hidden="1"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hidden="1"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hidden="1"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hidden="1"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hidden="1"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hidden="1"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hidden="1"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hidden="1"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hidden="1"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hidden="1"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hidden="1"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hidden="1"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hidden="1"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hidden="1"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hidden="1"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hidden="1"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hidden="1"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hidden="1"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hidden="1"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hidden="1"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hidden="1"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hidden="1"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hidden="1"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hidden="1"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hidden="1"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hidden="1"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hidden="1"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hidden="1"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hidden="1"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collapsed="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500</v>
      </c>
      <c r="L876" s="5">
        <f t="shared" si="103"/>
        <v>500</v>
      </c>
      <c r="M876" s="5">
        <f t="shared" si="103"/>
        <v>500</v>
      </c>
      <c r="N876" s="5">
        <f t="shared" si="103"/>
        <v>500</v>
      </c>
      <c r="O876" s="5">
        <f t="shared" si="103"/>
        <v>500</v>
      </c>
      <c r="P876" s="5">
        <f t="shared" si="103"/>
        <v>500</v>
      </c>
      <c r="Q876" s="5">
        <f t="shared" si="103"/>
        <v>500</v>
      </c>
      <c r="R876" s="5">
        <f t="shared" si="103"/>
        <v>500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hidden="1"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hidden="1"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hidden="1"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hidden="1"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hidden="1"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hidden="1"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hidden="1"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hidden="1"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hidden="1"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hidden="1"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hidden="1"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hidden="1"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hidden="1"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hidden="1"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hidden="1"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hidden="1"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hidden="1"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hidden="1"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hidden="1"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hidden="1"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hidden="1"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hidden="1"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hidden="1"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hidden="1"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hidden="1"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hidden="1"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hidden="1"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hidden="1"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hidden="1"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hidden="1"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hidden="1"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hidden="1"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hidden="1"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hidden="1"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hidden="1"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hidden="1"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hidden="1"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hidden="1"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hidden="1"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hidden="1"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hidden="1"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hidden="1"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hidden="1"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hidden="1"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hidden="1"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hidden="1"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hidden="1"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hidden="1"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hidden="1"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hidden="1"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hidden="1"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hidden="1"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hidden="1"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hidden="1"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hidden="1"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hidden="1"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hidden="1"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hidden="1"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hidden="1"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hidden="1"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hidden="1"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hidden="1"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hidden="1"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hidden="1"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hidden="1"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hidden="1"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hidden="1"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hidden="1"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hidden="1"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hidden="1"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hidden="1"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hidden="1"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hidden="1"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hidden="1"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hidden="1"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hidden="1"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hidden="1"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hidden="1"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hidden="1"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hidden="1"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hidden="1"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hidden="1"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hidden="1"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hidden="1"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hidden="1"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hidden="1"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hidden="1"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hidden="1"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hidden="1"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hidden="1"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collapsed="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60" priority="28">
      <formula>J$128&lt;MIN(i_date_node_zm)</formula>
    </cfRule>
  </conditionalFormatting>
  <conditionalFormatting sqref="M413:M422 K413:K422">
    <cfRule type="expression" dxfId="59" priority="27" stopIfTrue="1">
      <formula>OR($M$429:$M444=1)</formula>
    </cfRule>
  </conditionalFormatting>
  <conditionalFormatting sqref="K445:K454">
    <cfRule type="expression" dxfId="58" priority="26" stopIfTrue="1">
      <formula>OR($M$429:$M445=1)</formula>
    </cfRule>
  </conditionalFormatting>
  <conditionalFormatting sqref="J478:Q567 T478:T567">
    <cfRule type="expression" dxfId="57" priority="25" stopIfTrue="1">
      <formula>OR($N$429:$N444=1)</formula>
    </cfRule>
  </conditionalFormatting>
  <conditionalFormatting sqref="J488:N497">
    <cfRule type="expression" dxfId="56" priority="24" stopIfTrue="1">
      <formula>OR($N$429:$N444=1)</formula>
    </cfRule>
  </conditionalFormatting>
  <conditionalFormatting sqref="J498:N507">
    <cfRule type="expression" dxfId="55" priority="23" stopIfTrue="1">
      <formula>OR($N$429:$N444=1)</formula>
    </cfRule>
  </conditionalFormatting>
  <conditionalFormatting sqref="J508:N517">
    <cfRule type="expression" dxfId="54" priority="22" stopIfTrue="1">
      <formula>OR($N$429:$N444=1)</formula>
    </cfRule>
  </conditionalFormatting>
  <conditionalFormatting sqref="J518:N527">
    <cfRule type="expression" dxfId="53" priority="21" stopIfTrue="1">
      <formula>OR($N$429:$N444=1)</formula>
    </cfRule>
  </conditionalFormatting>
  <conditionalFormatting sqref="J528:N537">
    <cfRule type="expression" dxfId="52" priority="20" stopIfTrue="1">
      <formula>OR($N$429:$N444=1)</formula>
    </cfRule>
  </conditionalFormatting>
  <conditionalFormatting sqref="J538:N547">
    <cfRule type="expression" dxfId="51" priority="19" stopIfTrue="1">
      <formula>OR($N$429:$N444=1)</formula>
    </cfRule>
  </conditionalFormatting>
  <conditionalFormatting sqref="J548:N557">
    <cfRule type="expression" dxfId="50" priority="18" stopIfTrue="1">
      <formula>OR($N$429:$N444=1)</formula>
    </cfRule>
  </conditionalFormatting>
  <conditionalFormatting sqref="J558:N567">
    <cfRule type="expression" dxfId="49" priority="17" stopIfTrue="1">
      <formula>OR($N$429:$N444=1)</formula>
    </cfRule>
  </conditionalFormatting>
  <conditionalFormatting sqref="O479:Q487">
    <cfRule type="expression" dxfId="48" priority="16" stopIfTrue="1">
      <formula>OR($N$429:$N445=1)</formula>
    </cfRule>
  </conditionalFormatting>
  <conditionalFormatting sqref="O488:Q497">
    <cfRule type="expression" dxfId="47" priority="15" stopIfTrue="1">
      <formula>OR($N$429:$N444=1)</formula>
    </cfRule>
  </conditionalFormatting>
  <conditionalFormatting sqref="O498:Q507">
    <cfRule type="expression" dxfId="46" priority="14" stopIfTrue="1">
      <formula>OR($N$429:$N444=1)</formula>
    </cfRule>
  </conditionalFormatting>
  <conditionalFormatting sqref="O508:Q517">
    <cfRule type="expression" dxfId="45" priority="13" stopIfTrue="1">
      <formula>OR($N$429:$N444=1)</formula>
    </cfRule>
  </conditionalFormatting>
  <conditionalFormatting sqref="O518:Q527">
    <cfRule type="expression" dxfId="44" priority="12" stopIfTrue="1">
      <formula>OR($N$429:$N444=1)</formula>
    </cfRule>
  </conditionalFormatting>
  <conditionalFormatting sqref="O528:Q537">
    <cfRule type="expression" dxfId="43" priority="11" stopIfTrue="1">
      <formula>OR($N$429:$N444=1)</formula>
    </cfRule>
  </conditionalFormatting>
  <conditionalFormatting sqref="O538:Q547">
    <cfRule type="expression" dxfId="42" priority="10" stopIfTrue="1">
      <formula>OR($N$429:$N444=1)</formula>
    </cfRule>
  </conditionalFormatting>
  <conditionalFormatting sqref="O548:Q557">
    <cfRule type="expression" dxfId="41" priority="9" stopIfTrue="1">
      <formula>OR($N$429:$N444=1)</formula>
    </cfRule>
  </conditionalFormatting>
  <conditionalFormatting sqref="O558:Q567">
    <cfRule type="expression" dxfId="40" priority="8" stopIfTrue="1">
      <formula>OR($N$429:$N444=1)</formula>
    </cfRule>
  </conditionalFormatting>
  <conditionalFormatting sqref="V468:V477">
    <cfRule type="expression" dxfId="39" priority="7" stopIfTrue="1">
      <formula>OR($M$429:$M444=1)</formula>
    </cfRule>
  </conditionalFormatting>
  <conditionalFormatting sqref="P615:P623 P625:P633 P635:P643 P645:P653 P655:P663 P665:P673 P675:P683 P685:P693 P695:P703">
    <cfRule type="expression" dxfId="38" priority="5" stopIfTrue="1">
      <formula>AND(P615&gt;$R615,NOT(OR($N$430:$N$61090=1)))</formula>
    </cfRule>
  </conditionalFormatting>
  <conditionalFormatting sqref="N614:N703 P614:P703">
    <cfRule type="expression" dxfId="37" priority="6" stopIfTrue="1">
      <formula>AND(N614&lt;$S614,NOT(OR($N$430:$N$61090=1)))</formula>
    </cfRule>
  </conditionalFormatting>
  <conditionalFormatting sqref="N604:N613">
    <cfRule type="expression" dxfId="36" priority="3" stopIfTrue="1">
      <formula>AND(N604&lt;$S604,OFFSET($M$430,$AD604,$AC604,1,1)&gt;0)</formula>
    </cfRule>
  </conditionalFormatting>
  <conditionalFormatting sqref="P604:P613">
    <cfRule type="expression" dxfId="35" priority="4" stopIfTrue="1">
      <formula>AND(P604&gt;$T604,OFFSET($M$430,$AD604,$AC604,1,1)&gt;0)</formula>
    </cfRule>
  </conditionalFormatting>
  <conditionalFormatting sqref="J468:N477 P468:Q477 T468:T477">
    <cfRule type="expression" dxfId="34" priority="2" stopIfTrue="1">
      <formula>OR($M$429:$M444=1)</formula>
    </cfRule>
  </conditionalFormatting>
  <conditionalFormatting sqref="O468:O477">
    <cfRule type="expression" dxfId="33"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sheetPr codeName="Sheet16"/>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1173</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1167</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1135</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1135</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1117</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050">
        <f>J604</f>
        <v>0.49</v>
      </c>
      <c r="K614" s="1050">
        <f t="shared" ref="K614:L614" si="80">K604</f>
        <v>0.1</v>
      </c>
      <c r="L614" s="1051">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050">
        <f t="shared" si="81"/>
        <v>0.49</v>
      </c>
      <c r="K624" s="1050">
        <f t="shared" si="81"/>
        <v>0.1</v>
      </c>
      <c r="L624" s="1051">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050">
        <f t="shared" si="84"/>
        <v>0.49</v>
      </c>
      <c r="K634" s="1050">
        <f t="shared" si="84"/>
        <v>0.1</v>
      </c>
      <c r="L634" s="1051">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050">
        <f t="shared" si="84"/>
        <v>0.49</v>
      </c>
      <c r="K644" s="1050">
        <f t="shared" si="84"/>
        <v>0.1</v>
      </c>
      <c r="L644" s="1051">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050">
        <f t="shared" si="86"/>
        <v>0.49</v>
      </c>
      <c r="K654" s="1050">
        <f t="shared" si="86"/>
        <v>0.1</v>
      </c>
      <c r="L654" s="1051">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050">
        <f t="shared" si="87"/>
        <v>0.49</v>
      </c>
      <c r="K664" s="1050">
        <f t="shared" si="87"/>
        <v>0.1</v>
      </c>
      <c r="L664" s="1051">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050">
        <f t="shared" si="87"/>
        <v>0.49</v>
      </c>
      <c r="K674" s="1050">
        <f t="shared" si="87"/>
        <v>0.1</v>
      </c>
      <c r="L674" s="1051">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050">
        <f t="shared" si="92"/>
        <v>0.49</v>
      </c>
      <c r="K684" s="1050">
        <f t="shared" si="92"/>
        <v>0.1</v>
      </c>
      <c r="L684" s="1051">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050">
        <f t="shared" si="92"/>
        <v>0.49</v>
      </c>
      <c r="K694" s="1050">
        <f t="shared" si="92"/>
        <v>0.1</v>
      </c>
      <c r="L694" s="1051">
        <f t="shared" si="92"/>
        <v>150</v>
      </c>
      <c r="M694" s="980"/>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32" priority="31">
      <formula>J$128&lt;MIN(i_date_node_zm)</formula>
    </cfRule>
  </conditionalFormatting>
  <conditionalFormatting sqref="M413:M422 K413:K422">
    <cfRule type="expression" dxfId="31" priority="30" stopIfTrue="1">
      <formula>OR($M$429:$M444=1)</formula>
    </cfRule>
  </conditionalFormatting>
  <conditionalFormatting sqref="K445:K454">
    <cfRule type="expression" dxfId="30" priority="29" stopIfTrue="1">
      <formula>OR($M$429:$M445=1)</formula>
    </cfRule>
  </conditionalFormatting>
  <conditionalFormatting sqref="J478:Q567 T478:T567">
    <cfRule type="expression" dxfId="29" priority="27" stopIfTrue="1">
      <formula>OR($N$429:$N444=1)</formula>
    </cfRule>
  </conditionalFormatting>
  <conditionalFormatting sqref="J488:N497">
    <cfRule type="expression" dxfId="28" priority="26" stopIfTrue="1">
      <formula>OR($N$429:$N444=1)</formula>
    </cfRule>
  </conditionalFormatting>
  <conditionalFormatting sqref="J498:N507">
    <cfRule type="expression" dxfId="27" priority="25" stopIfTrue="1">
      <formula>OR($N$429:$N444=1)</formula>
    </cfRule>
  </conditionalFormatting>
  <conditionalFormatting sqref="J508:N517">
    <cfRule type="expression" dxfId="26" priority="24" stopIfTrue="1">
      <formula>OR($N$429:$N444=1)</formula>
    </cfRule>
  </conditionalFormatting>
  <conditionalFormatting sqref="J518:N527">
    <cfRule type="expression" dxfId="25" priority="23" stopIfTrue="1">
      <formula>OR($N$429:$N444=1)</formula>
    </cfRule>
  </conditionalFormatting>
  <conditionalFormatting sqref="J528:N537">
    <cfRule type="expression" dxfId="24" priority="22" stopIfTrue="1">
      <formula>OR($N$429:$N444=1)</formula>
    </cfRule>
  </conditionalFormatting>
  <conditionalFormatting sqref="J538:N547">
    <cfRule type="expression" dxfId="23" priority="21" stopIfTrue="1">
      <formula>OR($N$429:$N444=1)</formula>
    </cfRule>
  </conditionalFormatting>
  <conditionalFormatting sqref="J548:N557">
    <cfRule type="expression" dxfId="22" priority="20" stopIfTrue="1">
      <formula>OR($N$429:$N444=1)</formula>
    </cfRule>
  </conditionalFormatting>
  <conditionalFormatting sqref="J558:N567">
    <cfRule type="expression" dxfId="21" priority="19" stopIfTrue="1">
      <formula>OR($N$429:$N444=1)</formula>
    </cfRule>
  </conditionalFormatting>
  <conditionalFormatting sqref="O479:Q487">
    <cfRule type="expression" dxfId="20" priority="17" stopIfTrue="1">
      <formula>OR($N$429:$N445=1)</formula>
    </cfRule>
  </conditionalFormatting>
  <conditionalFormatting sqref="O488:Q497">
    <cfRule type="expression" dxfId="19" priority="16" stopIfTrue="1">
      <formula>OR($N$429:$N444=1)</formula>
    </cfRule>
  </conditionalFormatting>
  <conditionalFormatting sqref="O498:Q507">
    <cfRule type="expression" dxfId="18" priority="15" stopIfTrue="1">
      <formula>OR($N$429:$N444=1)</formula>
    </cfRule>
  </conditionalFormatting>
  <conditionalFormatting sqref="O508:Q517">
    <cfRule type="expression" dxfId="17" priority="14" stopIfTrue="1">
      <formula>OR($N$429:$N444=1)</formula>
    </cfRule>
  </conditionalFormatting>
  <conditionalFormatting sqref="O518:Q527">
    <cfRule type="expression" dxfId="16" priority="13" stopIfTrue="1">
      <formula>OR($N$429:$N444=1)</formula>
    </cfRule>
  </conditionalFormatting>
  <conditionalFormatting sqref="O528:Q537">
    <cfRule type="expression" dxfId="15" priority="12" stopIfTrue="1">
      <formula>OR($N$429:$N444=1)</formula>
    </cfRule>
  </conditionalFormatting>
  <conditionalFormatting sqref="O538:Q547">
    <cfRule type="expression" dxfId="14" priority="11" stopIfTrue="1">
      <formula>OR($N$429:$N444=1)</formula>
    </cfRule>
  </conditionalFormatting>
  <conditionalFormatting sqref="O548:Q557">
    <cfRule type="expression" dxfId="13" priority="10" stopIfTrue="1">
      <formula>OR($N$429:$N444=1)</formula>
    </cfRule>
  </conditionalFormatting>
  <conditionalFormatting sqref="O558:Q567">
    <cfRule type="expression" dxfId="12" priority="9" stopIfTrue="1">
      <formula>OR($N$429:$N444=1)</formula>
    </cfRule>
  </conditionalFormatting>
  <conditionalFormatting sqref="V468:V477">
    <cfRule type="expression" dxfId="11" priority="7" stopIfTrue="1">
      <formula>OR($M$429:$M444=1)</formula>
    </cfRule>
  </conditionalFormatting>
  <conditionalFormatting sqref="P615:P623 P625:P633 P635:P643 P645:P653 P655:P663 P665:P673 P675:P683 P685:P693 P695:P703">
    <cfRule type="expression" dxfId="10" priority="5" stopIfTrue="1">
      <formula>AND(P615&gt;$R615,NOT(OR($N$430:$N$61090=1)))</formula>
    </cfRule>
  </conditionalFormatting>
  <conditionalFormatting sqref="N614:N703 P614:P703">
    <cfRule type="expression" dxfId="9" priority="6" stopIfTrue="1">
      <formula>AND(N614&lt;$S614,NOT(OR($N$430:$N$61090=1)))</formula>
    </cfRule>
  </conditionalFormatting>
  <conditionalFormatting sqref="N604:N613">
    <cfRule type="expression" dxfId="8" priority="3" stopIfTrue="1">
      <formula>AND(N604&lt;$S604,OFFSET($M$430,$AD604,$AC604,1,1)&gt;0)</formula>
    </cfRule>
  </conditionalFormatting>
  <conditionalFormatting sqref="P604:P613">
    <cfRule type="expression" dxfId="7" priority="4" stopIfTrue="1">
      <formula>AND(P604&gt;$T604,OFFSET($M$430,$AD604,$AC604,1,1)&gt;0)</formula>
    </cfRule>
  </conditionalFormatting>
  <conditionalFormatting sqref="J468:N477 P468:Q477 T468:T477">
    <cfRule type="expression" dxfId="6" priority="2" stopIfTrue="1">
      <formula>OR($M$429:$M444=1)</formula>
    </cfRule>
  </conditionalFormatting>
  <conditionalFormatting sqref="O468:O477">
    <cfRule type="expression" dxfId="5"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abSelected="1" topLeftCell="A6" zoomScale="93" zoomScaleNormal="93" workbookViewId="0">
      <pane xSplit="9" ySplit="16" topLeftCell="J825" activePane="bottomRight" state="frozen"/>
      <selection activeCell="A6" sqref="A6"/>
      <selection pane="topRight" activeCell="J6" sqref="J6"/>
      <selection pane="bottomLeft" activeCell="A22" sqref="A22"/>
      <selection pane="bottomRight" activeCell="S859" sqref="S859:W87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1" width="10.28515625" style="76" customWidth="1"/>
    <col min="12" max="12" width="11.7109375" style="76" customWidth="1"/>
    <col min="13"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hidden="1"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hidden="1"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436</v>
      </c>
      <c r="I18" s="619">
        <v>44731.469202662003</v>
      </c>
      <c r="J18" s="1073" t="s">
        <v>1180</v>
      </c>
      <c r="K18" s="1074"/>
      <c r="L18" s="1074"/>
      <c r="M18" s="1074"/>
      <c r="N18" s="1074"/>
      <c r="O18" s="1074"/>
      <c r="P18" s="1074"/>
      <c r="Q18" s="1074"/>
      <c r="R18" s="1074"/>
      <c r="S18" s="1074"/>
      <c r="T18" s="1074"/>
      <c r="U18" s="1074"/>
      <c r="V18" s="1074"/>
      <c r="W18" s="1074"/>
      <c r="X18" s="1075"/>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437</v>
      </c>
      <c r="I21" s="504">
        <v>44731.469675462999</v>
      </c>
      <c r="J21" s="1076" t="s">
        <v>1181</v>
      </c>
      <c r="K21" s="1076"/>
      <c r="L21" s="1076"/>
      <c r="M21" s="1076"/>
      <c r="N21" s="1076"/>
      <c r="O21" s="1076"/>
      <c r="P21" s="1076"/>
      <c r="Q21" s="1076"/>
      <c r="R21" s="1076"/>
      <c r="S21" s="1076"/>
      <c r="T21" s="1076"/>
      <c r="U21" s="1076"/>
      <c r="V21" s="1076"/>
      <c r="W21" s="1076"/>
      <c r="X21" s="1076"/>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hidden="1"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collapsed="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hidden="1"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hidden="1"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INT(MAX($C$51:$C$180))+1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collapsed="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hidden="1"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hidden="1"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hidden="1"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hidden="1"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hidden="1"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hidden="1"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INT(MAX($C$51:$C$180))+1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hidden="1" outlineLevel="4" x14ac:dyDescent="0.25">
      <c r="A49" s="376"/>
      <c r="B49" s="385" t="s">
        <v>432</v>
      </c>
      <c r="C49" s="378">
        <f>INT(MAX($C$51:$C$180))+1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collapsed="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hidden="1"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hidden="1"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hidden="1"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hidden="1"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hidden="1"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hidden="1"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hidden="1"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hidden="1"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hidden="1"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hidden="1"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hidden="1"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s="689" customFormat="1" hidden="1" outlineLevel="3" x14ac:dyDescent="0.25">
      <c r="A62" s="376"/>
      <c r="B62" s="385"/>
      <c r="C62" s="378">
        <v>4</v>
      </c>
      <c r="D62" s="403"/>
      <c r="E62" s="460"/>
      <c r="F62" s="460"/>
      <c r="G62" s="403"/>
      <c r="H62" s="408" t="s">
        <v>1177</v>
      </c>
      <c r="I62" s="1133" t="s">
        <v>1178</v>
      </c>
      <c r="J62" s="446">
        <v>50</v>
      </c>
      <c r="K62" s="408"/>
      <c r="L62" s="408" t="s">
        <v>1179</v>
      </c>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hidden="1" outlineLevel="3" x14ac:dyDescent="0.25">
      <c r="A63" s="376"/>
      <c r="B63" s="385"/>
      <c r="C63" s="378">
        <f>INT($C$40)+3</f>
        <v>4</v>
      </c>
      <c r="D63" s="403"/>
      <c r="E63" s="460"/>
      <c r="F63" s="460"/>
      <c r="G63" s="403"/>
      <c r="H63" s="408"/>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hidden="1" outlineLevel="3" x14ac:dyDescent="0.25">
      <c r="A64" s="376"/>
      <c r="B64" s="385"/>
      <c r="C64" s="378">
        <f>INT($C$40)+3</f>
        <v>4</v>
      </c>
      <c r="D64" s="403"/>
      <c r="E64" s="460"/>
      <c r="F64" s="460"/>
      <c r="G64" s="403"/>
      <c r="H64" s="408" t="s">
        <v>466</v>
      </c>
      <c r="I64" s="424"/>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hidden="1" outlineLevel="3" x14ac:dyDescent="0.25">
      <c r="A65" s="376"/>
      <c r="B65" s="385"/>
      <c r="C65" s="378">
        <f>INT($C$40)+3</f>
        <v>4</v>
      </c>
      <c r="D65" s="403"/>
      <c r="E65" s="460"/>
      <c r="F65" s="460"/>
      <c r="G65" s="403"/>
      <c r="H65" s="408"/>
      <c r="I65" s="430" t="s">
        <v>467</v>
      </c>
      <c r="J65" s="430"/>
      <c r="K65" s="430"/>
      <c r="L65" s="430"/>
      <c r="M65" s="430"/>
      <c r="N65" s="430"/>
      <c r="O65" s="430"/>
      <c r="P65" s="430"/>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hidden="1" outlineLevel="3" x14ac:dyDescent="0.25">
      <c r="A66" s="376"/>
      <c r="B66" s="385"/>
      <c r="C66" s="378">
        <f>INT($C$40)+3</f>
        <v>4</v>
      </c>
      <c r="D66" s="403"/>
      <c r="E66" s="460"/>
      <c r="F66" s="460"/>
      <c r="G66" s="403"/>
      <c r="H66" s="408"/>
      <c r="I66" s="431" t="s">
        <v>468</v>
      </c>
      <c r="J66" s="431"/>
      <c r="K66" s="431" t="s">
        <v>469</v>
      </c>
      <c r="L66" s="431"/>
      <c r="M66" s="431" t="s">
        <v>470</v>
      </c>
      <c r="N66" s="431"/>
      <c r="O66" s="431" t="s">
        <v>471</v>
      </c>
      <c r="P66" s="431"/>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s="689" customFormat="1" hidden="1" outlineLevel="3" x14ac:dyDescent="0.25">
      <c r="A67" s="376"/>
      <c r="B67" s="385"/>
      <c r="C67" s="378">
        <v>3</v>
      </c>
      <c r="D67" s="403"/>
      <c r="E67" s="460"/>
      <c r="F67" s="460"/>
      <c r="G67" s="403"/>
      <c r="H67" s="410" t="s">
        <v>472</v>
      </c>
      <c r="I67" s="432">
        <f>DATE(i_startyear,1,1)</f>
        <v>43466</v>
      </c>
      <c r="J67" s="433">
        <v>43466</v>
      </c>
      <c r="K67" s="432">
        <f>I67</f>
        <v>43466</v>
      </c>
      <c r="L67" s="433">
        <v>43466</v>
      </c>
      <c r="M67" s="432">
        <f>K67</f>
        <v>43466</v>
      </c>
      <c r="N67" s="433">
        <v>43466</v>
      </c>
      <c r="O67" s="432">
        <f>M67</f>
        <v>43466</v>
      </c>
      <c r="P67" s="433">
        <v>43466</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idden="1" outlineLevel="3" x14ac:dyDescent="0.25">
      <c r="A68" s="376"/>
      <c r="B68" s="385"/>
      <c r="C68" s="378">
        <v>3</v>
      </c>
      <c r="D68" s="403"/>
      <c r="E68" s="460"/>
      <c r="F68" s="460"/>
      <c r="G68" s="403"/>
      <c r="H68" s="410" t="s">
        <v>472</v>
      </c>
      <c r="I68" s="1029">
        <f t="shared" ref="I68:P68" si="0">MIN(363,INT((I67 - DATE(YEAR(I67),1,1))))+364*(YEAR(I67)-i_startyear)</f>
        <v>0</v>
      </c>
      <c r="J68" s="1029">
        <f t="shared" si="0"/>
        <v>0</v>
      </c>
      <c r="K68" s="1029">
        <f t="shared" si="0"/>
        <v>0</v>
      </c>
      <c r="L68" s="1029">
        <f t="shared" si="0"/>
        <v>0</v>
      </c>
      <c r="M68" s="1029">
        <f t="shared" si="0"/>
        <v>0</v>
      </c>
      <c r="N68" s="1029">
        <f t="shared" si="0"/>
        <v>0</v>
      </c>
      <c r="O68" s="1029">
        <f t="shared" si="0"/>
        <v>0</v>
      </c>
      <c r="P68" s="1029">
        <f t="shared" si="0"/>
        <v>0</v>
      </c>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3"/>
      <c r="AP68" s="388"/>
      <c r="AQ68" s="376"/>
      <c r="AR68" s="376"/>
      <c r="AS68" s="376"/>
    </row>
    <row r="69" spans="1:45" ht="5.0999999999999996" hidden="1" customHeight="1" outlineLevel="2" x14ac:dyDescent="0.25">
      <c r="A69" s="376"/>
      <c r="B69" s="385"/>
      <c r="C69" s="378">
        <f>INT($C$40)+2.005</f>
        <v>3.0049999999999999</v>
      </c>
      <c r="D69" s="403"/>
      <c r="E69" s="403"/>
      <c r="F69" s="403"/>
      <c r="G69" s="403"/>
      <c r="H69" s="403"/>
      <c r="I69" s="403"/>
      <c r="J69" s="403"/>
      <c r="K69" s="403"/>
      <c r="L69" s="403"/>
      <c r="M69" s="403"/>
      <c r="N69" s="403"/>
      <c r="O69" s="403"/>
      <c r="P69" s="403"/>
      <c r="Q69" s="403"/>
      <c r="R69" s="403"/>
      <c r="S69" s="403"/>
      <c r="T69" s="403"/>
      <c r="U69" s="403"/>
      <c r="V69" s="403"/>
      <c r="W69" s="403"/>
      <c r="X69" s="403"/>
      <c r="Y69" s="403"/>
      <c r="Z69" s="403"/>
      <c r="AA69" s="403"/>
      <c r="AB69" s="403"/>
      <c r="AC69" s="403"/>
      <c r="AD69" s="403"/>
      <c r="AE69" s="403"/>
      <c r="AF69" s="403"/>
      <c r="AG69" s="403"/>
      <c r="AH69" s="403"/>
      <c r="AI69" s="403"/>
      <c r="AJ69" s="403"/>
      <c r="AK69" s="403"/>
      <c r="AL69" s="403"/>
      <c r="AM69" s="403"/>
      <c r="AN69" s="403"/>
      <c r="AO69" s="403" t="s">
        <v>438</v>
      </c>
      <c r="AP69" s="388"/>
      <c r="AQ69" s="376"/>
      <c r="AR69" s="376"/>
      <c r="AS69" s="376"/>
    </row>
    <row r="70" spans="1:45" outlineLevel="1" x14ac:dyDescent="0.25">
      <c r="A70" s="376"/>
      <c r="B70" s="385"/>
      <c r="C70" s="378">
        <f>INT($C$40)+1</f>
        <v>2</v>
      </c>
      <c r="D70" s="403"/>
      <c r="E70" s="460"/>
      <c r="F70" s="460"/>
      <c r="G70" s="403"/>
      <c r="H70" s="420" t="s">
        <v>473</v>
      </c>
      <c r="I70" s="421"/>
      <c r="J70" s="422"/>
      <c r="K70" s="434" t="s">
        <v>474</v>
      </c>
      <c r="L70" s="434" t="s">
        <v>475</v>
      </c>
      <c r="M70" s="435"/>
      <c r="N70" s="436"/>
      <c r="O70" s="391" t="s">
        <v>476</v>
      </c>
      <c r="P70" s="391"/>
      <c r="Q70" s="391" t="s">
        <v>477</v>
      </c>
      <c r="R70" s="391"/>
      <c r="S70" s="437" t="s">
        <v>22</v>
      </c>
      <c r="T70" s="422"/>
      <c r="U70" s="865" t="s">
        <v>478</v>
      </c>
      <c r="V70" s="391" t="s">
        <v>998</v>
      </c>
      <c r="W70" s="422"/>
      <c r="X70" s="436" t="s">
        <v>480</v>
      </c>
      <c r="Y70" s="438" t="s">
        <v>479</v>
      </c>
      <c r="Z70" s="438"/>
      <c r="AA70" s="438"/>
      <c r="AB70" s="438"/>
      <c r="AC70" s="438"/>
      <c r="AD70" s="438"/>
      <c r="AE70" s="422"/>
      <c r="AF70" s="422"/>
      <c r="AG70" s="422"/>
      <c r="AH70" s="422"/>
      <c r="AI70" s="422"/>
      <c r="AJ70" s="422"/>
      <c r="AK70" s="422"/>
      <c r="AL70" s="422"/>
      <c r="AM70" s="422"/>
      <c r="AN70" s="422"/>
      <c r="AO70" s="403"/>
      <c r="AP70" s="388"/>
      <c r="AQ70" s="376"/>
      <c r="AR70" s="376"/>
      <c r="AS70" s="376"/>
    </row>
    <row r="71" spans="1:45" ht="17.25" outlineLevel="1" collapsed="1" x14ac:dyDescent="0.25">
      <c r="A71" s="376"/>
      <c r="B71" s="385"/>
      <c r="C71" s="378">
        <f>INT($C$40)+1</f>
        <v>2</v>
      </c>
      <c r="D71" s="403"/>
      <c r="E71" s="460"/>
      <c r="F71" s="460"/>
      <c r="G71" s="403"/>
      <c r="H71" s="437" t="s">
        <v>481</v>
      </c>
      <c r="I71" s="437" t="s">
        <v>482</v>
      </c>
      <c r="J71" s="436"/>
      <c r="K71" s="434"/>
      <c r="L71" s="434" t="s">
        <v>483</v>
      </c>
      <c r="M71" s="435"/>
      <c r="N71" s="436"/>
      <c r="O71" s="437" t="s">
        <v>485</v>
      </c>
      <c r="P71" s="437" t="s">
        <v>486</v>
      </c>
      <c r="Q71" s="437" t="s">
        <v>485</v>
      </c>
      <c r="R71" s="437" t="s">
        <v>486</v>
      </c>
      <c r="S71" s="437" t="s">
        <v>484</v>
      </c>
      <c r="T71" s="436" t="s">
        <v>487</v>
      </c>
      <c r="U71" s="436" t="s">
        <v>488</v>
      </c>
      <c r="V71" s="437" t="s">
        <v>999</v>
      </c>
      <c r="W71" s="436"/>
      <c r="X71" s="436" t="s">
        <v>489</v>
      </c>
      <c r="Y71" s="782" t="s">
        <v>468</v>
      </c>
      <c r="Z71" s="782"/>
      <c r="AA71" s="782"/>
      <c r="AB71" s="782" t="s">
        <v>469</v>
      </c>
      <c r="AC71" s="782"/>
      <c r="AD71" s="782"/>
      <c r="AE71" s="782" t="s">
        <v>471</v>
      </c>
      <c r="AF71" s="782"/>
      <c r="AG71" s="438"/>
      <c r="AH71" s="436"/>
      <c r="AI71" s="436"/>
      <c r="AJ71" s="436"/>
      <c r="AK71" s="436"/>
      <c r="AL71" s="436"/>
      <c r="AM71" s="436"/>
      <c r="AN71" s="436"/>
      <c r="AO71" s="403"/>
      <c r="AP71" s="388"/>
      <c r="AQ71" s="376"/>
      <c r="AR71" s="376"/>
      <c r="AS71" s="376"/>
    </row>
    <row r="72" spans="1:45" ht="5.0999999999999996" hidden="1" customHeight="1" outlineLevel="3" x14ac:dyDescent="0.25">
      <c r="A72" s="376"/>
      <c r="B72" s="385"/>
      <c r="C72" s="378">
        <f>INT($C$40)+3.005</f>
        <v>4.0049999999999999</v>
      </c>
      <c r="D72" s="403" t="s">
        <v>434</v>
      </c>
      <c r="E72" s="403"/>
      <c r="F72" s="403"/>
      <c r="G72" s="403"/>
      <c r="H72" s="403"/>
      <c r="I72" s="403"/>
      <c r="J72" s="403"/>
      <c r="K72" s="439"/>
      <c r="L72" s="439"/>
      <c r="M72" s="439"/>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03"/>
      <c r="AL72" s="403"/>
      <c r="AM72" s="403"/>
      <c r="AN72" s="403"/>
      <c r="AO72" s="403"/>
      <c r="AP72" s="388"/>
      <c r="AQ72" s="376"/>
      <c r="AR72" s="376"/>
      <c r="AS72" s="376"/>
    </row>
    <row r="73" spans="1:45" hidden="1" outlineLevel="3" x14ac:dyDescent="0.25">
      <c r="A73" s="376"/>
      <c r="B73" s="385"/>
      <c r="C73" s="378">
        <f>INT($C$40)+3</f>
        <v>4</v>
      </c>
      <c r="D73" s="403"/>
      <c r="E73" s="460"/>
      <c r="F73" s="460"/>
      <c r="G73" s="403"/>
      <c r="H73" s="408"/>
      <c r="I73" s="424"/>
      <c r="J73" s="424"/>
      <c r="K73" s="408"/>
      <c r="L73" s="408"/>
      <c r="M73" s="408"/>
      <c r="N73" s="408"/>
      <c r="O73" s="408"/>
      <c r="P73" s="408"/>
      <c r="Q73" s="408"/>
      <c r="R73" s="408"/>
      <c r="S73" s="408"/>
      <c r="T73" s="408"/>
      <c r="U73" s="408"/>
      <c r="V73" s="408"/>
      <c r="W73" s="408"/>
      <c r="X73" s="408" t="s">
        <v>769</v>
      </c>
      <c r="Y73" s="408"/>
      <c r="Z73" s="408"/>
      <c r="AA73" s="408"/>
      <c r="AB73" s="408"/>
      <c r="AC73" s="408"/>
      <c r="AD73" s="408"/>
      <c r="AE73" s="408"/>
      <c r="AF73" s="408"/>
      <c r="AG73" s="408"/>
      <c r="AH73" s="408" t="s">
        <v>1143</v>
      </c>
      <c r="AI73" s="408"/>
      <c r="AJ73" s="408"/>
      <c r="AK73" s="408"/>
      <c r="AL73" s="408"/>
      <c r="AM73" s="408"/>
      <c r="AN73" s="408"/>
      <c r="AO73" s="403"/>
      <c r="AP73" s="388"/>
      <c r="AQ73" s="376"/>
      <c r="AR73" s="376"/>
      <c r="AS73" s="376"/>
    </row>
    <row r="74" spans="1:45" hidden="1" outlineLevel="2" x14ac:dyDescent="0.25">
      <c r="A74" s="376"/>
      <c r="B74" s="385"/>
      <c r="C74" s="378">
        <f>INT($C$40)+2</f>
        <v>3</v>
      </c>
      <c r="D74" s="403"/>
      <c r="E74" s="460"/>
      <c r="F74" s="460"/>
      <c r="G74" s="403"/>
      <c r="H74" s="408"/>
      <c r="I74" s="408"/>
      <c r="J74" s="408"/>
      <c r="K74" s="616"/>
      <c r="L74" s="408"/>
      <c r="M74" s="408"/>
      <c r="N74" s="408"/>
      <c r="O74" s="408"/>
      <c r="P74" s="408"/>
      <c r="Q74" s="408"/>
      <c r="R74" s="408"/>
      <c r="S74" s="408"/>
      <c r="T74" s="408"/>
      <c r="U74" s="408"/>
      <c r="V74" s="408"/>
      <c r="W74" s="408"/>
      <c r="X74" s="478"/>
      <c r="Y74" s="602" t="s">
        <v>768</v>
      </c>
      <c r="Z74" s="430"/>
      <c r="AA74" s="430"/>
      <c r="AB74" s="430"/>
      <c r="AC74" s="430"/>
      <c r="AD74" s="603"/>
      <c r="AE74" s="495"/>
      <c r="AF74" s="408"/>
      <c r="AG74" s="408"/>
      <c r="AH74" s="408"/>
      <c r="AI74" s="408"/>
      <c r="AJ74" s="408"/>
      <c r="AK74" s="408"/>
      <c r="AL74" s="408"/>
      <c r="AM74" s="408"/>
      <c r="AN74" s="408"/>
      <c r="AO74" s="403"/>
      <c r="AP74" s="388"/>
      <c r="AQ74" s="376"/>
      <c r="AR74" s="376"/>
      <c r="AS74" s="376"/>
    </row>
    <row r="75" spans="1:45" ht="45" hidden="1" customHeight="1" outlineLevel="2" x14ac:dyDescent="0.25">
      <c r="A75" s="376"/>
      <c r="B75" s="385"/>
      <c r="C75" s="378">
        <f>INT($C$40)+2</f>
        <v>3</v>
      </c>
      <c r="D75" s="403"/>
      <c r="E75" s="460"/>
      <c r="F75" s="460"/>
      <c r="G75" s="403"/>
      <c r="H75" s="408"/>
      <c r="I75" s="424" t="s">
        <v>482</v>
      </c>
      <c r="J75" s="424" t="s">
        <v>165</v>
      </c>
      <c r="K75" s="424" t="s">
        <v>164</v>
      </c>
      <c r="L75" s="424" t="s">
        <v>475</v>
      </c>
      <c r="M75" s="408"/>
      <c r="N75" s="677" t="s">
        <v>852</v>
      </c>
      <c r="O75" s="1053" t="s">
        <v>851</v>
      </c>
      <c r="P75" s="965"/>
      <c r="Q75" s="965"/>
      <c r="R75" s="965"/>
      <c r="S75" s="965"/>
      <c r="T75" s="966"/>
      <c r="U75" s="408"/>
      <c r="V75" s="864"/>
      <c r="W75" s="408"/>
      <c r="X75" s="478"/>
      <c r="Y75" s="606" t="str">
        <f>INDEX(i_i_idx,1,1)</f>
        <v>Aut</v>
      </c>
      <c r="Z75" s="473" t="str">
        <f>INDEX(i_i_idx,2,1)</f>
        <v>Win</v>
      </c>
      <c r="AA75" s="473" t="str">
        <f>INDEX(i_i_idx,3,1)</f>
        <v>Spr</v>
      </c>
      <c r="AB75" s="473" t="str">
        <f>INDEX(i_i_idx,1,1)</f>
        <v>Aut</v>
      </c>
      <c r="AC75" s="473" t="str">
        <f>INDEX(i_i_idx,2,1)</f>
        <v>Win</v>
      </c>
      <c r="AD75" s="473" t="str">
        <f>INDEX(i_i_idx,3,1)</f>
        <v>Spr</v>
      </c>
      <c r="AE75" s="473" t="str">
        <f>INDEX(i_i_idx,1,1)</f>
        <v>Aut</v>
      </c>
      <c r="AF75" s="607" t="str">
        <f>INDEX(i_i_idx,2,1)</f>
        <v>Win</v>
      </c>
      <c r="AG75" s="607" t="str">
        <f>INDEX(i_i_idx,3,1)</f>
        <v>Spr</v>
      </c>
      <c r="AH75" s="408"/>
      <c r="AI75" s="408"/>
      <c r="AJ75" s="408"/>
      <c r="AK75" s="408"/>
      <c r="AL75" s="408"/>
      <c r="AM75" s="408"/>
      <c r="AN75" s="408"/>
      <c r="AO75" s="403"/>
      <c r="AP75" s="388"/>
      <c r="AQ75" s="376"/>
      <c r="AR75" s="376"/>
      <c r="AS75" s="376"/>
    </row>
    <row r="76" spans="1:45" hidden="1" outlineLevel="2" x14ac:dyDescent="0.25">
      <c r="A76" s="376"/>
      <c r="B76" s="385"/>
      <c r="C76" s="378">
        <f>INT($C$40)+2</f>
        <v>3</v>
      </c>
      <c r="D76" s="403"/>
      <c r="E76" s="460"/>
      <c r="F76" s="460"/>
      <c r="G76" s="403"/>
      <c r="H76" s="424"/>
      <c r="I76" s="424" t="s">
        <v>848</v>
      </c>
      <c r="J76" s="424">
        <v>0</v>
      </c>
      <c r="K76" s="616">
        <f>Periods!F21</f>
        <v>43549</v>
      </c>
      <c r="L76" s="617">
        <f t="shared" ref="L76:L107" ca="1" si="1">IF(K77-K76&gt;0,K77-K76,OFFSET(K77,-i_p6_len,0)+365-K76)</f>
        <v>21</v>
      </c>
      <c r="M76" s="770"/>
      <c r="N76" s="411">
        <f>COUNT(J76:J85)</f>
        <v>10</v>
      </c>
      <c r="O76" s="768">
        <v>164</v>
      </c>
      <c r="P76" s="768">
        <v>283.7</v>
      </c>
      <c r="Q76" s="441">
        <v>0.76</v>
      </c>
      <c r="R76" s="441">
        <v>0.76</v>
      </c>
      <c r="S76" s="985" cm="1">
        <f t="array" ref="S76">INDEX([0]!i_pasture_stage_p6z,$J76+1,ROUNDDOWN((ROW($J76)-ROW($J$76))/i_p6_len,0)+1)</f>
        <v>0</v>
      </c>
      <c r="T76" s="441">
        <v>0.3</v>
      </c>
      <c r="U76" s="425">
        <v>10</v>
      </c>
      <c r="V76" s="441">
        <v>0.1</v>
      </c>
      <c r="W76" s="408"/>
      <c r="X76" s="601">
        <v>1</v>
      </c>
      <c r="Y76" s="604">
        <v>50</v>
      </c>
      <c r="Z76" s="425">
        <v>50</v>
      </c>
      <c r="AA76" s="425">
        <v>50</v>
      </c>
      <c r="AB76" s="425">
        <v>400</v>
      </c>
      <c r="AC76" s="425">
        <v>400</v>
      </c>
      <c r="AD76" s="425">
        <v>400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ref="C77:C85" si="2">INT($C$40)+2</f>
        <v>3</v>
      </c>
      <c r="D77" s="403"/>
      <c r="E77" s="460"/>
      <c r="F77" s="460"/>
      <c r="G77" s="403"/>
      <c r="H77" s="424"/>
      <c r="I77" s="424"/>
      <c r="J77" s="424">
        <v>1</v>
      </c>
      <c r="K77" s="616">
        <f>Periods!F22</f>
        <v>43570</v>
      </c>
      <c r="L77" s="617">
        <f t="shared" ca="1" si="1"/>
        <v>47</v>
      </c>
      <c r="M77" s="770"/>
      <c r="N77" s="408"/>
      <c r="O77" s="768">
        <v>348</v>
      </c>
      <c r="P77" s="768">
        <v>558.4</v>
      </c>
      <c r="Q77" s="441">
        <v>0.76</v>
      </c>
      <c r="R77" s="441">
        <v>0.76800000000000002</v>
      </c>
      <c r="S77" s="985" cm="1">
        <f t="array" ref="S77">INDEX([0]!i_pasture_stage_p6z,$J77+1,ROUNDDOWN((ROW($J77)-ROW($J$76))/i_p6_len,0)+1)</f>
        <v>1</v>
      </c>
      <c r="T77" s="441">
        <v>0.3</v>
      </c>
      <c r="U77" s="425">
        <v>10</v>
      </c>
      <c r="V77" s="441">
        <v>0.05</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2</v>
      </c>
      <c r="K78" s="616">
        <f>Periods!F23</f>
        <v>43617</v>
      </c>
      <c r="L78" s="617">
        <f t="shared" ca="1" si="1"/>
        <v>65</v>
      </c>
      <c r="M78" s="770"/>
      <c r="N78" s="408"/>
      <c r="O78" s="768">
        <v>782</v>
      </c>
      <c r="P78" s="768">
        <v>1254.7</v>
      </c>
      <c r="Q78" s="441">
        <v>0.77</v>
      </c>
      <c r="R78" s="441">
        <v>0.77700000000000002</v>
      </c>
      <c r="S78" s="985" cm="1">
        <f t="array" ref="S78">INDEX([0]!i_pasture_stage_p6z,$J78+1,ROUNDDOWN((ROW($J78)-ROW($J$76))/i_p6_len,0)+1)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3</v>
      </c>
      <c r="K79" s="616">
        <f>Periods!F24</f>
        <v>43682</v>
      </c>
      <c r="L79" s="617">
        <f t="shared" ca="1" si="1"/>
        <v>35</v>
      </c>
      <c r="M79" s="770"/>
      <c r="N79" s="408"/>
      <c r="O79" s="768">
        <v>1275</v>
      </c>
      <c r="P79" s="768">
        <v>2048.9</v>
      </c>
      <c r="Q79" s="441">
        <v>0.77400000000000002</v>
      </c>
      <c r="R79" s="441">
        <v>0.77400000000000002</v>
      </c>
      <c r="S79" s="985" cm="1">
        <f t="array" ref="S79">INDEX([0]!i_pasture_stage_p6z,$J79+1,ROUNDDOWN((ROW($J79)-ROW($J$76))/i_p6_len,0)+1)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4</v>
      </c>
      <c r="K80" s="616">
        <f>Periods!F25</f>
        <v>43717</v>
      </c>
      <c r="L80" s="617">
        <f t="shared" ca="1" si="1"/>
        <v>28</v>
      </c>
      <c r="M80" s="770"/>
      <c r="N80" s="408"/>
      <c r="O80" s="768">
        <v>1850</v>
      </c>
      <c r="P80" s="768">
        <v>2935.7</v>
      </c>
      <c r="Q80" s="441">
        <v>0.76</v>
      </c>
      <c r="R80" s="441">
        <v>0.77</v>
      </c>
      <c r="S80" s="985" cm="1">
        <f t="array" ref="S80">INDEX([0]!i_pasture_stage_p6z,$J80+1,ROUNDDOWN((ROW($J80)-ROW($J$76))/i_p6_len,0)+1)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5</v>
      </c>
      <c r="K81" s="616">
        <f>Periods!F26</f>
        <v>43745</v>
      </c>
      <c r="L81" s="617">
        <f t="shared" ca="1" si="1"/>
        <v>42</v>
      </c>
      <c r="M81" s="770"/>
      <c r="N81" s="408"/>
      <c r="O81" s="425">
        <v>2600</v>
      </c>
      <c r="P81" s="425">
        <v>4055.2</v>
      </c>
      <c r="Q81" s="441">
        <v>0.72</v>
      </c>
      <c r="R81" s="441">
        <v>0.73499999999999999</v>
      </c>
      <c r="S81" s="985" cm="1">
        <f t="array" ref="S81">INDEX([0]!i_pasture_stage_p6z,$J81+1,ROUNDDOWN((ROW($J81)-ROW($J$76))/i_p6_len,0)+1)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6</v>
      </c>
      <c r="K82" s="616">
        <f>Periods!F27</f>
        <v>43787</v>
      </c>
      <c r="L82" s="617">
        <f t="shared" ca="1" si="1"/>
        <v>35</v>
      </c>
      <c r="M82" s="770"/>
      <c r="N82" s="408"/>
      <c r="O82" s="425">
        <v>3000</v>
      </c>
      <c r="P82" s="425">
        <v>4749.8</v>
      </c>
      <c r="Q82" s="441">
        <v>0.7</v>
      </c>
      <c r="R82" s="441">
        <v>0.71</v>
      </c>
      <c r="S82" s="985" cm="1">
        <f t="array" ref="S82">INDEX([0]!i_pasture_stage_p6z,$J82+1,ROUNDDOWN((ROW($J82)-ROW($J$76))/i_p6_len,0)+1)</f>
        <v>1</v>
      </c>
      <c r="T82" s="441">
        <v>0.3</v>
      </c>
      <c r="U82" s="425">
        <v>10</v>
      </c>
      <c r="V82" s="441">
        <v>0</v>
      </c>
      <c r="W82" s="408"/>
      <c r="X82" s="601">
        <v>1</v>
      </c>
      <c r="Y82" s="604">
        <v>50</v>
      </c>
      <c r="Z82" s="425">
        <v>50</v>
      </c>
      <c r="AA82" s="425">
        <v>50</v>
      </c>
      <c r="AB82" s="425">
        <v>150</v>
      </c>
      <c r="AC82" s="425">
        <v>150</v>
      </c>
      <c r="AD82" s="425">
        <v>150</v>
      </c>
      <c r="AE82" s="425">
        <v>400</v>
      </c>
      <c r="AF82" s="605">
        <v>400</v>
      </c>
      <c r="AG82" s="605">
        <v>400</v>
      </c>
      <c r="AH82" s="408"/>
      <c r="AI82" s="408"/>
      <c r="AJ82" s="408"/>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7</v>
      </c>
      <c r="K83" s="616">
        <f>Periods!F28</f>
        <v>43822</v>
      </c>
      <c r="L83" s="617">
        <f t="shared" ca="1" si="1"/>
        <v>33</v>
      </c>
      <c r="M83" s="770"/>
      <c r="N83" s="408"/>
      <c r="O83" s="425">
        <v>2750</v>
      </c>
      <c r="P83" s="425">
        <v>4446</v>
      </c>
      <c r="Q83" s="441">
        <v>0.65</v>
      </c>
      <c r="R83" s="441">
        <v>0.7</v>
      </c>
      <c r="S83" s="985" cm="1">
        <f t="array" ref="S83">INDEX([0]!i_pasture_stage_p6z,$J83+1,ROUNDDOWN((ROW($J83)-ROW($J$76))/i_p6_len,0)+1)</f>
        <v>1</v>
      </c>
      <c r="T83" s="441">
        <v>0.3</v>
      </c>
      <c r="U83" s="425">
        <v>10</v>
      </c>
      <c r="V83" s="441">
        <v>0</v>
      </c>
      <c r="W83" s="408"/>
      <c r="X83" s="601">
        <v>1</v>
      </c>
      <c r="Y83" s="604">
        <v>50</v>
      </c>
      <c r="Z83" s="425">
        <v>50</v>
      </c>
      <c r="AA83" s="425">
        <v>50</v>
      </c>
      <c r="AB83" s="425">
        <v>400</v>
      </c>
      <c r="AC83" s="425">
        <v>400</v>
      </c>
      <c r="AD83" s="425">
        <v>400</v>
      </c>
      <c r="AE83" s="425">
        <v>400</v>
      </c>
      <c r="AF83" s="605">
        <v>400</v>
      </c>
      <c r="AG83" s="605">
        <v>400</v>
      </c>
      <c r="AH83" s="408"/>
      <c r="AI83" s="408" t="s">
        <v>848</v>
      </c>
      <c r="AJ83" s="408" t="s">
        <v>848</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24"/>
      <c r="J84" s="424">
        <v>8</v>
      </c>
      <c r="K84" s="616">
        <f>Periods!F29</f>
        <v>43855</v>
      </c>
      <c r="L84" s="617">
        <f t="shared" ca="1" si="1"/>
        <v>31</v>
      </c>
      <c r="M84" s="770"/>
      <c r="N84" s="408"/>
      <c r="O84" s="425">
        <v>2000</v>
      </c>
      <c r="P84" s="425">
        <v>4246.3</v>
      </c>
      <c r="Q84" s="441">
        <v>0.63</v>
      </c>
      <c r="R84" s="441">
        <v>0.7</v>
      </c>
      <c r="S84" s="985" cm="1">
        <f t="array" ref="S84">INDEX([0]!i_pasture_stage_p6z,$J84+1,ROUNDDOWN((ROW($J84)-ROW($J$76))/i_p6_len,0)+1)</f>
        <v>1</v>
      </c>
      <c r="T84" s="441">
        <v>0.3</v>
      </c>
      <c r="U84" s="425">
        <v>10</v>
      </c>
      <c r="V84" s="441">
        <v>0.05</v>
      </c>
      <c r="W84" s="408"/>
      <c r="X84" s="601">
        <v>1</v>
      </c>
      <c r="Y84" s="604">
        <v>50</v>
      </c>
      <c r="Z84" s="425">
        <v>50</v>
      </c>
      <c r="AA84" s="425">
        <v>50</v>
      </c>
      <c r="AB84" s="425">
        <v>400</v>
      </c>
      <c r="AC84" s="425">
        <v>400</v>
      </c>
      <c r="AD84" s="425">
        <v>400</v>
      </c>
      <c r="AE84" s="425">
        <v>400</v>
      </c>
      <c r="AF84" s="605">
        <v>400</v>
      </c>
      <c r="AG84" s="605">
        <v>400</v>
      </c>
      <c r="AH84" s="408"/>
      <c r="AI84" s="408" t="s">
        <v>1146</v>
      </c>
      <c r="AJ84" s="408" t="s">
        <v>1169</v>
      </c>
      <c r="AK84" s="408"/>
      <c r="AL84" s="408"/>
      <c r="AM84" s="408"/>
      <c r="AN84" s="408"/>
      <c r="AO84" s="403"/>
      <c r="AP84" s="388"/>
      <c r="AQ84" s="376"/>
      <c r="AR84" s="376"/>
      <c r="AS84" s="376"/>
    </row>
    <row r="85" spans="1:45" hidden="1" outlineLevel="2" x14ac:dyDescent="0.25">
      <c r="A85" s="376"/>
      <c r="B85" s="385"/>
      <c r="C85" s="378">
        <f t="shared" si="2"/>
        <v>3</v>
      </c>
      <c r="D85" s="403"/>
      <c r="E85" s="460"/>
      <c r="F85" s="460"/>
      <c r="G85" s="403"/>
      <c r="H85" s="424"/>
      <c r="I85" s="476"/>
      <c r="J85" s="476">
        <v>9</v>
      </c>
      <c r="K85" s="655">
        <f>Periods!F30</f>
        <v>43886</v>
      </c>
      <c r="L85" s="673">
        <f t="shared" ca="1" si="1"/>
        <v>28</v>
      </c>
      <c r="M85" s="770"/>
      <c r="N85" s="477"/>
      <c r="O85" s="769">
        <v>1000</v>
      </c>
      <c r="P85" s="769">
        <v>4000</v>
      </c>
      <c r="Q85" s="658">
        <v>0.6</v>
      </c>
      <c r="R85" s="658">
        <v>0.75</v>
      </c>
      <c r="S85" s="986" cm="1">
        <f t="array" ref="S85">INDEX([0]!i_pasture_stage_p6z,$J85+1,ROUNDDOWN((ROW($J85)-ROW($J$76))/i_p6_len,0)+1)</f>
        <v>1</v>
      </c>
      <c r="T85" s="658">
        <v>0.3</v>
      </c>
      <c r="U85" s="657">
        <v>10</v>
      </c>
      <c r="V85" s="441">
        <v>0.15</v>
      </c>
      <c r="W85" s="477"/>
      <c r="X85" s="601">
        <v>1</v>
      </c>
      <c r="Y85" s="659">
        <v>50</v>
      </c>
      <c r="Z85" s="657">
        <v>50</v>
      </c>
      <c r="AA85" s="657">
        <v>50</v>
      </c>
      <c r="AB85" s="657">
        <v>400</v>
      </c>
      <c r="AC85" s="657">
        <v>400</v>
      </c>
      <c r="AD85" s="657">
        <v>400</v>
      </c>
      <c r="AE85" s="657">
        <v>400</v>
      </c>
      <c r="AF85" s="660">
        <v>400</v>
      </c>
      <c r="AG85" s="660">
        <v>400</v>
      </c>
      <c r="AH85" s="408" t="s">
        <v>1147</v>
      </c>
      <c r="AI85" s="408" t="s">
        <v>1148</v>
      </c>
      <c r="AJ85" s="408" t="s">
        <v>1148</v>
      </c>
      <c r="AK85" s="408"/>
      <c r="AL85" s="408"/>
      <c r="AM85" s="408"/>
      <c r="AN85" s="408"/>
      <c r="AO85" s="403"/>
      <c r="AP85" s="388"/>
      <c r="AQ85" s="376"/>
      <c r="AR85" s="376"/>
      <c r="AS85" s="376"/>
    </row>
    <row r="86" spans="1:45" hidden="1" outlineLevel="2" x14ac:dyDescent="0.25">
      <c r="A86" s="376"/>
      <c r="B86" s="385"/>
      <c r="C86" s="378">
        <f t="shared" ref="C86" si="3">INT($C$40)+2</f>
        <v>3</v>
      </c>
      <c r="D86" s="403"/>
      <c r="E86" s="460"/>
      <c r="F86" s="460"/>
      <c r="G86" s="403"/>
      <c r="H86" s="424"/>
      <c r="I86" s="661" t="s">
        <v>789</v>
      </c>
      <c r="J86" s="661">
        <v>0</v>
      </c>
      <c r="K86" s="975">
        <f>Periods!G21</f>
        <v>43572</v>
      </c>
      <c r="L86" s="674">
        <f t="shared" ca="1" si="1"/>
        <v>21</v>
      </c>
      <c r="M86" s="663"/>
      <c r="N86" s="664"/>
      <c r="O86" s="989" cm="1">
        <f t="array" ref="O86">INDEX(O$76:O$85,$AI86,1)*(1-$AH86)+INDEX(O$76:O$85,$AJ86,1)*($AH86)</f>
        <v>366.468085106383</v>
      </c>
      <c r="P86" s="989" cm="1">
        <f t="array" ref="P86">INDEX(P$76:P$85,$AI86,1)*(1-$AH86)+INDEX(P$76:P$85,$AJ86,1)*($AH86)</f>
        <v>588.02978723404249</v>
      </c>
      <c r="Q86" s="991" cm="1">
        <f t="array" ref="Q86">INDEX(Q$76:Q$85,$AI86,1)*(1-$AH86)+INDEX(Q$76:Q$85,$AJ86,1)*($AH86)</f>
        <v>0.76042553191489359</v>
      </c>
      <c r="R86" s="991" cm="1">
        <f t="array" ref="R86">INDEX(R$76:R$85,$AI86,1)*(1-$AH86)+INDEX(R$76:R$85,$AJ86,1)*($AH86)</f>
        <v>0.76838297872340422</v>
      </c>
      <c r="S86" s="985" cm="1">
        <f t="array" ref="S86">INDEX([0]!i_pasture_stage_p6z,$J86+1,ROUNDDOWN((ROW($J86)-ROW($J$76))/i_p6_len,0)+1)</f>
        <v>0</v>
      </c>
      <c r="T86" s="994" cm="1">
        <f t="array" ref="T86">INDEX(T$76:T$85,$AI86,1)*(1-$AH86)+INDEX(T$76:T$85,$AJ86,1)*($AH86)</f>
        <v>0.3</v>
      </c>
      <c r="U86" s="987" cm="1">
        <f t="array" ref="U86">INDEX(U$76:U$85,$AI86,1)*(1-$AH86)+INDEX(U$76:U$85,$AJ86,1)*($AH86)</f>
        <v>10</v>
      </c>
      <c r="V86" s="994" cm="1">
        <f t="array" ref="V86">INDEX(V$76:V$85,$AI86,1)*(1-$AH86)+INDEX(V$76:V$85,$AJ86,1)*($AH86)</f>
        <v>4.7872340425531922E-2</v>
      </c>
      <c r="W86" s="664"/>
      <c r="X86" s="664"/>
      <c r="Y86" s="664"/>
      <c r="Z86" s="664"/>
      <c r="AA86" s="664"/>
      <c r="AB86" s="664"/>
      <c r="AC86" s="664"/>
      <c r="AD86" s="664"/>
      <c r="AE86" s="664"/>
      <c r="AF86" s="664"/>
      <c r="AG86" s="664"/>
      <c r="AH86" s="408">
        <f>IF(OR((INDEX($K$76:$K$85,$AI86,1)-INDEX($K$76:$K$85,$AJ86,1))=0,$K86&lt;INDEX($K$76:$K$85,$AJ86,1)),0,(INDEX($K$76:$K$85,$AI86,1)-$K86)/(INDEX($K$76:$K$85,$AI86,1)-INDEX($K$76:$K$85,$AJ86,1)))</f>
        <v>0.95744680851063835</v>
      </c>
      <c r="AI86" s="408">
        <f t="shared" ref="AI86:AI117" si="4">MIN(9,MIN(i_p6_len,IF($K86&lt;INDEX(i_break_date,ROUNDDOWN((ROW($I86)-ROW($I$76))/i_p6_len,0)+1,1),i_p6_len,IFERROR(IFERROR(MATCH($K86,$K$76:$K$85,0),MATCH($K86,$K$76:$K$85,1)+1),1))))</f>
        <v>3</v>
      </c>
      <c r="AJ86" s="408">
        <f>MAX(1,AI86-1)</f>
        <v>2</v>
      </c>
      <c r="AK86" s="408"/>
      <c r="AL86" s="408"/>
      <c r="AM86" s="408"/>
      <c r="AN86" s="408"/>
      <c r="AO86" s="403"/>
      <c r="AP86" s="388"/>
      <c r="AQ86" s="376"/>
      <c r="AR86" s="376"/>
      <c r="AS86" s="376"/>
    </row>
    <row r="87" spans="1:45" hidden="1" outlineLevel="3" collapsed="1" x14ac:dyDescent="0.25">
      <c r="A87" s="376"/>
      <c r="B87" s="385"/>
      <c r="C87" s="378">
        <f t="shared" ref="C87:C140" si="5">INT($C$40)+3</f>
        <v>4</v>
      </c>
      <c r="D87" s="403"/>
      <c r="E87" s="460"/>
      <c r="F87" s="460"/>
      <c r="G87" s="403"/>
      <c r="H87" s="424"/>
      <c r="I87" s="424"/>
      <c r="J87" s="424">
        <v>1</v>
      </c>
      <c r="K87" s="616">
        <f>Periods!G22</f>
        <v>43593</v>
      </c>
      <c r="L87" s="617">
        <f ca="1">IF(K88-K87&gt;0,K88-K87,OFFSET(K88,-i_p6_len,0)+365-K87)</f>
        <v>35</v>
      </c>
      <c r="M87" s="440"/>
      <c r="N87" s="988"/>
      <c r="O87" s="990" cm="1">
        <f t="array" ref="O87">INDEX(O$76:O$85,$AI87,1)*(1-$AH87)+INDEX(O$76:O$85,$AJ87,1)*($AH87)</f>
        <v>560.38297872340422</v>
      </c>
      <c r="P87" s="990" cm="1">
        <f t="array" ref="P87">INDEX(P$76:P$85,$AI87,1)*(1-$AH87)+INDEX(P$76:P$85,$AJ87,1)*($AH87)</f>
        <v>899.14255319148936</v>
      </c>
      <c r="Q87" s="991" cm="1">
        <f t="array" ref="Q87">INDEX(Q$76:Q$85,$AI87,1)*(1-$AH87)+INDEX(Q$76:Q$85,$AJ87,1)*($AH87)</f>
        <v>0.76489361702127656</v>
      </c>
      <c r="R87" s="991" cm="1">
        <f t="array" ref="R87">INDEX(R$76:R$85,$AI87,1)*(1-$AH87)+INDEX(R$76:R$85,$AJ87,1)*($AH87)</f>
        <v>0.77240425531914902</v>
      </c>
      <c r="S87" s="985" cm="1">
        <f t="array" ref="S87">INDEX([0]!i_pasture_stage_p6z,$J87+1,ROUNDDOWN((ROW($J87)-ROW($J$76))/i_p6_len,0)+1)</f>
        <v>1</v>
      </c>
      <c r="T87" s="991" cm="1">
        <f t="array" ref="T87">INDEX(T$76:T$85,$AI87,1)*(1-$AH87)+INDEX(T$76:T$85,$AJ87,1)*($AH87)</f>
        <v>0.3</v>
      </c>
      <c r="U87" s="985" cm="1">
        <f t="array" ref="U87">INDEX(U$76:U$85,$AI87,1)*(1-$AH87)+INDEX(U$76:U$85,$AJ87,1)*($AH87)</f>
        <v>10</v>
      </c>
      <c r="V87" s="991" cm="1">
        <f t="array" ref="V87">INDEX(V$76:V$85,$AI87,1)*(1-$AH87)+INDEX(V$76:V$85,$AJ87,1)*($AH87)</f>
        <v>2.553191489361702E-2</v>
      </c>
      <c r="W87" s="408"/>
      <c r="X87" s="408"/>
      <c r="Y87" s="408"/>
      <c r="Z87" s="408"/>
      <c r="AA87" s="408"/>
      <c r="AB87" s="408"/>
      <c r="AC87" s="408"/>
      <c r="AD87" s="408"/>
      <c r="AE87" s="408"/>
      <c r="AF87" s="408"/>
      <c r="AG87" s="408"/>
      <c r="AH87" s="408">
        <f t="shared" ref="AH87:AH150" si="6">IF(OR((INDEX($K$76:$K$85,$AI87,1)-INDEX($K$76:$K$85,$AJ87,1))=0,$K87&lt;INDEX($K$76:$K$85,$AJ87,1)),0,(INDEX($K$76:$K$85,$AI87,1)-$K87)/(INDEX($K$76:$K$85,$AI87,1)-INDEX($K$76:$K$85,$AJ87,1)))</f>
        <v>0.51063829787234039</v>
      </c>
      <c r="AI87" s="408">
        <f t="shared" si="4"/>
        <v>3</v>
      </c>
      <c r="AJ87" s="408">
        <f t="shared" ref="AJ87:AJ150" si="7">MAX(1,AI87-1)</f>
        <v>2</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2</v>
      </c>
      <c r="K88" s="616">
        <f>Periods!G23</f>
        <v>43628</v>
      </c>
      <c r="L88" s="617">
        <f t="shared" ca="1" si="1"/>
        <v>56</v>
      </c>
      <c r="M88" s="440"/>
      <c r="N88" s="988"/>
      <c r="O88" s="990" cm="1">
        <f t="array" ref="O88">INDEX(O$76:O$85,$AI88,1)*(1-$AH88)+INDEX(O$76:O$85,$AJ88,1)*($AH88)</f>
        <v>865.43076923076922</v>
      </c>
      <c r="P88" s="990" cm="1">
        <f t="array" ref="P88">INDEX(P$76:P$85,$AI88,1)*(1-$AH88)+INDEX(P$76:P$85,$AJ88,1)*($AH88)</f>
        <v>1389.103076923077</v>
      </c>
      <c r="Q88" s="991" cm="1">
        <f t="array" ref="Q88">INDEX(Q$76:Q$85,$AI88,1)*(1-$AH88)+INDEX(Q$76:Q$85,$AJ88,1)*($AH88)</f>
        <v>0.77067692307692315</v>
      </c>
      <c r="R88" s="991" cm="1">
        <f t="array" ref="R88">INDEX(R$76:R$85,$AI88,1)*(1-$AH88)+INDEX(R$76:R$85,$AJ88,1)*($AH88)</f>
        <v>0.7764923076923077</v>
      </c>
      <c r="S88" s="985" cm="1">
        <f t="array" ref="S88">INDEX([0]!i_pasture_stage_p6z,$J88+1,ROUNDDOWN((ROW($J88)-ROW($J$76))/i_p6_len,0)+1)</f>
        <v>1</v>
      </c>
      <c r="T88" s="991" cm="1">
        <f t="array" ref="T88">INDEX(T$76:T$85,$AI88,1)*(1-$AH88)+INDEX(T$76:T$85,$AJ88,1)*($AH88)</f>
        <v>0.3</v>
      </c>
      <c r="U88" s="985" cm="1">
        <f t="array" ref="U88">INDEX(U$76:U$85,$AI88,1)*(1-$AH88)+INDEX(U$76:U$85,$AJ88,1)*($AH88)</f>
        <v>10</v>
      </c>
      <c r="V88" s="991" cm="1">
        <f t="array" ref="V88">INDEX(V$76:V$85,$AI88,1)*(1-$AH88)+INDEX(V$76:V$85,$AJ88,1)*($AH88)</f>
        <v>0</v>
      </c>
      <c r="W88" s="408"/>
      <c r="X88" s="408"/>
      <c r="Y88" s="408"/>
      <c r="Z88" s="408"/>
      <c r="AA88" s="408"/>
      <c r="AB88" s="408"/>
      <c r="AC88" s="408"/>
      <c r="AD88" s="408"/>
      <c r="AE88" s="408"/>
      <c r="AF88" s="408"/>
      <c r="AG88" s="408"/>
      <c r="AH88" s="408">
        <f t="shared" si="6"/>
        <v>0.83076923076923082</v>
      </c>
      <c r="AI88" s="408">
        <f t="shared" si="4"/>
        <v>4</v>
      </c>
      <c r="AJ88" s="408">
        <f t="shared" si="7"/>
        <v>3</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3</v>
      </c>
      <c r="K89" s="616">
        <f>Periods!G24</f>
        <v>43684</v>
      </c>
      <c r="L89" s="617">
        <f t="shared" ca="1" si="1"/>
        <v>49</v>
      </c>
      <c r="M89" s="440"/>
      <c r="N89" s="988"/>
      <c r="O89" s="990" cm="1">
        <f t="array" ref="O89">INDEX(O$76:O$85,$AI89,1)*(1-$AH89)+INDEX(O$76:O$85,$AJ89,1)*($AH89)</f>
        <v>1307.8571428571429</v>
      </c>
      <c r="P89" s="990" cm="1">
        <f t="array" ref="P89">INDEX(P$76:P$85,$AI89,1)*(1-$AH89)+INDEX(P$76:P$85,$AJ89,1)*($AH89)</f>
        <v>2099.5742857142859</v>
      </c>
      <c r="Q89" s="991" cm="1">
        <f t="array" ref="Q89">INDEX(Q$76:Q$85,$AI89,1)*(1-$AH89)+INDEX(Q$76:Q$85,$AJ89,1)*($AH89)</f>
        <v>0.77320000000000011</v>
      </c>
      <c r="R89" s="991" cm="1">
        <f t="array" ref="R89">INDEX(R$76:R$85,$AI89,1)*(1-$AH89)+INDEX(R$76:R$85,$AJ89,1)*($AH89)</f>
        <v>0.77377142857142867</v>
      </c>
      <c r="S89" s="985" cm="1">
        <f t="array" ref="S89">INDEX([0]!i_pasture_stage_p6z,$J89+1,ROUNDDOWN((ROW($J89)-ROW($J$76))/i_p6_len,0)+1)</f>
        <v>1</v>
      </c>
      <c r="T89" s="991" cm="1">
        <f t="array" ref="T89">INDEX(T$76:T$85,$AI89,1)*(1-$AH89)+INDEX(T$76:T$85,$AJ89,1)*($AH89)</f>
        <v>0.3</v>
      </c>
      <c r="U89" s="985" cm="1">
        <f t="array" ref="U89">INDEX(U$76:U$85,$AI89,1)*(1-$AH89)+INDEX(U$76:U$85,$AJ89,1)*($AH89)</f>
        <v>10</v>
      </c>
      <c r="V89" s="991" cm="1">
        <f t="array" ref="V89">INDEX(V$76:V$85,$AI89,1)*(1-$AH89)+INDEX(V$76:V$85,$AJ89,1)*($AH89)</f>
        <v>0</v>
      </c>
      <c r="W89" s="408"/>
      <c r="X89" s="408"/>
      <c r="Y89" s="408"/>
      <c r="Z89" s="408"/>
      <c r="AA89" s="408"/>
      <c r="AB89" s="408"/>
      <c r="AC89" s="408"/>
      <c r="AD89" s="408"/>
      <c r="AE89" s="408"/>
      <c r="AF89" s="408"/>
      <c r="AG89" s="408"/>
      <c r="AH89" s="408">
        <f t="shared" si="6"/>
        <v>0.94285714285714284</v>
      </c>
      <c r="AI89" s="408">
        <f t="shared" si="4"/>
        <v>5</v>
      </c>
      <c r="AJ89" s="408">
        <f t="shared" si="7"/>
        <v>4</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4</v>
      </c>
      <c r="K90" s="616">
        <f>Periods!G25</f>
        <v>43733</v>
      </c>
      <c r="L90" s="617">
        <f t="shared" ca="1" si="1"/>
        <v>20</v>
      </c>
      <c r="M90" s="440"/>
      <c r="N90" s="988"/>
      <c r="O90" s="990" cm="1">
        <f t="array" ref="O90">INDEX(O$76:O$85,$AI90,1)*(1-$AH90)+INDEX(O$76:O$85,$AJ90,1)*($AH90)</f>
        <v>2278.5714285714284</v>
      </c>
      <c r="P90" s="990" cm="1">
        <f t="array" ref="P90">INDEX(P$76:P$85,$AI90,1)*(1-$AH90)+INDEX(P$76:P$85,$AJ90,1)*($AH90)</f>
        <v>3575.4142857142851</v>
      </c>
      <c r="Q90" s="991" cm="1">
        <f t="array" ref="Q90">INDEX(Q$76:Q$85,$AI90,1)*(1-$AH90)+INDEX(Q$76:Q$85,$AJ90,1)*($AH90)</f>
        <v>0.7371428571428571</v>
      </c>
      <c r="R90" s="991" cm="1">
        <f t="array" ref="R90">INDEX(R$76:R$85,$AI90,1)*(1-$AH90)+INDEX(R$76:R$85,$AJ90,1)*($AH90)</f>
        <v>0.75</v>
      </c>
      <c r="S90" s="985" cm="1">
        <f t="array" ref="S90">INDEX([0]!i_pasture_stage_p6z,$J90+1,ROUNDDOWN((ROW($J90)-ROW($J$76))/i_p6_len,0)+1)</f>
        <v>1</v>
      </c>
      <c r="T90" s="991" cm="1">
        <f t="array" ref="T90">INDEX(T$76:T$85,$AI90,1)*(1-$AH90)+INDEX(T$76:T$85,$AJ90,1)*($AH90)</f>
        <v>0.29999999999999993</v>
      </c>
      <c r="U90" s="985" cm="1">
        <f t="array" ref="U90">INDEX(U$76:U$85,$AI90,1)*(1-$AH90)+INDEX(U$76:U$85,$AJ90,1)*($AH90)</f>
        <v>10</v>
      </c>
      <c r="V90" s="991" cm="1">
        <f t="array" ref="V90">INDEX(V$76:V$85,$AI90,1)*(1-$AH90)+INDEX(V$76:V$85,$AJ90,1)*($AH90)</f>
        <v>0</v>
      </c>
      <c r="W90" s="408"/>
      <c r="X90" s="408"/>
      <c r="Y90" s="408"/>
      <c r="Z90" s="408"/>
      <c r="AA90" s="408"/>
      <c r="AB90" s="408"/>
      <c r="AC90" s="408"/>
      <c r="AD90" s="408"/>
      <c r="AE90" s="408"/>
      <c r="AF90" s="408"/>
      <c r="AG90" s="408"/>
      <c r="AH90" s="408">
        <f t="shared" si="6"/>
        <v>0.42857142857142855</v>
      </c>
      <c r="AI90" s="408">
        <f t="shared" si="4"/>
        <v>6</v>
      </c>
      <c r="AJ90" s="408">
        <f t="shared" si="7"/>
        <v>5</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5</v>
      </c>
      <c r="K91" s="616">
        <f>Periods!G26</f>
        <v>43753</v>
      </c>
      <c r="L91" s="617">
        <f t="shared" ca="1" si="1"/>
        <v>31</v>
      </c>
      <c r="M91" s="440"/>
      <c r="N91" s="988"/>
      <c r="O91" s="990" cm="1">
        <f t="array" ref="O91">INDEX(O$76:O$85,$AI91,1)*(1-$AH91)+INDEX(O$76:O$85,$AJ91,1)*($AH91)</f>
        <v>2676.1904761904761</v>
      </c>
      <c r="P91" s="990" cm="1">
        <f t="array" ref="P91">INDEX(P$76:P$85,$AI91,1)*(1-$AH91)+INDEX(P$76:P$85,$AJ91,1)*($AH91)</f>
        <v>4187.5047619047618</v>
      </c>
      <c r="Q91" s="991" cm="1">
        <f t="array" ref="Q91">INDEX(Q$76:Q$85,$AI91,1)*(1-$AH91)+INDEX(Q$76:Q$85,$AJ91,1)*($AH91)</f>
        <v>0.71619047619047616</v>
      </c>
      <c r="R91" s="991" cm="1">
        <f t="array" ref="R91">INDEX(R$76:R$85,$AI91,1)*(1-$AH91)+INDEX(R$76:R$85,$AJ91,1)*($AH91)</f>
        <v>0.73023809523809513</v>
      </c>
      <c r="S91" s="985" cm="1">
        <f t="array" ref="S91">INDEX([0]!i_pasture_stage_p6z,$J91+1,ROUNDDOWN((ROW($J91)-ROW($J$76))/i_p6_len,0)+1)</f>
        <v>1</v>
      </c>
      <c r="T91" s="991" cm="1">
        <f t="array" ref="T91">INDEX(T$76:T$85,$AI91,1)*(1-$AH91)+INDEX(T$76:T$85,$AJ91,1)*($AH91)</f>
        <v>0.3</v>
      </c>
      <c r="U91" s="985" cm="1">
        <f t="array" ref="U91">INDEX(U$76:U$85,$AI91,1)*(1-$AH91)+INDEX(U$76:U$85,$AJ91,1)*($AH91)</f>
        <v>10</v>
      </c>
      <c r="V91" s="991" cm="1">
        <f t="array" ref="V91">INDEX(V$76:V$85,$AI91,1)*(1-$AH91)+INDEX(V$76:V$85,$AJ91,1)*($AH91)</f>
        <v>0</v>
      </c>
      <c r="W91" s="408"/>
      <c r="X91" s="408"/>
      <c r="Y91" s="408"/>
      <c r="Z91" s="408"/>
      <c r="AA91" s="408"/>
      <c r="AB91" s="408"/>
      <c r="AC91" s="408"/>
      <c r="AD91" s="408"/>
      <c r="AE91" s="408"/>
      <c r="AF91" s="408"/>
      <c r="AG91" s="408"/>
      <c r="AH91" s="408">
        <f t="shared" si="6"/>
        <v>0.80952380952380953</v>
      </c>
      <c r="AI91" s="408">
        <f t="shared" si="4"/>
        <v>7</v>
      </c>
      <c r="AJ91" s="408">
        <f t="shared" si="7"/>
        <v>6</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6</v>
      </c>
      <c r="K92" s="616">
        <f>Periods!G27</f>
        <v>43784</v>
      </c>
      <c r="L92" s="617">
        <f t="shared" ca="1" si="1"/>
        <v>68</v>
      </c>
      <c r="M92" s="440"/>
      <c r="N92" s="988"/>
      <c r="O92" s="990" cm="1">
        <f t="array" ref="O92">INDEX(O$76:O$85,$AI92,1)*(1-$AH92)+INDEX(O$76:O$85,$AJ92,1)*($AH92)</f>
        <v>2971.4285714285716</v>
      </c>
      <c r="P92" s="990" cm="1">
        <f t="array" ref="P92">INDEX(P$76:P$85,$AI92,1)*(1-$AH92)+INDEX(P$76:P$85,$AJ92,1)*($AH92)</f>
        <v>4700.1857142857152</v>
      </c>
      <c r="Q92" s="991" cm="1">
        <f t="array" ref="Q92">INDEX(Q$76:Q$85,$AI92,1)*(1-$AH92)+INDEX(Q$76:Q$85,$AJ92,1)*($AH92)</f>
        <v>0.7014285714285714</v>
      </c>
      <c r="R92" s="991" cm="1">
        <f t="array" ref="R92">INDEX(R$76:R$85,$AI92,1)*(1-$AH92)+INDEX(R$76:R$85,$AJ92,1)*($AH92)</f>
        <v>0.71178571428571424</v>
      </c>
      <c r="S92" s="985" cm="1">
        <f t="array" ref="S92">INDEX([0]!i_pasture_stage_p6z,$J92+1,ROUNDDOWN((ROW($J92)-ROW($J$76))/i_p6_len,0)+1)</f>
        <v>1</v>
      </c>
      <c r="T92" s="991" cm="1">
        <f t="array" ref="T92">INDEX(T$76:T$85,$AI92,1)*(1-$AH92)+INDEX(T$76:T$85,$AJ92,1)*($AH92)</f>
        <v>0.3</v>
      </c>
      <c r="U92" s="985" cm="1">
        <f t="array" ref="U92">INDEX(U$76:U$85,$AI92,1)*(1-$AH92)+INDEX(U$76:U$85,$AJ92,1)*($AH92)</f>
        <v>10</v>
      </c>
      <c r="V92" s="991" cm="1">
        <f t="array" ref="V92">INDEX(V$76:V$85,$AI92,1)*(1-$AH92)+INDEX(V$76:V$85,$AJ92,1)*($AH92)</f>
        <v>0</v>
      </c>
      <c r="W92" s="408"/>
      <c r="X92" s="408"/>
      <c r="Y92" s="408"/>
      <c r="Z92" s="408"/>
      <c r="AA92" s="408"/>
      <c r="AB92" s="408"/>
      <c r="AC92" s="408"/>
      <c r="AD92" s="408"/>
      <c r="AE92" s="408"/>
      <c r="AF92" s="408"/>
      <c r="AG92" s="408"/>
      <c r="AH92" s="408">
        <f t="shared" si="6"/>
        <v>7.1428571428571425E-2</v>
      </c>
      <c r="AI92" s="408">
        <f t="shared" si="4"/>
        <v>7</v>
      </c>
      <c r="AJ92" s="408">
        <f t="shared" si="7"/>
        <v>6</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7</v>
      </c>
      <c r="K93" s="616">
        <f>Periods!G28</f>
        <v>43852</v>
      </c>
      <c r="L93" s="617">
        <f t="shared" ca="1" si="1"/>
        <v>39</v>
      </c>
      <c r="M93" s="440"/>
      <c r="N93" s="408"/>
      <c r="O93" s="990" cm="1">
        <f t="array" ref="O93">INDEX(O$76:O$85,$AI93,1)*(1-$AH93)+INDEX(O$76:O$85,$AJ93,1)*($AH93)</f>
        <v>2068.181818181818</v>
      </c>
      <c r="P93" s="990" cm="1">
        <f t="array" ref="P93">INDEX(P$76:P$85,$AI93,1)*(1-$AH93)+INDEX(P$76:P$85,$AJ93,1)*($AH93)</f>
        <v>4264.454545454546</v>
      </c>
      <c r="Q93" s="991" cm="1">
        <f t="array" ref="Q93">INDEX(Q$76:Q$85,$AI93,1)*(1-$AH93)+INDEX(Q$76:Q$85,$AJ93,1)*($AH93)</f>
        <v>0.63181818181818183</v>
      </c>
      <c r="R93" s="991" cm="1">
        <f t="array" ref="R93">INDEX(R$76:R$85,$AI93,1)*(1-$AH93)+INDEX(R$76:R$85,$AJ93,1)*($AH93)</f>
        <v>0.7</v>
      </c>
      <c r="S93" s="985" cm="1">
        <f t="array" ref="S93">INDEX([0]!i_pasture_stage_p6z,$J93+1,ROUNDDOWN((ROW($J93)-ROW($J$76))/i_p6_len,0)+1)</f>
        <v>1</v>
      </c>
      <c r="T93" s="991" cm="1">
        <f t="array" ref="T93">INDEX(T$76:T$85,$AI93,1)*(1-$AH93)+INDEX(T$76:T$85,$AJ93,1)*($AH93)</f>
        <v>0.3</v>
      </c>
      <c r="U93" s="985" cm="1">
        <f t="array" ref="U93">INDEX(U$76:U$85,$AI93,1)*(1-$AH93)+INDEX(U$76:U$85,$AJ93,1)*($AH93)</f>
        <v>10</v>
      </c>
      <c r="V93" s="991" cm="1">
        <f t="array" ref="V93">INDEX(V$76:V$85,$AI93,1)*(1-$AH93)+INDEX(V$76:V$85,$AJ93,1)*($AH93)</f>
        <v>4.5454545454545456E-2</v>
      </c>
      <c r="W93" s="408"/>
      <c r="X93" s="408"/>
      <c r="Y93" s="408"/>
      <c r="Z93" s="408"/>
      <c r="AA93" s="408"/>
      <c r="AB93" s="408"/>
      <c r="AC93" s="408"/>
      <c r="AD93" s="408"/>
      <c r="AE93" s="408"/>
      <c r="AF93" s="408"/>
      <c r="AG93" s="408"/>
      <c r="AH93" s="408">
        <f t="shared" si="6"/>
        <v>9.0909090909090912E-2</v>
      </c>
      <c r="AI93" s="408">
        <f t="shared" si="4"/>
        <v>9</v>
      </c>
      <c r="AJ93" s="408">
        <f t="shared" si="7"/>
        <v>8</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24"/>
      <c r="J94" s="424">
        <v>8</v>
      </c>
      <c r="K94" s="616">
        <f>Periods!G29</f>
        <v>43891</v>
      </c>
      <c r="L94" s="617">
        <f t="shared" ca="1" si="1"/>
        <v>31</v>
      </c>
      <c r="M94" s="440"/>
      <c r="N94" s="408"/>
      <c r="O94" s="990" cm="1">
        <f t="array" ref="O94">INDEX(O$76:O$85,$AI94,1)*(1-$AH94)+INDEX(O$76:O$85,$AJ94,1)*($AH94)</f>
        <v>1181.818181818182</v>
      </c>
      <c r="P94" s="990" cm="1">
        <f t="array" ref="P94">INDEX(P$76:P$85,$AI94,1)*(1-$AH94)+INDEX(P$76:P$85,$AJ94,1)*($AH94)</f>
        <v>4028.4454545454555</v>
      </c>
      <c r="Q94" s="991" cm="1">
        <f t="array" ref="Q94">INDEX(Q$76:Q$85,$AI94,1)*(1-$AH94)+INDEX(Q$76:Q$85,$AJ94,1)*($AH94)</f>
        <v>0.60818181818181805</v>
      </c>
      <c r="R94" s="991" cm="1">
        <f t="array" ref="R94">INDEX(R$76:R$85,$AI94,1)*(1-$AH94)+INDEX(R$76:R$85,$AJ94,1)*($AH94)</f>
        <v>0.69999999999999984</v>
      </c>
      <c r="S94" s="985" cm="1">
        <f t="array" ref="S94">INDEX([0]!i_pasture_stage_p6z,$J94+1,ROUNDDOWN((ROW($J94)-ROW($J$76))/i_p6_len,0)+1)</f>
        <v>1</v>
      </c>
      <c r="T94" s="991" cm="1">
        <f t="array" ref="T94">INDEX(T$76:T$85,$AI94,1)*(1-$AH94)+INDEX(T$76:T$85,$AJ94,1)*($AH94)</f>
        <v>0.3</v>
      </c>
      <c r="U94" s="985" cm="1">
        <f t="array" ref="U94">INDEX(U$76:U$85,$AI94,1)*(1-$AH94)+INDEX(U$76:U$85,$AJ94,1)*($AH94)</f>
        <v>9.9999999999999982</v>
      </c>
      <c r="V94" s="991" cm="1">
        <f t="array" ref="V94">INDEX(V$76:V$85,$AI94,1)*(1-$AH94)+INDEX(V$76:V$85,$AJ94,1)*($AH94)</f>
        <v>0.10454545454545455</v>
      </c>
      <c r="W94" s="408"/>
      <c r="X94" s="408"/>
      <c r="Y94" s="408"/>
      <c r="Z94" s="408"/>
      <c r="AA94" s="408"/>
      <c r="AB94" s="408"/>
      <c r="AC94" s="408"/>
      <c r="AD94" s="408"/>
      <c r="AE94" s="408"/>
      <c r="AF94" s="408"/>
      <c r="AG94" s="408"/>
      <c r="AH94" s="408">
        <f t="shared" si="6"/>
        <v>-1.0909090909090908</v>
      </c>
      <c r="AI94" s="408">
        <f t="shared" si="4"/>
        <v>9</v>
      </c>
      <c r="AJ94" s="408">
        <f t="shared" si="7"/>
        <v>8</v>
      </c>
      <c r="AK94" s="408"/>
      <c r="AL94" s="408"/>
      <c r="AM94" s="408"/>
      <c r="AN94" s="408"/>
      <c r="AO94" s="403"/>
      <c r="AP94" s="388"/>
      <c r="AQ94" s="376"/>
      <c r="AR94" s="376"/>
      <c r="AS94" s="376"/>
    </row>
    <row r="95" spans="1:45" hidden="1" outlineLevel="3" x14ac:dyDescent="0.25">
      <c r="A95" s="376"/>
      <c r="B95" s="385"/>
      <c r="C95" s="378">
        <f t="shared" si="5"/>
        <v>4</v>
      </c>
      <c r="D95" s="403"/>
      <c r="E95" s="460"/>
      <c r="F95" s="460"/>
      <c r="G95" s="403"/>
      <c r="H95" s="424"/>
      <c r="I95" s="476"/>
      <c r="J95" s="476">
        <v>9</v>
      </c>
      <c r="K95" s="655">
        <f>Periods!G30</f>
        <v>43922</v>
      </c>
      <c r="L95" s="673">
        <f t="shared" ca="1" si="1"/>
        <v>15</v>
      </c>
      <c r="M95" s="656"/>
      <c r="N95" s="477"/>
      <c r="O95" s="993" cm="1">
        <f t="array" ref="O95">INDEX(O$76:O$85,$AI95,1)*(1-$AH95)+INDEX(O$76:O$85,$AJ95,1)*($AH95)</f>
        <v>477.27272727272793</v>
      </c>
      <c r="P95" s="993" cm="1">
        <f t="array" ref="P95">INDEX(P$76:P$85,$AI95,1)*(1-$AH95)+INDEX(P$76:P$85,$AJ95,1)*($AH95)</f>
        <v>3840.8484848484859</v>
      </c>
      <c r="Q95" s="992" cm="1">
        <f t="array" ref="Q95">INDEX(Q$76:Q$85,$AI95,1)*(1-$AH95)+INDEX(Q$76:Q$85,$AJ95,1)*($AH95)</f>
        <v>0.58939393939393936</v>
      </c>
      <c r="R95" s="992" cm="1">
        <f t="array" ref="R95">INDEX(R$76:R$85,$AI95,1)*(1-$AH95)+INDEX(R$76:R$85,$AJ95,1)*($AH95)</f>
        <v>0.7</v>
      </c>
      <c r="S95" s="986" cm="1">
        <f t="array" ref="S95">INDEX([0]!i_pasture_stage_p6z,$J95+1,ROUNDDOWN((ROW($J95)-ROW($J$76))/i_p6_len,0)+1)</f>
        <v>1</v>
      </c>
      <c r="T95" s="992" cm="1">
        <f t="array" ref="T95">INDEX(T$76:T$85,$AI95,1)*(1-$AH95)+INDEX(T$76:T$85,$AJ95,1)*($AH95)</f>
        <v>0.30000000000000004</v>
      </c>
      <c r="U95" s="986" cm="1">
        <f t="array" ref="U95">INDEX(U$76:U$85,$AI95,1)*(1-$AH95)+INDEX(U$76:U$85,$AJ95,1)*($AH95)</f>
        <v>10</v>
      </c>
      <c r="V95" s="992" cm="1">
        <f t="array" ref="V95">INDEX(V$76:V$85,$AI95,1)*(1-$AH95)+INDEX(V$76:V$85,$AJ95,1)*($AH95)</f>
        <v>0.15151515151515152</v>
      </c>
      <c r="W95" s="477"/>
      <c r="X95" s="477"/>
      <c r="Y95" s="477"/>
      <c r="Z95" s="477"/>
      <c r="AA95" s="477"/>
      <c r="AB95" s="477"/>
      <c r="AC95" s="477"/>
      <c r="AD95" s="477"/>
      <c r="AE95" s="477"/>
      <c r="AF95" s="477"/>
      <c r="AG95" s="477"/>
      <c r="AH95" s="408">
        <f t="shared" si="6"/>
        <v>-2.0303030303030303</v>
      </c>
      <c r="AI95" s="408">
        <f t="shared" si="4"/>
        <v>9</v>
      </c>
      <c r="AJ95" s="408">
        <f t="shared" si="7"/>
        <v>8</v>
      </c>
      <c r="AK95" s="408"/>
      <c r="AL95" s="408"/>
      <c r="AM95" s="408"/>
      <c r="AN95" s="408"/>
      <c r="AO95" s="403"/>
      <c r="AP95" s="388"/>
      <c r="AQ95" s="376"/>
      <c r="AR95" s="376"/>
      <c r="AS95" s="376"/>
    </row>
    <row r="96" spans="1:45" hidden="1" outlineLevel="2" x14ac:dyDescent="0.25">
      <c r="A96" s="376"/>
      <c r="B96" s="385"/>
      <c r="C96" s="378">
        <f t="shared" ref="C96" si="8">INT($C$40)+2</f>
        <v>3</v>
      </c>
      <c r="D96" s="403"/>
      <c r="E96" s="460"/>
      <c r="F96" s="460"/>
      <c r="G96" s="403"/>
      <c r="H96" s="424"/>
      <c r="I96" s="661" t="s">
        <v>781</v>
      </c>
      <c r="J96" s="661">
        <v>0</v>
      </c>
      <c r="K96" s="662">
        <f>Periods!H21</f>
        <v>43572</v>
      </c>
      <c r="L96" s="674">
        <f t="shared" ca="1" si="1"/>
        <v>21</v>
      </c>
      <c r="M96" s="663"/>
      <c r="N96" s="664"/>
      <c r="O96" s="989" cm="1">
        <f t="array" ref="O96">INDEX(O$76:O$85,$AI96,1)*(1-$AH96)+INDEX(O$76:O$85,$AJ96,1)*($AH96)</f>
        <v>366.468085106383</v>
      </c>
      <c r="P96" s="989" cm="1">
        <f t="array" ref="P96">INDEX(P$76:P$85,$AI96,1)*(1-$AH96)+INDEX(P$76:P$85,$AJ96,1)*($AH96)</f>
        <v>588.02978723404249</v>
      </c>
      <c r="Q96" s="994" cm="1">
        <f t="array" ref="Q96">INDEX(Q$76:Q$85,$AI96,1)*(1-$AH96)+INDEX(Q$76:Q$85,$AJ96,1)*($AH96)</f>
        <v>0.76042553191489359</v>
      </c>
      <c r="R96" s="994" cm="1">
        <f t="array" ref="R96">INDEX(R$76:R$85,$AI96,1)*(1-$AH96)+INDEX(R$76:R$85,$AJ96,1)*($AH96)</f>
        <v>0.76838297872340422</v>
      </c>
      <c r="S96" s="987" cm="1">
        <f t="array" ref="S96">INDEX([0]!i_pasture_stage_p6z,$J96+1,ROUNDDOWN((ROW($J96)-ROW($J$76))/i_p6_len,0)+1)</f>
        <v>0</v>
      </c>
      <c r="T96" s="994" cm="1">
        <f t="array" ref="T96">INDEX(T$76:T$85,$AI96,1)*(1-$AH96)+INDEX(T$76:T$85,$AJ96,1)*($AH96)</f>
        <v>0.3</v>
      </c>
      <c r="U96" s="987" cm="1">
        <f t="array" ref="U96">INDEX(U$76:U$85,$AI96,1)*(1-$AH96)+INDEX(U$76:U$85,$AJ96,1)*($AH96)</f>
        <v>10</v>
      </c>
      <c r="V96" s="994" cm="1">
        <f t="array" ref="V96">INDEX(V$76:V$85,$AI96,1)*(1-$AH96)+INDEX(V$76:V$85,$AJ96,1)*($AH96)</f>
        <v>4.7872340425531922E-2</v>
      </c>
      <c r="W96" s="664"/>
      <c r="X96" s="664"/>
      <c r="Y96" s="664"/>
      <c r="Z96" s="664"/>
      <c r="AA96" s="664"/>
      <c r="AB96" s="664"/>
      <c r="AC96" s="664"/>
      <c r="AD96" s="664"/>
      <c r="AE96" s="664"/>
      <c r="AF96" s="664"/>
      <c r="AG96" s="664"/>
      <c r="AH96" s="408">
        <f t="shared" si="6"/>
        <v>0.95744680851063835</v>
      </c>
      <c r="AI96" s="408">
        <f t="shared" si="4"/>
        <v>3</v>
      </c>
      <c r="AJ96" s="408">
        <f t="shared" si="7"/>
        <v>2</v>
      </c>
      <c r="AK96" s="408"/>
      <c r="AL96" s="408"/>
      <c r="AM96" s="408"/>
      <c r="AN96" s="408"/>
      <c r="AO96" s="403"/>
      <c r="AP96" s="388"/>
      <c r="AQ96" s="376"/>
      <c r="AR96" s="376"/>
      <c r="AS96" s="376"/>
    </row>
    <row r="97" spans="1:45" hidden="1" outlineLevel="3" collapsed="1" x14ac:dyDescent="0.25">
      <c r="A97" s="376"/>
      <c r="B97" s="385"/>
      <c r="C97" s="378">
        <f t="shared" si="5"/>
        <v>4</v>
      </c>
      <c r="D97" s="403"/>
      <c r="E97" s="460"/>
      <c r="F97" s="460"/>
      <c r="G97" s="403"/>
      <c r="H97" s="424"/>
      <c r="I97" s="424"/>
      <c r="J97" s="424">
        <v>1</v>
      </c>
      <c r="K97" s="616">
        <f>Periods!H22</f>
        <v>43593</v>
      </c>
      <c r="L97" s="617">
        <f t="shared" ca="1" si="1"/>
        <v>35</v>
      </c>
      <c r="M97" s="440"/>
      <c r="N97" s="408"/>
      <c r="O97" s="990" cm="1">
        <f t="array" ref="O97">INDEX(O$76:O$85,$AI97,1)*(1-$AH97)+INDEX(O$76:O$85,$AJ97,1)*($AH97)</f>
        <v>560.38297872340422</v>
      </c>
      <c r="P97" s="990" cm="1">
        <f t="array" ref="P97">INDEX(P$76:P$85,$AI97,1)*(1-$AH97)+INDEX(P$76:P$85,$AJ97,1)*($AH97)</f>
        <v>899.14255319148936</v>
      </c>
      <c r="Q97" s="991" cm="1">
        <f t="array" ref="Q97">INDEX(Q$76:Q$85,$AI97,1)*(1-$AH97)+INDEX(Q$76:Q$85,$AJ97,1)*($AH97)</f>
        <v>0.76489361702127656</v>
      </c>
      <c r="R97" s="991" cm="1">
        <f t="array" ref="R97">INDEX(R$76:R$85,$AI97,1)*(1-$AH97)+INDEX(R$76:R$85,$AJ97,1)*($AH97)</f>
        <v>0.77240425531914902</v>
      </c>
      <c r="S97" s="985" cm="1">
        <f t="array" ref="S97">INDEX([0]!i_pasture_stage_p6z,$J97+1,ROUNDDOWN((ROW($J97)-ROW($J$76))/i_p6_len,0)+1)</f>
        <v>1</v>
      </c>
      <c r="T97" s="991" cm="1">
        <f t="array" ref="T97">INDEX(T$76:T$85,$AI97,1)*(1-$AH97)+INDEX(T$76:T$85,$AJ97,1)*($AH97)</f>
        <v>0.3</v>
      </c>
      <c r="U97" s="985" cm="1">
        <f t="array" ref="U97">INDEX(U$76:U$85,$AI97,1)*(1-$AH97)+INDEX(U$76:U$85,$AJ97,1)*($AH97)</f>
        <v>10</v>
      </c>
      <c r="V97" s="991" cm="1">
        <f t="array" ref="V97">INDEX(V$76:V$85,$AI97,1)*(1-$AH97)+INDEX(V$76:V$85,$AJ97,1)*($AH97)</f>
        <v>2.553191489361702E-2</v>
      </c>
      <c r="W97" s="408"/>
      <c r="X97" s="408"/>
      <c r="Y97" s="408"/>
      <c r="Z97" s="408"/>
      <c r="AA97" s="408"/>
      <c r="AB97" s="408"/>
      <c r="AC97" s="408"/>
      <c r="AD97" s="408"/>
      <c r="AE97" s="408"/>
      <c r="AF97" s="408"/>
      <c r="AG97" s="408"/>
      <c r="AH97" s="408">
        <f t="shared" si="6"/>
        <v>0.51063829787234039</v>
      </c>
      <c r="AI97" s="408">
        <f t="shared" si="4"/>
        <v>3</v>
      </c>
      <c r="AJ97" s="408">
        <f t="shared" si="7"/>
        <v>2</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2</v>
      </c>
      <c r="K98" s="616">
        <f>Periods!H23</f>
        <v>43628</v>
      </c>
      <c r="L98" s="617">
        <f t="shared" ca="1" si="1"/>
        <v>56</v>
      </c>
      <c r="M98" s="440"/>
      <c r="N98" s="408"/>
      <c r="O98" s="990" cm="1">
        <f t="array" ref="O98">INDEX(O$76:O$85,$AI98,1)*(1-$AH98)+INDEX(O$76:O$85,$AJ98,1)*($AH98)</f>
        <v>865.43076923076922</v>
      </c>
      <c r="P98" s="990" cm="1">
        <f t="array" ref="P98">INDEX(P$76:P$85,$AI98,1)*(1-$AH98)+INDEX(P$76:P$85,$AJ98,1)*($AH98)</f>
        <v>1389.103076923077</v>
      </c>
      <c r="Q98" s="991" cm="1">
        <f t="array" ref="Q98">INDEX(Q$76:Q$85,$AI98,1)*(1-$AH98)+INDEX(Q$76:Q$85,$AJ98,1)*($AH98)</f>
        <v>0.77067692307692315</v>
      </c>
      <c r="R98" s="991" cm="1">
        <f t="array" ref="R98">INDEX(R$76:R$85,$AI98,1)*(1-$AH98)+INDEX(R$76:R$85,$AJ98,1)*($AH98)</f>
        <v>0.7764923076923077</v>
      </c>
      <c r="S98" s="985" cm="1">
        <f t="array" ref="S98">INDEX([0]!i_pasture_stage_p6z,$J98+1,ROUNDDOWN((ROW($J98)-ROW($J$76))/i_p6_len,0)+1)</f>
        <v>1</v>
      </c>
      <c r="T98" s="991" cm="1">
        <f t="array" ref="T98">INDEX(T$76:T$85,$AI98,1)*(1-$AH98)+INDEX(T$76:T$85,$AJ98,1)*($AH98)</f>
        <v>0.3</v>
      </c>
      <c r="U98" s="985" cm="1">
        <f t="array" ref="U98">INDEX(U$76:U$85,$AI98,1)*(1-$AH98)+INDEX(U$76:U$85,$AJ98,1)*($AH98)</f>
        <v>10</v>
      </c>
      <c r="V98" s="991" cm="1">
        <f t="array" ref="V98">INDEX(V$76:V$85,$AI98,1)*(1-$AH98)+INDEX(V$76:V$85,$AJ98,1)*($AH98)</f>
        <v>0</v>
      </c>
      <c r="W98" s="408"/>
      <c r="X98" s="408"/>
      <c r="Y98" s="408"/>
      <c r="Z98" s="408"/>
      <c r="AA98" s="408"/>
      <c r="AB98" s="408"/>
      <c r="AC98" s="408"/>
      <c r="AD98" s="408"/>
      <c r="AE98" s="408"/>
      <c r="AF98" s="408"/>
      <c r="AG98" s="408"/>
      <c r="AH98" s="408">
        <f t="shared" si="6"/>
        <v>0.83076923076923082</v>
      </c>
      <c r="AI98" s="408">
        <f t="shared" si="4"/>
        <v>4</v>
      </c>
      <c r="AJ98" s="408">
        <f t="shared" si="7"/>
        <v>3</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3</v>
      </c>
      <c r="K99" s="616">
        <f>Periods!H24</f>
        <v>43684</v>
      </c>
      <c r="L99" s="617">
        <f t="shared" ca="1" si="1"/>
        <v>49</v>
      </c>
      <c r="M99" s="440"/>
      <c r="N99" s="408"/>
      <c r="O99" s="990" cm="1">
        <f t="array" ref="O99">INDEX(O$76:O$85,$AI99,1)*(1-$AH99)+INDEX(O$76:O$85,$AJ99,1)*($AH99)</f>
        <v>1307.8571428571429</v>
      </c>
      <c r="P99" s="990" cm="1">
        <f t="array" ref="P99">INDEX(P$76:P$85,$AI99,1)*(1-$AH99)+INDEX(P$76:P$85,$AJ99,1)*($AH99)</f>
        <v>2099.5742857142859</v>
      </c>
      <c r="Q99" s="991" cm="1">
        <f t="array" ref="Q99">INDEX(Q$76:Q$85,$AI99,1)*(1-$AH99)+INDEX(Q$76:Q$85,$AJ99,1)*($AH99)</f>
        <v>0.77320000000000011</v>
      </c>
      <c r="R99" s="991" cm="1">
        <f t="array" ref="R99">INDEX(R$76:R$85,$AI99,1)*(1-$AH99)+INDEX(R$76:R$85,$AJ99,1)*($AH99)</f>
        <v>0.77377142857142867</v>
      </c>
      <c r="S99" s="985" cm="1">
        <f t="array" ref="S99">INDEX([0]!i_pasture_stage_p6z,$J99+1,ROUNDDOWN((ROW($J99)-ROW($J$76))/i_p6_len,0)+1)</f>
        <v>1</v>
      </c>
      <c r="T99" s="991" cm="1">
        <f t="array" ref="T99">INDEX(T$76:T$85,$AI99,1)*(1-$AH99)+INDEX(T$76:T$85,$AJ99,1)*($AH99)</f>
        <v>0.3</v>
      </c>
      <c r="U99" s="985" cm="1">
        <f t="array" ref="U99">INDEX(U$76:U$85,$AI99,1)*(1-$AH99)+INDEX(U$76:U$85,$AJ99,1)*($AH99)</f>
        <v>10</v>
      </c>
      <c r="V99" s="991" cm="1">
        <f t="array" ref="V99">INDEX(V$76:V$85,$AI99,1)*(1-$AH99)+INDEX(V$76:V$85,$AJ99,1)*($AH99)</f>
        <v>0</v>
      </c>
      <c r="W99" s="408"/>
      <c r="X99" s="408"/>
      <c r="Y99" s="408"/>
      <c r="Z99" s="408"/>
      <c r="AA99" s="408"/>
      <c r="AB99" s="408"/>
      <c r="AC99" s="408"/>
      <c r="AD99" s="408"/>
      <c r="AE99" s="408"/>
      <c r="AF99" s="408"/>
      <c r="AG99" s="408"/>
      <c r="AH99" s="408">
        <f t="shared" si="6"/>
        <v>0.94285714285714284</v>
      </c>
      <c r="AI99" s="408">
        <f t="shared" si="4"/>
        <v>5</v>
      </c>
      <c r="AJ99" s="408">
        <f t="shared" si="7"/>
        <v>4</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4</v>
      </c>
      <c r="K100" s="616">
        <f>Periods!H25</f>
        <v>43733</v>
      </c>
      <c r="L100" s="617">
        <f t="shared" ca="1" si="1"/>
        <v>20</v>
      </c>
      <c r="M100" s="440"/>
      <c r="N100" s="408"/>
      <c r="O100" s="990" cm="1">
        <f t="array" ref="O100">INDEX(O$76:O$85,$AI100,1)*(1-$AH100)+INDEX(O$76:O$85,$AJ100,1)*($AH100)</f>
        <v>2278.5714285714284</v>
      </c>
      <c r="P100" s="990" cm="1">
        <f t="array" ref="P100">INDEX(P$76:P$85,$AI100,1)*(1-$AH100)+INDEX(P$76:P$85,$AJ100,1)*($AH100)</f>
        <v>3575.4142857142851</v>
      </c>
      <c r="Q100" s="991" cm="1">
        <f t="array" ref="Q100">INDEX(Q$76:Q$85,$AI100,1)*(1-$AH100)+INDEX(Q$76:Q$85,$AJ100,1)*($AH100)</f>
        <v>0.7371428571428571</v>
      </c>
      <c r="R100" s="991" cm="1">
        <f t="array" ref="R100">INDEX(R$76:R$85,$AI100,1)*(1-$AH100)+INDEX(R$76:R$85,$AJ100,1)*($AH100)</f>
        <v>0.75</v>
      </c>
      <c r="S100" s="985" cm="1">
        <f t="array" ref="S100">INDEX([0]!i_pasture_stage_p6z,$J100+1,ROUNDDOWN((ROW($J100)-ROW($J$76))/i_p6_len,0)+1)</f>
        <v>1</v>
      </c>
      <c r="T100" s="991" cm="1">
        <f t="array" ref="T100">INDEX(T$76:T$85,$AI100,1)*(1-$AH100)+INDEX(T$76:T$85,$AJ100,1)*($AH100)</f>
        <v>0.29999999999999993</v>
      </c>
      <c r="U100" s="985" cm="1">
        <f t="array" ref="U100">INDEX(U$76:U$85,$AI100,1)*(1-$AH100)+INDEX(U$76:U$85,$AJ100,1)*($AH100)</f>
        <v>10</v>
      </c>
      <c r="V100" s="991" cm="1">
        <f t="array" ref="V100">INDEX(V$76:V$85,$AI100,1)*(1-$AH100)+INDEX(V$76:V$85,$AJ100,1)*($AH100)</f>
        <v>0</v>
      </c>
      <c r="W100" s="408"/>
      <c r="X100" s="408"/>
      <c r="Y100" s="408"/>
      <c r="Z100" s="408"/>
      <c r="AA100" s="408"/>
      <c r="AB100" s="408"/>
      <c r="AC100" s="408"/>
      <c r="AD100" s="408"/>
      <c r="AE100" s="408"/>
      <c r="AF100" s="408"/>
      <c r="AG100" s="408"/>
      <c r="AH100" s="408">
        <f t="shared" si="6"/>
        <v>0.42857142857142855</v>
      </c>
      <c r="AI100" s="408">
        <f t="shared" si="4"/>
        <v>6</v>
      </c>
      <c r="AJ100" s="408">
        <f t="shared" si="7"/>
        <v>5</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5</v>
      </c>
      <c r="K101" s="616">
        <f>Periods!H26</f>
        <v>43753</v>
      </c>
      <c r="L101" s="617">
        <f t="shared" ca="1" si="1"/>
        <v>16</v>
      </c>
      <c r="M101" s="440"/>
      <c r="N101" s="408"/>
      <c r="O101" s="990" cm="1">
        <f t="array" ref="O101">INDEX(O$76:O$85,$AI101,1)*(1-$AH101)+INDEX(O$76:O$85,$AJ101,1)*($AH101)</f>
        <v>2676.1904761904761</v>
      </c>
      <c r="P101" s="990" cm="1">
        <f t="array" ref="P101">INDEX(P$76:P$85,$AI101,1)*(1-$AH101)+INDEX(P$76:P$85,$AJ101,1)*($AH101)</f>
        <v>4187.5047619047618</v>
      </c>
      <c r="Q101" s="991" cm="1">
        <f t="array" ref="Q101">INDEX(Q$76:Q$85,$AI101,1)*(1-$AH101)+INDEX(Q$76:Q$85,$AJ101,1)*($AH101)</f>
        <v>0.71619047619047616</v>
      </c>
      <c r="R101" s="991" cm="1">
        <f t="array" ref="R101">INDEX(R$76:R$85,$AI101,1)*(1-$AH101)+INDEX(R$76:R$85,$AJ101,1)*($AH101)</f>
        <v>0.73023809523809513</v>
      </c>
      <c r="S101" s="985" cm="1">
        <f t="array" ref="S101">INDEX([0]!i_pasture_stage_p6z,$J101+1,ROUNDDOWN((ROW($J101)-ROW($J$76))/i_p6_len,0)+1)</f>
        <v>1</v>
      </c>
      <c r="T101" s="991" cm="1">
        <f t="array" ref="T101">INDEX(T$76:T$85,$AI101,1)*(1-$AH101)+INDEX(T$76:T$85,$AJ101,1)*($AH101)</f>
        <v>0.3</v>
      </c>
      <c r="U101" s="985" cm="1">
        <f t="array" ref="U101">INDEX(U$76:U$85,$AI101,1)*(1-$AH101)+INDEX(U$76:U$85,$AJ101,1)*($AH101)</f>
        <v>10</v>
      </c>
      <c r="V101" s="991" cm="1">
        <f t="array" ref="V101">INDEX(V$76:V$85,$AI101,1)*(1-$AH101)+INDEX(V$76:V$85,$AJ101,1)*($AH101)</f>
        <v>0</v>
      </c>
      <c r="W101" s="408"/>
      <c r="X101" s="408"/>
      <c r="Y101" s="408"/>
      <c r="Z101" s="408"/>
      <c r="AA101" s="408"/>
      <c r="AB101" s="408"/>
      <c r="AC101" s="408"/>
      <c r="AD101" s="408"/>
      <c r="AE101" s="408"/>
      <c r="AF101" s="408"/>
      <c r="AG101" s="408"/>
      <c r="AH101" s="408">
        <f t="shared" si="6"/>
        <v>0.80952380952380953</v>
      </c>
      <c r="AI101" s="408">
        <f t="shared" si="4"/>
        <v>7</v>
      </c>
      <c r="AJ101" s="408">
        <f t="shared" si="7"/>
        <v>6</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6</v>
      </c>
      <c r="K102" s="616">
        <f>Periods!H27</f>
        <v>43769</v>
      </c>
      <c r="L102" s="617">
        <f t="shared" ca="1" si="1"/>
        <v>83</v>
      </c>
      <c r="M102" s="440"/>
      <c r="N102" s="408"/>
      <c r="O102" s="990" cm="1">
        <f t="array" ref="O102">INDEX(O$76:O$85,$AI102,1)*(1-$AH102)+INDEX(O$76:O$85,$AJ102,1)*($AH102)</f>
        <v>2828.5714285714284</v>
      </c>
      <c r="P102" s="990" cm="1">
        <f t="array" ref="P102">INDEX(P$76:P$85,$AI102,1)*(1-$AH102)+INDEX(P$76:P$85,$AJ102,1)*($AH102)</f>
        <v>4452.1142857142859</v>
      </c>
      <c r="Q102" s="991" cm="1">
        <f t="array" ref="Q102">INDEX(Q$76:Q$85,$AI102,1)*(1-$AH102)+INDEX(Q$76:Q$85,$AJ102,1)*($AH102)</f>
        <v>0.70857142857142852</v>
      </c>
      <c r="R102" s="991" cm="1">
        <f t="array" ref="R102">INDEX(R$76:R$85,$AI102,1)*(1-$AH102)+INDEX(R$76:R$85,$AJ102,1)*($AH102)</f>
        <v>0.72071428571428564</v>
      </c>
      <c r="S102" s="985" cm="1">
        <f t="array" ref="S102">INDEX([0]!i_pasture_stage_p6z,$J102+1,ROUNDDOWN((ROW($J102)-ROW($J$76))/i_p6_len,0)+1)</f>
        <v>1</v>
      </c>
      <c r="T102" s="991" cm="1">
        <f t="array" ref="T102">INDEX(T$76:T$85,$AI102,1)*(1-$AH102)+INDEX(T$76:T$85,$AJ102,1)*($AH102)</f>
        <v>0.29999999999999993</v>
      </c>
      <c r="U102" s="985" cm="1">
        <f t="array" ref="U102">INDEX(U$76:U$85,$AI102,1)*(1-$AH102)+INDEX(U$76:U$85,$AJ102,1)*($AH102)</f>
        <v>10</v>
      </c>
      <c r="V102" s="991" cm="1">
        <f t="array" ref="V102">INDEX(V$76:V$85,$AI102,1)*(1-$AH102)+INDEX(V$76:V$85,$AJ102,1)*($AH102)</f>
        <v>0</v>
      </c>
      <c r="W102" s="408"/>
      <c r="X102" s="408"/>
      <c r="Y102" s="408"/>
      <c r="Z102" s="408"/>
      <c r="AA102" s="408"/>
      <c r="AB102" s="408"/>
      <c r="AC102" s="408"/>
      <c r="AD102" s="408"/>
      <c r="AE102" s="408"/>
      <c r="AF102" s="408"/>
      <c r="AG102" s="408"/>
      <c r="AH102" s="408">
        <f t="shared" si="6"/>
        <v>0.42857142857142855</v>
      </c>
      <c r="AI102" s="408">
        <f t="shared" si="4"/>
        <v>7</v>
      </c>
      <c r="AJ102" s="408">
        <f t="shared" si="7"/>
        <v>6</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7</v>
      </c>
      <c r="K103" s="616">
        <f>Periods!H28</f>
        <v>43852</v>
      </c>
      <c r="L103" s="617">
        <f t="shared" ca="1" si="1"/>
        <v>39</v>
      </c>
      <c r="M103" s="440"/>
      <c r="N103" s="408"/>
      <c r="O103" s="990" cm="1">
        <f t="array" ref="O103">INDEX(O$76:O$85,$AI103,1)*(1-$AH103)+INDEX(O$76:O$85,$AJ103,1)*($AH103)</f>
        <v>2068.181818181818</v>
      </c>
      <c r="P103" s="990" cm="1">
        <f t="array" ref="P103">INDEX(P$76:P$85,$AI103,1)*(1-$AH103)+INDEX(P$76:P$85,$AJ103,1)*($AH103)</f>
        <v>4264.454545454546</v>
      </c>
      <c r="Q103" s="991" cm="1">
        <f t="array" ref="Q103">INDEX(Q$76:Q$85,$AI103,1)*(1-$AH103)+INDEX(Q$76:Q$85,$AJ103,1)*($AH103)</f>
        <v>0.63181818181818183</v>
      </c>
      <c r="R103" s="991" cm="1">
        <f t="array" ref="R103">INDEX(R$76:R$85,$AI103,1)*(1-$AH103)+INDEX(R$76:R$85,$AJ103,1)*($AH103)</f>
        <v>0.7</v>
      </c>
      <c r="S103" s="985" cm="1">
        <f t="array" ref="S103">INDEX([0]!i_pasture_stage_p6z,$J103+1,ROUNDDOWN((ROW($J103)-ROW($J$76))/i_p6_len,0)+1)</f>
        <v>1</v>
      </c>
      <c r="T103" s="991" cm="1">
        <f t="array" ref="T103">INDEX(T$76:T$85,$AI103,1)*(1-$AH103)+INDEX(T$76:T$85,$AJ103,1)*($AH103)</f>
        <v>0.3</v>
      </c>
      <c r="U103" s="985" cm="1">
        <f t="array" ref="U103">INDEX(U$76:U$85,$AI103,1)*(1-$AH103)+INDEX(U$76:U$85,$AJ103,1)*($AH103)</f>
        <v>10</v>
      </c>
      <c r="V103" s="991" cm="1">
        <f t="array" ref="V103">INDEX(V$76:V$85,$AI103,1)*(1-$AH103)+INDEX(V$76:V$85,$AJ103,1)*($AH103)</f>
        <v>4.5454545454545456E-2</v>
      </c>
      <c r="W103" s="408"/>
      <c r="X103" s="408"/>
      <c r="Y103" s="408"/>
      <c r="Z103" s="408"/>
      <c r="AA103" s="408"/>
      <c r="AB103" s="408"/>
      <c r="AC103" s="408"/>
      <c r="AD103" s="408"/>
      <c r="AE103" s="408"/>
      <c r="AF103" s="408"/>
      <c r="AG103" s="408"/>
      <c r="AH103" s="408">
        <f t="shared" si="6"/>
        <v>9.0909090909090912E-2</v>
      </c>
      <c r="AI103" s="408">
        <f t="shared" si="4"/>
        <v>9</v>
      </c>
      <c r="AJ103" s="408">
        <f t="shared" si="7"/>
        <v>8</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24"/>
      <c r="J104" s="424">
        <v>8</v>
      </c>
      <c r="K104" s="616">
        <f>Periods!H29</f>
        <v>43891</v>
      </c>
      <c r="L104" s="617">
        <f t="shared" ca="1" si="1"/>
        <v>31</v>
      </c>
      <c r="M104" s="440"/>
      <c r="N104" s="408"/>
      <c r="O104" s="990" cm="1">
        <f t="array" ref="O104">INDEX(O$76:O$85,$AI104,1)*(1-$AH104)+INDEX(O$76:O$85,$AJ104,1)*($AH104)</f>
        <v>1181.818181818182</v>
      </c>
      <c r="P104" s="990" cm="1">
        <f t="array" ref="P104">INDEX(P$76:P$85,$AI104,1)*(1-$AH104)+INDEX(P$76:P$85,$AJ104,1)*($AH104)</f>
        <v>4028.4454545454555</v>
      </c>
      <c r="Q104" s="991" cm="1">
        <f t="array" ref="Q104">INDEX(Q$76:Q$85,$AI104,1)*(1-$AH104)+INDEX(Q$76:Q$85,$AJ104,1)*($AH104)</f>
        <v>0.60818181818181805</v>
      </c>
      <c r="R104" s="991" cm="1">
        <f t="array" ref="R104">INDEX(R$76:R$85,$AI104,1)*(1-$AH104)+INDEX(R$76:R$85,$AJ104,1)*($AH104)</f>
        <v>0.69999999999999984</v>
      </c>
      <c r="S104" s="985" cm="1">
        <f t="array" ref="S104">INDEX([0]!i_pasture_stage_p6z,$J104+1,ROUNDDOWN((ROW($J104)-ROW($J$76))/i_p6_len,0)+1)</f>
        <v>1</v>
      </c>
      <c r="T104" s="991" cm="1">
        <f t="array" ref="T104">INDEX(T$76:T$85,$AI104,1)*(1-$AH104)+INDEX(T$76:T$85,$AJ104,1)*($AH104)</f>
        <v>0.3</v>
      </c>
      <c r="U104" s="985" cm="1">
        <f t="array" ref="U104">INDEX(U$76:U$85,$AI104,1)*(1-$AH104)+INDEX(U$76:U$85,$AJ104,1)*($AH104)</f>
        <v>9.9999999999999982</v>
      </c>
      <c r="V104" s="991" cm="1">
        <f t="array" ref="V104">INDEX(V$76:V$85,$AI104,1)*(1-$AH104)+INDEX(V$76:V$85,$AJ104,1)*($AH104)</f>
        <v>0.10454545454545455</v>
      </c>
      <c r="W104" s="408"/>
      <c r="X104" s="408"/>
      <c r="Y104" s="408"/>
      <c r="Z104" s="408"/>
      <c r="AA104" s="408"/>
      <c r="AB104" s="408"/>
      <c r="AC104" s="408"/>
      <c r="AD104" s="408"/>
      <c r="AE104" s="408"/>
      <c r="AF104" s="408"/>
      <c r="AG104" s="408"/>
      <c r="AH104" s="408">
        <f t="shared" si="6"/>
        <v>-1.0909090909090908</v>
      </c>
      <c r="AI104" s="408">
        <f t="shared" si="4"/>
        <v>9</v>
      </c>
      <c r="AJ104" s="408">
        <f t="shared" si="7"/>
        <v>8</v>
      </c>
      <c r="AK104" s="408"/>
      <c r="AL104" s="408"/>
      <c r="AM104" s="408"/>
      <c r="AN104" s="408"/>
      <c r="AO104" s="403"/>
      <c r="AP104" s="388"/>
      <c r="AQ104" s="376"/>
      <c r="AR104" s="376"/>
      <c r="AS104" s="376"/>
    </row>
    <row r="105" spans="1:45" hidden="1" outlineLevel="3" x14ac:dyDescent="0.25">
      <c r="A105" s="376"/>
      <c r="B105" s="385"/>
      <c r="C105" s="378">
        <f t="shared" si="5"/>
        <v>4</v>
      </c>
      <c r="D105" s="403"/>
      <c r="E105" s="460"/>
      <c r="F105" s="460"/>
      <c r="G105" s="403"/>
      <c r="H105" s="424"/>
      <c r="I105" s="476"/>
      <c r="J105" s="476">
        <v>9</v>
      </c>
      <c r="K105" s="655">
        <f>Periods!H30</f>
        <v>43922</v>
      </c>
      <c r="L105" s="673">
        <f t="shared" ca="1" si="1"/>
        <v>15</v>
      </c>
      <c r="M105" s="656"/>
      <c r="N105" s="477"/>
      <c r="O105" s="993" cm="1">
        <f t="array" ref="O105">INDEX(O$76:O$85,$AI105,1)*(1-$AH105)+INDEX(O$76:O$85,$AJ105,1)*($AH105)</f>
        <v>477.27272727272793</v>
      </c>
      <c r="P105" s="993" cm="1">
        <f t="array" ref="P105">INDEX(P$76:P$85,$AI105,1)*(1-$AH105)+INDEX(P$76:P$85,$AJ105,1)*($AH105)</f>
        <v>3840.8484848484859</v>
      </c>
      <c r="Q105" s="992" cm="1">
        <f t="array" ref="Q105">INDEX(Q$76:Q$85,$AI105,1)*(1-$AH105)+INDEX(Q$76:Q$85,$AJ105,1)*($AH105)</f>
        <v>0.58939393939393936</v>
      </c>
      <c r="R105" s="992" cm="1">
        <f t="array" ref="R105">INDEX(R$76:R$85,$AI105,1)*(1-$AH105)+INDEX(R$76:R$85,$AJ105,1)*($AH105)</f>
        <v>0.7</v>
      </c>
      <c r="S105" s="986" cm="1">
        <f t="array" ref="S105">INDEX([0]!i_pasture_stage_p6z,$J105+1,ROUNDDOWN((ROW($J105)-ROW($J$76))/i_p6_len,0)+1)</f>
        <v>1</v>
      </c>
      <c r="T105" s="992" cm="1">
        <f t="array" ref="T105">INDEX(T$76:T$85,$AI105,1)*(1-$AH105)+INDEX(T$76:T$85,$AJ105,1)*($AH105)</f>
        <v>0.30000000000000004</v>
      </c>
      <c r="U105" s="986" cm="1">
        <f t="array" ref="U105">INDEX(U$76:U$85,$AI105,1)*(1-$AH105)+INDEX(U$76:U$85,$AJ105,1)*($AH105)</f>
        <v>10</v>
      </c>
      <c r="V105" s="992" cm="1">
        <f t="array" ref="V105">INDEX(V$76:V$85,$AI105,1)*(1-$AH105)+INDEX(V$76:V$85,$AJ105,1)*($AH105)</f>
        <v>0.15151515151515152</v>
      </c>
      <c r="W105" s="477"/>
      <c r="X105" s="477"/>
      <c r="Y105" s="477"/>
      <c r="Z105" s="477"/>
      <c r="AA105" s="477"/>
      <c r="AB105" s="477"/>
      <c r="AC105" s="477"/>
      <c r="AD105" s="477"/>
      <c r="AE105" s="477"/>
      <c r="AF105" s="477"/>
      <c r="AG105" s="477"/>
      <c r="AH105" s="408">
        <f t="shared" si="6"/>
        <v>-2.0303030303030303</v>
      </c>
      <c r="AI105" s="408">
        <f t="shared" si="4"/>
        <v>9</v>
      </c>
      <c r="AJ105" s="408">
        <f t="shared" si="7"/>
        <v>8</v>
      </c>
      <c r="AK105" s="408"/>
      <c r="AL105" s="408"/>
      <c r="AM105" s="408"/>
      <c r="AN105" s="408"/>
      <c r="AO105" s="403"/>
      <c r="AP105" s="388"/>
      <c r="AQ105" s="376"/>
      <c r="AR105" s="376"/>
      <c r="AS105" s="376"/>
    </row>
    <row r="106" spans="1:45" hidden="1" outlineLevel="2" x14ac:dyDescent="0.25">
      <c r="A106" s="376"/>
      <c r="B106" s="385"/>
      <c r="C106" s="378">
        <f t="shared" ref="C106" si="9">INT($C$40)+2</f>
        <v>3</v>
      </c>
      <c r="D106" s="403"/>
      <c r="E106" s="460"/>
      <c r="F106" s="460"/>
      <c r="G106" s="403"/>
      <c r="H106" s="424"/>
      <c r="I106" s="661" t="s">
        <v>782</v>
      </c>
      <c r="J106" s="661">
        <v>0</v>
      </c>
      <c r="K106" s="975">
        <f>Periods!I21</f>
        <v>43572</v>
      </c>
      <c r="L106" s="674">
        <f t="shared" ca="1" si="1"/>
        <v>21</v>
      </c>
      <c r="M106" s="663"/>
      <c r="N106" s="664"/>
      <c r="O106" s="989" cm="1">
        <f t="array" ref="O106">INDEX(O$76:O$85,$AI106,1)*(1-$AH106)+INDEX(O$76:O$85,$AJ106,1)*($AH106)</f>
        <v>366.468085106383</v>
      </c>
      <c r="P106" s="989" cm="1">
        <f t="array" ref="P106">INDEX(P$76:P$85,$AI106,1)*(1-$AH106)+INDEX(P$76:P$85,$AJ106,1)*($AH106)</f>
        <v>588.02978723404249</v>
      </c>
      <c r="Q106" s="994" cm="1">
        <f t="array" ref="Q106">INDEX(Q$76:Q$85,$AI106,1)*(1-$AH106)+INDEX(Q$76:Q$85,$AJ106,1)*($AH106)</f>
        <v>0.76042553191489359</v>
      </c>
      <c r="R106" s="994" cm="1">
        <f t="array" ref="R106">INDEX(R$76:R$85,$AI106,1)*(1-$AH106)+INDEX(R$76:R$85,$AJ106,1)*($AH106)</f>
        <v>0.76838297872340422</v>
      </c>
      <c r="S106" s="987" cm="1">
        <f t="array" ref="S106">INDEX([0]!i_pasture_stage_p6z,$J106+1,ROUNDDOWN((ROW($J106)-ROW($J$76))/i_p6_len,0)+1)</f>
        <v>0</v>
      </c>
      <c r="T106" s="994" cm="1">
        <f t="array" ref="T106">INDEX(T$76:T$85,$AI106,1)*(1-$AH106)+INDEX(T$76:T$85,$AJ106,1)*($AH106)</f>
        <v>0.3</v>
      </c>
      <c r="U106" s="987" cm="1">
        <f t="array" ref="U106">INDEX(U$76:U$85,$AI106,1)*(1-$AH106)+INDEX(U$76:U$85,$AJ106,1)*($AH106)</f>
        <v>10</v>
      </c>
      <c r="V106" s="994" cm="1">
        <f t="array" ref="V106">INDEX(V$76:V$85,$AI106,1)*(1-$AH106)+INDEX(V$76:V$85,$AJ106,1)*($AH106)</f>
        <v>4.7872340425531922E-2</v>
      </c>
      <c r="W106" s="664"/>
      <c r="X106" s="664"/>
      <c r="Y106" s="664"/>
      <c r="Z106" s="664"/>
      <c r="AA106" s="664"/>
      <c r="AB106" s="664"/>
      <c r="AC106" s="664"/>
      <c r="AD106" s="664"/>
      <c r="AE106" s="664"/>
      <c r="AF106" s="664"/>
      <c r="AG106" s="664"/>
      <c r="AH106" s="408">
        <f t="shared" si="6"/>
        <v>0.95744680851063835</v>
      </c>
      <c r="AI106" s="408">
        <f t="shared" si="4"/>
        <v>3</v>
      </c>
      <c r="AJ106" s="408">
        <f t="shared" si="7"/>
        <v>2</v>
      </c>
      <c r="AK106" s="408"/>
      <c r="AL106" s="408"/>
      <c r="AM106" s="408"/>
      <c r="AN106" s="408"/>
      <c r="AO106" s="403"/>
      <c r="AP106" s="388"/>
      <c r="AQ106" s="376"/>
      <c r="AR106" s="376"/>
      <c r="AS106" s="376"/>
    </row>
    <row r="107" spans="1:45" hidden="1" outlineLevel="3" collapsed="1" x14ac:dyDescent="0.25">
      <c r="A107" s="376"/>
      <c r="B107" s="385"/>
      <c r="C107" s="378">
        <f t="shared" si="5"/>
        <v>4</v>
      </c>
      <c r="D107" s="403"/>
      <c r="E107" s="460"/>
      <c r="F107" s="460"/>
      <c r="G107" s="403"/>
      <c r="H107" s="424"/>
      <c r="I107" s="424"/>
      <c r="J107" s="424">
        <v>1</v>
      </c>
      <c r="K107" s="616">
        <f>Periods!I22</f>
        <v>43593</v>
      </c>
      <c r="L107" s="617">
        <f t="shared" ca="1" si="1"/>
        <v>35</v>
      </c>
      <c r="M107" s="440"/>
      <c r="N107" s="408"/>
      <c r="O107" s="990" cm="1">
        <f t="array" ref="O107">INDEX(O$76:O$85,$AI107,1)*(1-$AH107)+INDEX(O$76:O$85,$AJ107,1)*($AH107)</f>
        <v>560.38297872340422</v>
      </c>
      <c r="P107" s="990" cm="1">
        <f t="array" ref="P107">INDEX(P$76:P$85,$AI107,1)*(1-$AH107)+INDEX(P$76:P$85,$AJ107,1)*($AH107)</f>
        <v>899.14255319148936</v>
      </c>
      <c r="Q107" s="991" cm="1">
        <f t="array" ref="Q107">INDEX(Q$76:Q$85,$AI107,1)*(1-$AH107)+INDEX(Q$76:Q$85,$AJ107,1)*($AH107)</f>
        <v>0.76489361702127656</v>
      </c>
      <c r="R107" s="991" cm="1">
        <f t="array" ref="R107">INDEX(R$76:R$85,$AI107,1)*(1-$AH107)+INDEX(R$76:R$85,$AJ107,1)*($AH107)</f>
        <v>0.77240425531914902</v>
      </c>
      <c r="S107" s="985" cm="1">
        <f t="array" ref="S107">INDEX([0]!i_pasture_stage_p6z,$J107+1,ROUNDDOWN((ROW($J107)-ROW($J$76))/i_p6_len,0)+1)</f>
        <v>1</v>
      </c>
      <c r="T107" s="991" cm="1">
        <f t="array" ref="T107">INDEX(T$76:T$85,$AI107,1)*(1-$AH107)+INDEX(T$76:T$85,$AJ107,1)*($AH107)</f>
        <v>0.3</v>
      </c>
      <c r="U107" s="985" cm="1">
        <f t="array" ref="U107">INDEX(U$76:U$85,$AI107,1)*(1-$AH107)+INDEX(U$76:U$85,$AJ107,1)*($AH107)</f>
        <v>10</v>
      </c>
      <c r="V107" s="991" cm="1">
        <f t="array" ref="V107">INDEX(V$76:V$85,$AI107,1)*(1-$AH107)+INDEX(V$76:V$85,$AJ107,1)*($AH107)</f>
        <v>2.553191489361702E-2</v>
      </c>
      <c r="W107" s="408"/>
      <c r="X107" s="408"/>
      <c r="Y107" s="408"/>
      <c r="Z107" s="408"/>
      <c r="AA107" s="408"/>
      <c r="AB107" s="408"/>
      <c r="AC107" s="408"/>
      <c r="AD107" s="408"/>
      <c r="AE107" s="408"/>
      <c r="AF107" s="408"/>
      <c r="AG107" s="408"/>
      <c r="AH107" s="408">
        <f t="shared" si="6"/>
        <v>0.51063829787234039</v>
      </c>
      <c r="AI107" s="408">
        <f t="shared" si="4"/>
        <v>3</v>
      </c>
      <c r="AJ107" s="408">
        <f t="shared" si="7"/>
        <v>2</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2</v>
      </c>
      <c r="K108" s="616">
        <f>Periods!I23</f>
        <v>43628</v>
      </c>
      <c r="L108" s="617">
        <f t="shared" ref="L108:L139" ca="1" si="10">IF(K109-K108&gt;0,K109-K108,OFFSET(K109,-i_p6_len,0)+365-K108)</f>
        <v>56</v>
      </c>
      <c r="M108" s="440"/>
      <c r="N108" s="408"/>
      <c r="O108" s="990" cm="1">
        <f t="array" ref="O108">INDEX(O$76:O$85,$AI108,1)*(1-$AH108)+INDEX(O$76:O$85,$AJ108,1)*($AH108)</f>
        <v>865.43076923076922</v>
      </c>
      <c r="P108" s="990" cm="1">
        <f t="array" ref="P108">INDEX(P$76:P$85,$AI108,1)*(1-$AH108)+INDEX(P$76:P$85,$AJ108,1)*($AH108)</f>
        <v>1389.103076923077</v>
      </c>
      <c r="Q108" s="991" cm="1">
        <f t="array" ref="Q108">INDEX(Q$76:Q$85,$AI108,1)*(1-$AH108)+INDEX(Q$76:Q$85,$AJ108,1)*($AH108)</f>
        <v>0.77067692307692315</v>
      </c>
      <c r="R108" s="991" cm="1">
        <f t="array" ref="R108">INDEX(R$76:R$85,$AI108,1)*(1-$AH108)+INDEX(R$76:R$85,$AJ108,1)*($AH108)</f>
        <v>0.7764923076923077</v>
      </c>
      <c r="S108" s="985" cm="1">
        <f t="array" ref="S108">INDEX([0]!i_pasture_stage_p6z,$J108+1,ROUNDDOWN((ROW($J108)-ROW($J$76))/i_p6_len,0)+1)</f>
        <v>1</v>
      </c>
      <c r="T108" s="991" cm="1">
        <f t="array" ref="T108">INDEX(T$76:T$85,$AI108,1)*(1-$AH108)+INDEX(T$76:T$85,$AJ108,1)*($AH108)</f>
        <v>0.3</v>
      </c>
      <c r="U108" s="985" cm="1">
        <f t="array" ref="U108">INDEX(U$76:U$85,$AI108,1)*(1-$AH108)+INDEX(U$76:U$85,$AJ108,1)*($AH108)</f>
        <v>10</v>
      </c>
      <c r="V108" s="991" cm="1">
        <f t="array" ref="V108">INDEX(V$76:V$85,$AI108,1)*(1-$AH108)+INDEX(V$76:V$85,$AJ108,1)*($AH108)</f>
        <v>0</v>
      </c>
      <c r="W108" s="408"/>
      <c r="X108" s="408"/>
      <c r="Y108" s="408"/>
      <c r="Z108" s="408"/>
      <c r="AA108" s="408"/>
      <c r="AB108" s="408"/>
      <c r="AC108" s="408"/>
      <c r="AD108" s="408"/>
      <c r="AE108" s="408"/>
      <c r="AF108" s="408"/>
      <c r="AG108" s="408"/>
      <c r="AH108" s="408">
        <f t="shared" si="6"/>
        <v>0.83076923076923082</v>
      </c>
      <c r="AI108" s="408">
        <f t="shared" si="4"/>
        <v>4</v>
      </c>
      <c r="AJ108" s="408">
        <f t="shared" si="7"/>
        <v>3</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3</v>
      </c>
      <c r="K109" s="616">
        <f>Periods!I24</f>
        <v>43684</v>
      </c>
      <c r="L109" s="617">
        <f t="shared" ca="1" si="10"/>
        <v>49</v>
      </c>
      <c r="M109" s="440"/>
      <c r="N109" s="408"/>
      <c r="O109" s="990" cm="1">
        <f t="array" ref="O109">INDEX(O$76:O$85,$AI109,1)*(1-$AH109)+INDEX(O$76:O$85,$AJ109,1)*($AH109)</f>
        <v>1307.8571428571429</v>
      </c>
      <c r="P109" s="990" cm="1">
        <f t="array" ref="P109">INDEX(P$76:P$85,$AI109,1)*(1-$AH109)+INDEX(P$76:P$85,$AJ109,1)*($AH109)</f>
        <v>2099.5742857142859</v>
      </c>
      <c r="Q109" s="991" cm="1">
        <f t="array" ref="Q109">INDEX(Q$76:Q$85,$AI109,1)*(1-$AH109)+INDEX(Q$76:Q$85,$AJ109,1)*($AH109)</f>
        <v>0.77320000000000011</v>
      </c>
      <c r="R109" s="991" cm="1">
        <f t="array" ref="R109">INDEX(R$76:R$85,$AI109,1)*(1-$AH109)+INDEX(R$76:R$85,$AJ109,1)*($AH109)</f>
        <v>0.77377142857142867</v>
      </c>
      <c r="S109" s="985" cm="1">
        <f t="array" ref="S109">INDEX([0]!i_pasture_stage_p6z,$J109+1,ROUNDDOWN((ROW($J109)-ROW($J$76))/i_p6_len,0)+1)</f>
        <v>1</v>
      </c>
      <c r="T109" s="991" cm="1">
        <f t="array" ref="T109">INDEX(T$76:T$85,$AI109,1)*(1-$AH109)+INDEX(T$76:T$85,$AJ109,1)*($AH109)</f>
        <v>0.3</v>
      </c>
      <c r="U109" s="985" cm="1">
        <f t="array" ref="U109">INDEX(U$76:U$85,$AI109,1)*(1-$AH109)+INDEX(U$76:U$85,$AJ109,1)*($AH109)</f>
        <v>10</v>
      </c>
      <c r="V109" s="991" cm="1">
        <f t="array" ref="V109">INDEX(V$76:V$85,$AI109,1)*(1-$AH109)+INDEX(V$76:V$85,$AJ109,1)*($AH109)</f>
        <v>0</v>
      </c>
      <c r="W109" s="408"/>
      <c r="X109" s="408"/>
      <c r="Y109" s="408"/>
      <c r="Z109" s="408"/>
      <c r="AA109" s="408"/>
      <c r="AB109" s="408"/>
      <c r="AC109" s="408"/>
      <c r="AD109" s="408"/>
      <c r="AE109" s="408"/>
      <c r="AF109" s="408"/>
      <c r="AG109" s="408"/>
      <c r="AH109" s="408">
        <f t="shared" si="6"/>
        <v>0.94285714285714284</v>
      </c>
      <c r="AI109" s="408">
        <f t="shared" si="4"/>
        <v>5</v>
      </c>
      <c r="AJ109" s="408">
        <f t="shared" si="7"/>
        <v>4</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4</v>
      </c>
      <c r="K110" s="616">
        <f>Periods!I25</f>
        <v>43733</v>
      </c>
      <c r="L110" s="617">
        <f t="shared" ca="1" si="10"/>
        <v>20</v>
      </c>
      <c r="M110" s="440"/>
      <c r="N110" s="408"/>
      <c r="O110" s="990" cm="1">
        <f t="array" ref="O110">INDEX(O$76:O$85,$AI110,1)*(1-$AH110)+INDEX(O$76:O$85,$AJ110,1)*($AH110)</f>
        <v>2278.5714285714284</v>
      </c>
      <c r="P110" s="990" cm="1">
        <f t="array" ref="P110">INDEX(P$76:P$85,$AI110,1)*(1-$AH110)+INDEX(P$76:P$85,$AJ110,1)*($AH110)</f>
        <v>3575.4142857142851</v>
      </c>
      <c r="Q110" s="991" cm="1">
        <f t="array" ref="Q110">INDEX(Q$76:Q$85,$AI110,1)*(1-$AH110)+INDEX(Q$76:Q$85,$AJ110,1)*($AH110)</f>
        <v>0.7371428571428571</v>
      </c>
      <c r="R110" s="991" cm="1">
        <f t="array" ref="R110">INDEX(R$76:R$85,$AI110,1)*(1-$AH110)+INDEX(R$76:R$85,$AJ110,1)*($AH110)</f>
        <v>0.75</v>
      </c>
      <c r="S110" s="985" cm="1">
        <f t="array" ref="S110">INDEX([0]!i_pasture_stage_p6z,$J110+1,ROUNDDOWN((ROW($J110)-ROW($J$76))/i_p6_len,0)+1)</f>
        <v>1</v>
      </c>
      <c r="T110" s="991" cm="1">
        <f t="array" ref="T110">INDEX(T$76:T$85,$AI110,1)*(1-$AH110)+INDEX(T$76:T$85,$AJ110,1)*($AH110)</f>
        <v>0.29999999999999993</v>
      </c>
      <c r="U110" s="985" cm="1">
        <f t="array" ref="U110">INDEX(U$76:U$85,$AI110,1)*(1-$AH110)+INDEX(U$76:U$85,$AJ110,1)*($AH110)</f>
        <v>10</v>
      </c>
      <c r="V110" s="991" cm="1">
        <f t="array" ref="V110">INDEX(V$76:V$85,$AI110,1)*(1-$AH110)+INDEX(V$76:V$85,$AJ110,1)*($AH110)</f>
        <v>0</v>
      </c>
      <c r="W110" s="408"/>
      <c r="X110" s="408"/>
      <c r="Y110" s="408"/>
      <c r="Z110" s="408"/>
      <c r="AA110" s="408"/>
      <c r="AB110" s="408"/>
      <c r="AC110" s="408"/>
      <c r="AD110" s="408"/>
      <c r="AE110" s="408"/>
      <c r="AF110" s="408"/>
      <c r="AG110" s="408"/>
      <c r="AH110" s="408">
        <f t="shared" si="6"/>
        <v>0.42857142857142855</v>
      </c>
      <c r="AI110" s="408">
        <f t="shared" si="4"/>
        <v>6</v>
      </c>
      <c r="AJ110" s="408">
        <f t="shared" si="7"/>
        <v>5</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5</v>
      </c>
      <c r="K111" s="616">
        <f>Periods!I26</f>
        <v>43753</v>
      </c>
      <c r="L111" s="617">
        <f t="shared" ca="1" si="10"/>
        <v>31</v>
      </c>
      <c r="M111" s="440"/>
      <c r="N111" s="408"/>
      <c r="O111" s="990" cm="1">
        <f t="array" ref="O111">INDEX(O$76:O$85,$AI111,1)*(1-$AH111)+INDEX(O$76:O$85,$AJ111,1)*($AH111)</f>
        <v>2676.1904761904761</v>
      </c>
      <c r="P111" s="990" cm="1">
        <f t="array" ref="P111">INDEX(P$76:P$85,$AI111,1)*(1-$AH111)+INDEX(P$76:P$85,$AJ111,1)*($AH111)</f>
        <v>4187.5047619047618</v>
      </c>
      <c r="Q111" s="991" cm="1">
        <f t="array" ref="Q111">INDEX(Q$76:Q$85,$AI111,1)*(1-$AH111)+INDEX(Q$76:Q$85,$AJ111,1)*($AH111)</f>
        <v>0.71619047619047616</v>
      </c>
      <c r="R111" s="991" cm="1">
        <f t="array" ref="R111">INDEX(R$76:R$85,$AI111,1)*(1-$AH111)+INDEX(R$76:R$85,$AJ111,1)*($AH111)</f>
        <v>0.73023809523809513</v>
      </c>
      <c r="S111" s="985" cm="1">
        <f t="array" ref="S111">INDEX([0]!i_pasture_stage_p6z,$J111+1,ROUNDDOWN((ROW($J111)-ROW($J$76))/i_p6_len,0)+1)</f>
        <v>1</v>
      </c>
      <c r="T111" s="991" cm="1">
        <f t="array" ref="T111">INDEX(T$76:T$85,$AI111,1)*(1-$AH111)+INDEX(T$76:T$85,$AJ111,1)*($AH111)</f>
        <v>0.3</v>
      </c>
      <c r="U111" s="985" cm="1">
        <f t="array" ref="U111">INDEX(U$76:U$85,$AI111,1)*(1-$AH111)+INDEX(U$76:U$85,$AJ111,1)*($AH111)</f>
        <v>10</v>
      </c>
      <c r="V111" s="991" cm="1">
        <f t="array" ref="V111">INDEX(V$76:V$85,$AI111,1)*(1-$AH111)+INDEX(V$76:V$85,$AJ111,1)*($AH111)</f>
        <v>0</v>
      </c>
      <c r="W111" s="408"/>
      <c r="X111" s="408"/>
      <c r="Y111" s="408"/>
      <c r="Z111" s="408"/>
      <c r="AA111" s="408"/>
      <c r="AB111" s="408"/>
      <c r="AC111" s="408"/>
      <c r="AD111" s="408"/>
      <c r="AE111" s="408"/>
      <c r="AF111" s="408"/>
      <c r="AG111" s="408"/>
      <c r="AH111" s="408">
        <f t="shared" si="6"/>
        <v>0.80952380952380953</v>
      </c>
      <c r="AI111" s="408">
        <f t="shared" si="4"/>
        <v>7</v>
      </c>
      <c r="AJ111" s="408">
        <f t="shared" si="7"/>
        <v>6</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6</v>
      </c>
      <c r="K112" s="616">
        <f>Periods!I27</f>
        <v>43784</v>
      </c>
      <c r="L112" s="617">
        <f t="shared" ca="1" si="10"/>
        <v>68</v>
      </c>
      <c r="M112" s="440"/>
      <c r="N112" s="408"/>
      <c r="O112" s="990" cm="1">
        <f t="array" ref="O112">INDEX(O$76:O$85,$AI112,1)*(1-$AH112)+INDEX(O$76:O$85,$AJ112,1)*($AH112)</f>
        <v>2971.4285714285716</v>
      </c>
      <c r="P112" s="990" cm="1">
        <f t="array" ref="P112">INDEX(P$76:P$85,$AI112,1)*(1-$AH112)+INDEX(P$76:P$85,$AJ112,1)*($AH112)</f>
        <v>4700.1857142857152</v>
      </c>
      <c r="Q112" s="991" cm="1">
        <f t="array" ref="Q112">INDEX(Q$76:Q$85,$AI112,1)*(1-$AH112)+INDEX(Q$76:Q$85,$AJ112,1)*($AH112)</f>
        <v>0.7014285714285714</v>
      </c>
      <c r="R112" s="991" cm="1">
        <f t="array" ref="R112">INDEX(R$76:R$85,$AI112,1)*(1-$AH112)+INDEX(R$76:R$85,$AJ112,1)*($AH112)</f>
        <v>0.71178571428571424</v>
      </c>
      <c r="S112" s="985" cm="1">
        <f t="array" ref="S112">INDEX([0]!i_pasture_stage_p6z,$J112+1,ROUNDDOWN((ROW($J112)-ROW($J$76))/i_p6_len,0)+1)</f>
        <v>1</v>
      </c>
      <c r="T112" s="991" cm="1">
        <f t="array" ref="T112">INDEX(T$76:T$85,$AI112,1)*(1-$AH112)+INDEX(T$76:T$85,$AJ112,1)*($AH112)</f>
        <v>0.3</v>
      </c>
      <c r="U112" s="985" cm="1">
        <f t="array" ref="U112">INDEX(U$76:U$85,$AI112,1)*(1-$AH112)+INDEX(U$76:U$85,$AJ112,1)*($AH112)</f>
        <v>10</v>
      </c>
      <c r="V112" s="991" cm="1">
        <f t="array" ref="V112">INDEX(V$76:V$85,$AI112,1)*(1-$AH112)+INDEX(V$76:V$85,$AJ112,1)*($AH112)</f>
        <v>0</v>
      </c>
      <c r="W112" s="408"/>
      <c r="X112" s="408"/>
      <c r="Y112" s="408"/>
      <c r="Z112" s="408"/>
      <c r="AA112" s="408"/>
      <c r="AB112" s="408"/>
      <c r="AC112" s="408"/>
      <c r="AD112" s="408"/>
      <c r="AE112" s="408"/>
      <c r="AF112" s="408"/>
      <c r="AG112" s="408"/>
      <c r="AH112" s="408">
        <f t="shared" si="6"/>
        <v>7.1428571428571425E-2</v>
      </c>
      <c r="AI112" s="408">
        <f t="shared" si="4"/>
        <v>7</v>
      </c>
      <c r="AJ112" s="408">
        <f t="shared" si="7"/>
        <v>6</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7</v>
      </c>
      <c r="K113" s="616">
        <f>Periods!I28</f>
        <v>43852</v>
      </c>
      <c r="L113" s="617">
        <f t="shared" ca="1" si="10"/>
        <v>39</v>
      </c>
      <c r="M113" s="440"/>
      <c r="N113" s="408"/>
      <c r="O113" s="990" cm="1">
        <f t="array" ref="O113">INDEX(O$76:O$85,$AI113,1)*(1-$AH113)+INDEX(O$76:O$85,$AJ113,1)*($AH113)</f>
        <v>2068.181818181818</v>
      </c>
      <c r="P113" s="990" cm="1">
        <f t="array" ref="P113">INDEX(P$76:P$85,$AI113,1)*(1-$AH113)+INDEX(P$76:P$85,$AJ113,1)*($AH113)</f>
        <v>4264.454545454546</v>
      </c>
      <c r="Q113" s="991" cm="1">
        <f t="array" ref="Q113">INDEX(Q$76:Q$85,$AI113,1)*(1-$AH113)+INDEX(Q$76:Q$85,$AJ113,1)*($AH113)</f>
        <v>0.63181818181818183</v>
      </c>
      <c r="R113" s="991" cm="1">
        <f t="array" ref="R113">INDEX(R$76:R$85,$AI113,1)*(1-$AH113)+INDEX(R$76:R$85,$AJ113,1)*($AH113)</f>
        <v>0.7</v>
      </c>
      <c r="S113" s="985" cm="1">
        <f t="array" ref="S113">INDEX([0]!i_pasture_stage_p6z,$J113+1,ROUNDDOWN((ROW($J113)-ROW($J$76))/i_p6_len,0)+1)</f>
        <v>1</v>
      </c>
      <c r="T113" s="991" cm="1">
        <f t="array" ref="T113">INDEX(T$76:T$85,$AI113,1)*(1-$AH113)+INDEX(T$76:T$85,$AJ113,1)*($AH113)</f>
        <v>0.3</v>
      </c>
      <c r="U113" s="985" cm="1">
        <f t="array" ref="U113">INDEX(U$76:U$85,$AI113,1)*(1-$AH113)+INDEX(U$76:U$85,$AJ113,1)*($AH113)</f>
        <v>10</v>
      </c>
      <c r="V113" s="991" cm="1">
        <f t="array" ref="V113">INDEX(V$76:V$85,$AI113,1)*(1-$AH113)+INDEX(V$76:V$85,$AJ113,1)*($AH113)</f>
        <v>4.5454545454545456E-2</v>
      </c>
      <c r="W113" s="408"/>
      <c r="X113" s="408"/>
      <c r="Y113" s="408"/>
      <c r="Z113" s="408"/>
      <c r="AA113" s="408"/>
      <c r="AB113" s="408"/>
      <c r="AC113" s="408"/>
      <c r="AD113" s="408"/>
      <c r="AE113" s="408"/>
      <c r="AF113" s="408"/>
      <c r="AG113" s="408"/>
      <c r="AH113" s="408">
        <f t="shared" si="6"/>
        <v>9.0909090909090912E-2</v>
      </c>
      <c r="AI113" s="408">
        <f t="shared" si="4"/>
        <v>9</v>
      </c>
      <c r="AJ113" s="408">
        <f t="shared" si="7"/>
        <v>8</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24"/>
      <c r="J114" s="424">
        <v>8</v>
      </c>
      <c r="K114" s="616">
        <f>Periods!I29</f>
        <v>43891</v>
      </c>
      <c r="L114" s="617">
        <f t="shared" ca="1" si="10"/>
        <v>31</v>
      </c>
      <c r="M114" s="440"/>
      <c r="N114" s="408"/>
      <c r="O114" s="990" cm="1">
        <f t="array" ref="O114">INDEX(O$76:O$85,$AI114,1)*(1-$AH114)+INDEX(O$76:O$85,$AJ114,1)*($AH114)</f>
        <v>1181.818181818182</v>
      </c>
      <c r="P114" s="990" cm="1">
        <f t="array" ref="P114">INDEX(P$76:P$85,$AI114,1)*(1-$AH114)+INDEX(P$76:P$85,$AJ114,1)*($AH114)</f>
        <v>4028.4454545454555</v>
      </c>
      <c r="Q114" s="991" cm="1">
        <f t="array" ref="Q114">INDEX(Q$76:Q$85,$AI114,1)*(1-$AH114)+INDEX(Q$76:Q$85,$AJ114,1)*($AH114)</f>
        <v>0.60818181818181805</v>
      </c>
      <c r="R114" s="991" cm="1">
        <f t="array" ref="R114">INDEX(R$76:R$85,$AI114,1)*(1-$AH114)+INDEX(R$76:R$85,$AJ114,1)*($AH114)</f>
        <v>0.69999999999999984</v>
      </c>
      <c r="S114" s="985" cm="1">
        <f t="array" ref="S114">INDEX([0]!i_pasture_stage_p6z,$J114+1,ROUNDDOWN((ROW($J114)-ROW($J$76))/i_p6_len,0)+1)</f>
        <v>1</v>
      </c>
      <c r="T114" s="991" cm="1">
        <f t="array" ref="T114">INDEX(T$76:T$85,$AI114,1)*(1-$AH114)+INDEX(T$76:T$85,$AJ114,1)*($AH114)</f>
        <v>0.3</v>
      </c>
      <c r="U114" s="985" cm="1">
        <f t="array" ref="U114">INDEX(U$76:U$85,$AI114,1)*(1-$AH114)+INDEX(U$76:U$85,$AJ114,1)*($AH114)</f>
        <v>9.9999999999999982</v>
      </c>
      <c r="V114" s="991" cm="1">
        <f t="array" ref="V114">INDEX(V$76:V$85,$AI114,1)*(1-$AH114)+INDEX(V$76:V$85,$AJ114,1)*($AH114)</f>
        <v>0.10454545454545455</v>
      </c>
      <c r="W114" s="408"/>
      <c r="X114" s="408"/>
      <c r="Y114" s="408"/>
      <c r="Z114" s="408"/>
      <c r="AA114" s="408"/>
      <c r="AB114" s="408"/>
      <c r="AC114" s="408"/>
      <c r="AD114" s="408"/>
      <c r="AE114" s="408"/>
      <c r="AF114" s="408"/>
      <c r="AG114" s="408"/>
      <c r="AH114" s="408">
        <f t="shared" si="6"/>
        <v>-1.0909090909090908</v>
      </c>
      <c r="AI114" s="408">
        <f t="shared" si="4"/>
        <v>9</v>
      </c>
      <c r="AJ114" s="408">
        <f t="shared" si="7"/>
        <v>8</v>
      </c>
      <c r="AK114" s="408"/>
      <c r="AL114" s="408"/>
      <c r="AM114" s="408"/>
      <c r="AN114" s="408"/>
      <c r="AO114" s="403"/>
      <c r="AP114" s="388"/>
      <c r="AQ114" s="376"/>
      <c r="AR114" s="376"/>
      <c r="AS114" s="376"/>
    </row>
    <row r="115" spans="1:45" hidden="1" outlineLevel="3" x14ac:dyDescent="0.25">
      <c r="A115" s="376"/>
      <c r="B115" s="385"/>
      <c r="C115" s="378">
        <f t="shared" si="5"/>
        <v>4</v>
      </c>
      <c r="D115" s="403"/>
      <c r="E115" s="460"/>
      <c r="F115" s="460"/>
      <c r="G115" s="403"/>
      <c r="H115" s="424"/>
      <c r="I115" s="476"/>
      <c r="J115" s="476">
        <v>9</v>
      </c>
      <c r="K115" s="655">
        <f>Periods!I30</f>
        <v>43922</v>
      </c>
      <c r="L115" s="673">
        <f t="shared" ca="1" si="10"/>
        <v>15</v>
      </c>
      <c r="M115" s="656"/>
      <c r="N115" s="477"/>
      <c r="O115" s="993" cm="1">
        <f t="array" ref="O115">INDEX(O$76:O$85,$AI115,1)*(1-$AH115)+INDEX(O$76:O$85,$AJ115,1)*($AH115)</f>
        <v>477.27272727272793</v>
      </c>
      <c r="P115" s="993" cm="1">
        <f t="array" ref="P115">INDEX(P$76:P$85,$AI115,1)*(1-$AH115)+INDEX(P$76:P$85,$AJ115,1)*($AH115)</f>
        <v>3840.8484848484859</v>
      </c>
      <c r="Q115" s="992" cm="1">
        <f t="array" ref="Q115">INDEX(Q$76:Q$85,$AI115,1)*(1-$AH115)+INDEX(Q$76:Q$85,$AJ115,1)*($AH115)</f>
        <v>0.58939393939393936</v>
      </c>
      <c r="R115" s="992" cm="1">
        <f t="array" ref="R115">INDEX(R$76:R$85,$AI115,1)*(1-$AH115)+INDEX(R$76:R$85,$AJ115,1)*($AH115)</f>
        <v>0.7</v>
      </c>
      <c r="S115" s="986" cm="1">
        <f t="array" ref="S115">INDEX([0]!i_pasture_stage_p6z,$J115+1,ROUNDDOWN((ROW($J115)-ROW($J$76))/i_p6_len,0)+1)</f>
        <v>1</v>
      </c>
      <c r="T115" s="992" cm="1">
        <f t="array" ref="T115">INDEX(T$76:T$85,$AI115,1)*(1-$AH115)+INDEX(T$76:T$85,$AJ115,1)*($AH115)</f>
        <v>0.30000000000000004</v>
      </c>
      <c r="U115" s="986" cm="1">
        <f t="array" ref="U115">INDEX(U$76:U$85,$AI115,1)*(1-$AH115)+INDEX(U$76:U$85,$AJ115,1)*($AH115)</f>
        <v>10</v>
      </c>
      <c r="V115" s="992" cm="1">
        <f t="array" ref="V115">INDEX(V$76:V$85,$AI115,1)*(1-$AH115)+INDEX(V$76:V$85,$AJ115,1)*($AH115)</f>
        <v>0.15151515151515152</v>
      </c>
      <c r="W115" s="477"/>
      <c r="X115" s="477"/>
      <c r="Y115" s="477"/>
      <c r="Z115" s="477"/>
      <c r="AA115" s="477"/>
      <c r="AB115" s="477"/>
      <c r="AC115" s="477"/>
      <c r="AD115" s="477"/>
      <c r="AE115" s="477"/>
      <c r="AF115" s="477"/>
      <c r="AG115" s="477"/>
      <c r="AH115" s="408">
        <f t="shared" si="6"/>
        <v>-2.0303030303030303</v>
      </c>
      <c r="AI115" s="408">
        <f t="shared" si="4"/>
        <v>9</v>
      </c>
      <c r="AJ115" s="408">
        <f t="shared" si="7"/>
        <v>8</v>
      </c>
      <c r="AK115" s="408"/>
      <c r="AL115" s="408"/>
      <c r="AM115" s="408"/>
      <c r="AN115" s="408"/>
      <c r="AO115" s="403"/>
      <c r="AP115" s="388"/>
      <c r="AQ115" s="376"/>
      <c r="AR115" s="376"/>
      <c r="AS115" s="376"/>
    </row>
    <row r="116" spans="1:45" hidden="1" outlineLevel="2" x14ac:dyDescent="0.25">
      <c r="A116" s="376"/>
      <c r="B116" s="385"/>
      <c r="C116" s="378">
        <f t="shared" ref="C116" si="11">INT($C$40)+2</f>
        <v>3</v>
      </c>
      <c r="D116" s="403"/>
      <c r="E116" s="460"/>
      <c r="F116" s="460"/>
      <c r="G116" s="403"/>
      <c r="H116" s="424"/>
      <c r="I116" s="661" t="s">
        <v>783</v>
      </c>
      <c r="J116" s="661">
        <v>0</v>
      </c>
      <c r="K116" s="662">
        <f>Periods!J21</f>
        <v>43572</v>
      </c>
      <c r="L116" s="674">
        <f t="shared" ca="1" si="10"/>
        <v>21</v>
      </c>
      <c r="M116" s="663"/>
      <c r="N116" s="664"/>
      <c r="O116" s="989" cm="1">
        <f t="array" ref="O116">INDEX(O$76:O$85,$AI116,1)*(1-$AH116)+INDEX(O$76:O$85,$AJ116,1)*($AH116)</f>
        <v>366.468085106383</v>
      </c>
      <c r="P116" s="989" cm="1">
        <f t="array" ref="P116">INDEX(P$76:P$85,$AI116,1)*(1-$AH116)+INDEX(P$76:P$85,$AJ116,1)*($AH116)</f>
        <v>588.02978723404249</v>
      </c>
      <c r="Q116" s="994" cm="1">
        <f t="array" ref="Q116">INDEX(Q$76:Q$85,$AI116,1)*(1-$AH116)+INDEX(Q$76:Q$85,$AJ116,1)*($AH116)</f>
        <v>0.76042553191489359</v>
      </c>
      <c r="R116" s="994" cm="1">
        <f t="array" ref="R116">INDEX(R$76:R$85,$AI116,1)*(1-$AH116)+INDEX(R$76:R$85,$AJ116,1)*($AH116)</f>
        <v>0.76838297872340422</v>
      </c>
      <c r="S116" s="987" cm="1">
        <f t="array" ref="S116">INDEX([0]!i_pasture_stage_p6z,$J116+1,ROUNDDOWN((ROW($J116)-ROW($J$76))/i_p6_len,0)+1)</f>
        <v>0</v>
      </c>
      <c r="T116" s="994" cm="1">
        <f t="array" ref="T116">INDEX(T$76:T$85,$AI116,1)*(1-$AH116)+INDEX(T$76:T$85,$AJ116,1)*($AH116)</f>
        <v>0.3</v>
      </c>
      <c r="U116" s="987" cm="1">
        <f t="array" ref="U116">INDEX(U$76:U$85,$AI116,1)*(1-$AH116)+INDEX(U$76:U$85,$AJ116,1)*($AH116)</f>
        <v>10</v>
      </c>
      <c r="V116" s="994" cm="1">
        <f t="array" ref="V116">INDEX(V$76:V$85,$AI116,1)*(1-$AH116)+INDEX(V$76:V$85,$AJ116,1)*($AH116)</f>
        <v>4.7872340425531922E-2</v>
      </c>
      <c r="W116" s="664"/>
      <c r="X116" s="664"/>
      <c r="Y116" s="664"/>
      <c r="Z116" s="664"/>
      <c r="AA116" s="664"/>
      <c r="AB116" s="664"/>
      <c r="AC116" s="664"/>
      <c r="AD116" s="664"/>
      <c r="AE116" s="664"/>
      <c r="AF116" s="664"/>
      <c r="AG116" s="664"/>
      <c r="AH116" s="408">
        <f t="shared" si="6"/>
        <v>0.95744680851063835</v>
      </c>
      <c r="AI116" s="408">
        <f t="shared" si="4"/>
        <v>3</v>
      </c>
      <c r="AJ116" s="408">
        <f t="shared" si="7"/>
        <v>2</v>
      </c>
      <c r="AK116" s="408"/>
      <c r="AL116" s="408"/>
      <c r="AM116" s="408"/>
      <c r="AN116" s="408"/>
      <c r="AO116" s="403"/>
      <c r="AP116" s="388"/>
      <c r="AQ116" s="376"/>
      <c r="AR116" s="376"/>
      <c r="AS116" s="376"/>
    </row>
    <row r="117" spans="1:45" hidden="1" outlineLevel="3" collapsed="1" x14ac:dyDescent="0.25">
      <c r="A117" s="376"/>
      <c r="B117" s="385"/>
      <c r="C117" s="378">
        <f t="shared" si="5"/>
        <v>4</v>
      </c>
      <c r="D117" s="403"/>
      <c r="E117" s="460"/>
      <c r="F117" s="460"/>
      <c r="G117" s="403"/>
      <c r="H117" s="424"/>
      <c r="I117" s="424"/>
      <c r="J117" s="424">
        <v>1</v>
      </c>
      <c r="K117" s="616">
        <f>Periods!J22</f>
        <v>43593</v>
      </c>
      <c r="L117" s="617">
        <f t="shared" ca="1" si="10"/>
        <v>35</v>
      </c>
      <c r="M117" s="440"/>
      <c r="N117" s="408"/>
      <c r="O117" s="990" cm="1">
        <f t="array" ref="O117">INDEX(O$76:O$85,$AI117,1)*(1-$AH117)+INDEX(O$76:O$85,$AJ117,1)*($AH117)</f>
        <v>560.38297872340422</v>
      </c>
      <c r="P117" s="990" cm="1">
        <f t="array" ref="P117">INDEX(P$76:P$85,$AI117,1)*(1-$AH117)+INDEX(P$76:P$85,$AJ117,1)*($AH117)</f>
        <v>899.14255319148936</v>
      </c>
      <c r="Q117" s="991" cm="1">
        <f t="array" ref="Q117">INDEX(Q$76:Q$85,$AI117,1)*(1-$AH117)+INDEX(Q$76:Q$85,$AJ117,1)*($AH117)</f>
        <v>0.76489361702127656</v>
      </c>
      <c r="R117" s="991" cm="1">
        <f t="array" ref="R117">INDEX(R$76:R$85,$AI117,1)*(1-$AH117)+INDEX(R$76:R$85,$AJ117,1)*($AH117)</f>
        <v>0.77240425531914902</v>
      </c>
      <c r="S117" s="985" cm="1">
        <f t="array" ref="S117">INDEX([0]!i_pasture_stage_p6z,$J117+1,ROUNDDOWN((ROW($J117)-ROW($J$76))/i_p6_len,0)+1)</f>
        <v>1</v>
      </c>
      <c r="T117" s="991" cm="1">
        <f t="array" ref="T117">INDEX(T$76:T$85,$AI117,1)*(1-$AH117)+INDEX(T$76:T$85,$AJ117,1)*($AH117)</f>
        <v>0.3</v>
      </c>
      <c r="U117" s="985" cm="1">
        <f t="array" ref="U117">INDEX(U$76:U$85,$AI117,1)*(1-$AH117)+INDEX(U$76:U$85,$AJ117,1)*($AH117)</f>
        <v>10</v>
      </c>
      <c r="V117" s="991" cm="1">
        <f t="array" ref="V117">INDEX(V$76:V$85,$AI117,1)*(1-$AH117)+INDEX(V$76:V$85,$AJ117,1)*($AH117)</f>
        <v>2.553191489361702E-2</v>
      </c>
      <c r="W117" s="408"/>
      <c r="X117" s="408"/>
      <c r="Y117" s="408"/>
      <c r="Z117" s="408"/>
      <c r="AA117" s="408"/>
      <c r="AB117" s="408"/>
      <c r="AC117" s="408"/>
      <c r="AD117" s="408"/>
      <c r="AE117" s="408"/>
      <c r="AF117" s="408"/>
      <c r="AG117" s="408"/>
      <c r="AH117" s="408">
        <f t="shared" si="6"/>
        <v>0.51063829787234039</v>
      </c>
      <c r="AI117" s="408">
        <f t="shared" si="4"/>
        <v>3</v>
      </c>
      <c r="AJ117" s="408">
        <f t="shared" si="7"/>
        <v>2</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2</v>
      </c>
      <c r="K118" s="616">
        <f>Periods!J23</f>
        <v>43628</v>
      </c>
      <c r="L118" s="617">
        <f t="shared" ca="1" si="10"/>
        <v>56</v>
      </c>
      <c r="M118" s="440"/>
      <c r="N118" s="408"/>
      <c r="O118" s="990" cm="1">
        <f t="array" ref="O118">INDEX(O$76:O$85,$AI118,1)*(1-$AH118)+INDEX(O$76:O$85,$AJ118,1)*($AH118)</f>
        <v>865.43076923076922</v>
      </c>
      <c r="P118" s="990" cm="1">
        <f t="array" ref="P118">INDEX(P$76:P$85,$AI118,1)*(1-$AH118)+INDEX(P$76:P$85,$AJ118,1)*($AH118)</f>
        <v>1389.103076923077</v>
      </c>
      <c r="Q118" s="991" cm="1">
        <f t="array" ref="Q118">INDEX(Q$76:Q$85,$AI118,1)*(1-$AH118)+INDEX(Q$76:Q$85,$AJ118,1)*($AH118)</f>
        <v>0.77067692307692315</v>
      </c>
      <c r="R118" s="991" cm="1">
        <f t="array" ref="R118">INDEX(R$76:R$85,$AI118,1)*(1-$AH118)+INDEX(R$76:R$85,$AJ118,1)*($AH118)</f>
        <v>0.7764923076923077</v>
      </c>
      <c r="S118" s="985" cm="1">
        <f t="array" ref="S118">INDEX([0]!i_pasture_stage_p6z,$J118+1,ROUNDDOWN((ROW($J118)-ROW($J$76))/i_p6_len,0)+1)</f>
        <v>1</v>
      </c>
      <c r="T118" s="991" cm="1">
        <f t="array" ref="T118">INDEX(T$76:T$85,$AI118,1)*(1-$AH118)+INDEX(T$76:T$85,$AJ118,1)*($AH118)</f>
        <v>0.3</v>
      </c>
      <c r="U118" s="985" cm="1">
        <f t="array" ref="U118">INDEX(U$76:U$85,$AI118,1)*(1-$AH118)+INDEX(U$76:U$85,$AJ118,1)*($AH118)</f>
        <v>10</v>
      </c>
      <c r="V118" s="991" cm="1">
        <f t="array" ref="V118">INDEX(V$76:V$85,$AI118,1)*(1-$AH118)+INDEX(V$76:V$85,$AJ118,1)*($AH118)</f>
        <v>0</v>
      </c>
      <c r="W118" s="408"/>
      <c r="X118" s="408"/>
      <c r="Y118" s="408"/>
      <c r="Z118" s="408"/>
      <c r="AA118" s="408"/>
      <c r="AB118" s="408"/>
      <c r="AC118" s="408"/>
      <c r="AD118" s="408"/>
      <c r="AE118" s="408"/>
      <c r="AF118" s="408"/>
      <c r="AG118" s="408"/>
      <c r="AH118" s="408">
        <f t="shared" si="6"/>
        <v>0.83076923076923082</v>
      </c>
      <c r="AI118" s="408">
        <f t="shared" ref="AI118:AI149" si="12">MIN(9,MIN(i_p6_len,IF($K118&lt;INDEX(i_break_date,ROUNDDOWN((ROW($I118)-ROW($I$76))/i_p6_len,0)+1,1),i_p6_len,IFERROR(IFERROR(MATCH($K118,$K$76:$K$85,0),MATCH($K118,$K$76:$K$85,1)+1),1))))</f>
        <v>4</v>
      </c>
      <c r="AJ118" s="408">
        <f t="shared" si="7"/>
        <v>3</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3</v>
      </c>
      <c r="K119" s="616">
        <f>Periods!J24</f>
        <v>43684</v>
      </c>
      <c r="L119" s="617">
        <f t="shared" ca="1" si="10"/>
        <v>49</v>
      </c>
      <c r="M119" s="440"/>
      <c r="N119" s="408"/>
      <c r="O119" s="990" cm="1">
        <f t="array" ref="O119">INDEX(O$76:O$85,$AI119,1)*(1-$AH119)+INDEX(O$76:O$85,$AJ119,1)*($AH119)</f>
        <v>1307.8571428571429</v>
      </c>
      <c r="P119" s="990" cm="1">
        <f t="array" ref="P119">INDEX(P$76:P$85,$AI119,1)*(1-$AH119)+INDEX(P$76:P$85,$AJ119,1)*($AH119)</f>
        <v>2099.5742857142859</v>
      </c>
      <c r="Q119" s="991" cm="1">
        <f t="array" ref="Q119">INDEX(Q$76:Q$85,$AI119,1)*(1-$AH119)+INDEX(Q$76:Q$85,$AJ119,1)*($AH119)</f>
        <v>0.77320000000000011</v>
      </c>
      <c r="R119" s="991" cm="1">
        <f t="array" ref="R119">INDEX(R$76:R$85,$AI119,1)*(1-$AH119)+INDEX(R$76:R$85,$AJ119,1)*($AH119)</f>
        <v>0.77377142857142867</v>
      </c>
      <c r="S119" s="985" cm="1">
        <f t="array" ref="S119">INDEX([0]!i_pasture_stage_p6z,$J119+1,ROUNDDOWN((ROW($J119)-ROW($J$76))/i_p6_len,0)+1)</f>
        <v>1</v>
      </c>
      <c r="T119" s="991" cm="1">
        <f t="array" ref="T119">INDEX(T$76:T$85,$AI119,1)*(1-$AH119)+INDEX(T$76:T$85,$AJ119,1)*($AH119)</f>
        <v>0.3</v>
      </c>
      <c r="U119" s="985" cm="1">
        <f t="array" ref="U119">INDEX(U$76:U$85,$AI119,1)*(1-$AH119)+INDEX(U$76:U$85,$AJ119,1)*($AH119)</f>
        <v>10</v>
      </c>
      <c r="V119" s="991" cm="1">
        <f t="array" ref="V119">INDEX(V$76:V$85,$AI119,1)*(1-$AH119)+INDEX(V$76:V$85,$AJ119,1)*($AH119)</f>
        <v>0</v>
      </c>
      <c r="W119" s="408"/>
      <c r="X119" s="408"/>
      <c r="Y119" s="408"/>
      <c r="Z119" s="408"/>
      <c r="AA119" s="408"/>
      <c r="AB119" s="408"/>
      <c r="AC119" s="408"/>
      <c r="AD119" s="408"/>
      <c r="AE119" s="408"/>
      <c r="AF119" s="408"/>
      <c r="AG119" s="408"/>
      <c r="AH119" s="408">
        <f t="shared" si="6"/>
        <v>0.94285714285714284</v>
      </c>
      <c r="AI119" s="408">
        <f t="shared" si="12"/>
        <v>5</v>
      </c>
      <c r="AJ119" s="408">
        <f t="shared" si="7"/>
        <v>4</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4</v>
      </c>
      <c r="K120" s="616">
        <f>Periods!J25</f>
        <v>43733</v>
      </c>
      <c r="L120" s="617">
        <f t="shared" ca="1" si="10"/>
        <v>20</v>
      </c>
      <c r="M120" s="440"/>
      <c r="N120" s="408"/>
      <c r="O120" s="990" cm="1">
        <f t="array" ref="O120">INDEX(O$76:O$85,$AI120,1)*(1-$AH120)+INDEX(O$76:O$85,$AJ120,1)*($AH120)</f>
        <v>2278.5714285714284</v>
      </c>
      <c r="P120" s="990" cm="1">
        <f t="array" ref="P120">INDEX(P$76:P$85,$AI120,1)*(1-$AH120)+INDEX(P$76:P$85,$AJ120,1)*($AH120)</f>
        <v>3575.4142857142851</v>
      </c>
      <c r="Q120" s="991" cm="1">
        <f t="array" ref="Q120">INDEX(Q$76:Q$85,$AI120,1)*(1-$AH120)+INDEX(Q$76:Q$85,$AJ120,1)*($AH120)</f>
        <v>0.7371428571428571</v>
      </c>
      <c r="R120" s="991" cm="1">
        <f t="array" ref="R120">INDEX(R$76:R$85,$AI120,1)*(1-$AH120)+INDEX(R$76:R$85,$AJ120,1)*($AH120)</f>
        <v>0.75</v>
      </c>
      <c r="S120" s="985" cm="1">
        <f t="array" ref="S120">INDEX([0]!i_pasture_stage_p6z,$J120+1,ROUNDDOWN((ROW($J120)-ROW($J$76))/i_p6_len,0)+1)</f>
        <v>1</v>
      </c>
      <c r="T120" s="991" cm="1">
        <f t="array" ref="T120">INDEX(T$76:T$85,$AI120,1)*(1-$AH120)+INDEX(T$76:T$85,$AJ120,1)*($AH120)</f>
        <v>0.29999999999999993</v>
      </c>
      <c r="U120" s="985" cm="1">
        <f t="array" ref="U120">INDEX(U$76:U$85,$AI120,1)*(1-$AH120)+INDEX(U$76:U$85,$AJ120,1)*($AH120)</f>
        <v>10</v>
      </c>
      <c r="V120" s="991" cm="1">
        <f t="array" ref="V120">INDEX(V$76:V$85,$AI120,1)*(1-$AH120)+INDEX(V$76:V$85,$AJ120,1)*($AH120)</f>
        <v>0</v>
      </c>
      <c r="W120" s="408"/>
      <c r="X120" s="408"/>
      <c r="Y120" s="408"/>
      <c r="Z120" s="408"/>
      <c r="AA120" s="408"/>
      <c r="AB120" s="408"/>
      <c r="AC120" s="408"/>
      <c r="AD120" s="408"/>
      <c r="AE120" s="408"/>
      <c r="AF120" s="408"/>
      <c r="AG120" s="408"/>
      <c r="AH120" s="408">
        <f t="shared" si="6"/>
        <v>0.42857142857142855</v>
      </c>
      <c r="AI120" s="408">
        <f t="shared" si="12"/>
        <v>6</v>
      </c>
      <c r="AJ120" s="408">
        <f t="shared" si="7"/>
        <v>5</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5</v>
      </c>
      <c r="K121" s="616">
        <f>Periods!J26</f>
        <v>43753</v>
      </c>
      <c r="L121" s="617">
        <f t="shared" ca="1" si="10"/>
        <v>13</v>
      </c>
      <c r="M121" s="440"/>
      <c r="N121" s="408"/>
      <c r="O121" s="990" cm="1">
        <f t="array" ref="O121">INDEX(O$76:O$85,$AI121,1)*(1-$AH121)+INDEX(O$76:O$85,$AJ121,1)*($AH121)</f>
        <v>2676.1904761904761</v>
      </c>
      <c r="P121" s="990" cm="1">
        <f t="array" ref="P121">INDEX(P$76:P$85,$AI121,1)*(1-$AH121)+INDEX(P$76:P$85,$AJ121,1)*($AH121)</f>
        <v>4187.5047619047618</v>
      </c>
      <c r="Q121" s="991" cm="1">
        <f t="array" ref="Q121">INDEX(Q$76:Q$85,$AI121,1)*(1-$AH121)+INDEX(Q$76:Q$85,$AJ121,1)*($AH121)</f>
        <v>0.71619047619047616</v>
      </c>
      <c r="R121" s="991" cm="1">
        <f t="array" ref="R121">INDEX(R$76:R$85,$AI121,1)*(1-$AH121)+INDEX(R$76:R$85,$AJ121,1)*($AH121)</f>
        <v>0.73023809523809513</v>
      </c>
      <c r="S121" s="985" cm="1">
        <f t="array" ref="S121">INDEX([0]!i_pasture_stage_p6z,$J121+1,ROUNDDOWN((ROW($J121)-ROW($J$76))/i_p6_len,0)+1)</f>
        <v>1</v>
      </c>
      <c r="T121" s="991" cm="1">
        <f t="array" ref="T121">INDEX(T$76:T$85,$AI121,1)*(1-$AH121)+INDEX(T$76:T$85,$AJ121,1)*($AH121)</f>
        <v>0.3</v>
      </c>
      <c r="U121" s="985" cm="1">
        <f t="array" ref="U121">INDEX(U$76:U$85,$AI121,1)*(1-$AH121)+INDEX(U$76:U$85,$AJ121,1)*($AH121)</f>
        <v>10</v>
      </c>
      <c r="V121" s="991" cm="1">
        <f t="array" ref="V121">INDEX(V$76:V$85,$AI121,1)*(1-$AH121)+INDEX(V$76:V$85,$AJ121,1)*($AH121)</f>
        <v>0</v>
      </c>
      <c r="W121" s="408"/>
      <c r="X121" s="408"/>
      <c r="Y121" s="408"/>
      <c r="Z121" s="408"/>
      <c r="AA121" s="408"/>
      <c r="AB121" s="408"/>
      <c r="AC121" s="408"/>
      <c r="AD121" s="408"/>
      <c r="AE121" s="408"/>
      <c r="AF121" s="408"/>
      <c r="AG121" s="408"/>
      <c r="AH121" s="408">
        <f t="shared" si="6"/>
        <v>0.80952380952380953</v>
      </c>
      <c r="AI121" s="408">
        <f t="shared" si="12"/>
        <v>7</v>
      </c>
      <c r="AJ121" s="408">
        <f t="shared" si="7"/>
        <v>6</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6</v>
      </c>
      <c r="K122" s="616">
        <f>Periods!J27</f>
        <v>43766</v>
      </c>
      <c r="L122" s="617">
        <f t="shared" ca="1" si="10"/>
        <v>86</v>
      </c>
      <c r="M122" s="440"/>
      <c r="N122" s="408"/>
      <c r="O122" s="990" cm="1">
        <f t="array" ref="O122">INDEX(O$76:O$85,$AI122,1)*(1-$AH122)+INDEX(O$76:O$85,$AJ122,1)*($AH122)</f>
        <v>2800</v>
      </c>
      <c r="P122" s="990" cm="1">
        <f t="array" ref="P122">INDEX(P$76:P$85,$AI122,1)*(1-$AH122)+INDEX(P$76:P$85,$AJ122,1)*($AH122)</f>
        <v>4402.5</v>
      </c>
      <c r="Q122" s="991" cm="1">
        <f t="array" ref="Q122">INDEX(Q$76:Q$85,$AI122,1)*(1-$AH122)+INDEX(Q$76:Q$85,$AJ122,1)*($AH122)</f>
        <v>0.71</v>
      </c>
      <c r="R122" s="991" cm="1">
        <f t="array" ref="R122">INDEX(R$76:R$85,$AI122,1)*(1-$AH122)+INDEX(R$76:R$85,$AJ122,1)*($AH122)</f>
        <v>0.72249999999999992</v>
      </c>
      <c r="S122" s="985" cm="1">
        <f t="array" ref="S122">INDEX([0]!i_pasture_stage_p6z,$J122+1,ROUNDDOWN((ROW($J122)-ROW($J$76))/i_p6_len,0)+1)</f>
        <v>1</v>
      </c>
      <c r="T122" s="991" cm="1">
        <f t="array" ref="T122">INDEX(T$76:T$85,$AI122,1)*(1-$AH122)+INDEX(T$76:T$85,$AJ122,1)*($AH122)</f>
        <v>0.3</v>
      </c>
      <c r="U122" s="985" cm="1">
        <f t="array" ref="U122">INDEX(U$76:U$85,$AI122,1)*(1-$AH122)+INDEX(U$76:U$85,$AJ122,1)*($AH122)</f>
        <v>10</v>
      </c>
      <c r="V122" s="991" cm="1">
        <f t="array" ref="V122">INDEX(V$76:V$85,$AI122,1)*(1-$AH122)+INDEX(V$76:V$85,$AJ122,1)*($AH122)</f>
        <v>0</v>
      </c>
      <c r="W122" s="408"/>
      <c r="X122" s="408"/>
      <c r="Y122" s="408"/>
      <c r="Z122" s="408"/>
      <c r="AA122" s="408"/>
      <c r="AB122" s="408"/>
      <c r="AC122" s="408"/>
      <c r="AD122" s="408"/>
      <c r="AE122" s="408"/>
      <c r="AF122" s="408"/>
      <c r="AG122" s="408"/>
      <c r="AH122" s="408">
        <f t="shared" si="6"/>
        <v>0.5</v>
      </c>
      <c r="AI122" s="408">
        <f t="shared" si="12"/>
        <v>7</v>
      </c>
      <c r="AJ122" s="408">
        <f t="shared" si="7"/>
        <v>6</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7</v>
      </c>
      <c r="K123" s="616">
        <f>Periods!J28</f>
        <v>43852</v>
      </c>
      <c r="L123" s="617">
        <f t="shared" ca="1" si="10"/>
        <v>39</v>
      </c>
      <c r="M123" s="440"/>
      <c r="N123" s="408"/>
      <c r="O123" s="990" cm="1">
        <f t="array" ref="O123">INDEX(O$76:O$85,$AI123,1)*(1-$AH123)+INDEX(O$76:O$85,$AJ123,1)*($AH123)</f>
        <v>2068.181818181818</v>
      </c>
      <c r="P123" s="990" cm="1">
        <f t="array" ref="P123">INDEX(P$76:P$85,$AI123,1)*(1-$AH123)+INDEX(P$76:P$85,$AJ123,1)*($AH123)</f>
        <v>4264.454545454546</v>
      </c>
      <c r="Q123" s="991" cm="1">
        <f t="array" ref="Q123">INDEX(Q$76:Q$85,$AI123,1)*(1-$AH123)+INDEX(Q$76:Q$85,$AJ123,1)*($AH123)</f>
        <v>0.63181818181818183</v>
      </c>
      <c r="R123" s="991" cm="1">
        <f t="array" ref="R123">INDEX(R$76:R$85,$AI123,1)*(1-$AH123)+INDEX(R$76:R$85,$AJ123,1)*($AH123)</f>
        <v>0.7</v>
      </c>
      <c r="S123" s="985" cm="1">
        <f t="array" ref="S123">INDEX([0]!i_pasture_stage_p6z,$J123+1,ROUNDDOWN((ROW($J123)-ROW($J$76))/i_p6_len,0)+1)</f>
        <v>1</v>
      </c>
      <c r="T123" s="991" cm="1">
        <f t="array" ref="T123">INDEX(T$76:T$85,$AI123,1)*(1-$AH123)+INDEX(T$76:T$85,$AJ123,1)*($AH123)</f>
        <v>0.3</v>
      </c>
      <c r="U123" s="985" cm="1">
        <f t="array" ref="U123">INDEX(U$76:U$85,$AI123,1)*(1-$AH123)+INDEX(U$76:U$85,$AJ123,1)*($AH123)</f>
        <v>10</v>
      </c>
      <c r="V123" s="991" cm="1">
        <f t="array" ref="V123">INDEX(V$76:V$85,$AI123,1)*(1-$AH123)+INDEX(V$76:V$85,$AJ123,1)*($AH123)</f>
        <v>4.5454545454545456E-2</v>
      </c>
      <c r="W123" s="408"/>
      <c r="X123" s="408"/>
      <c r="Y123" s="408"/>
      <c r="Z123" s="408"/>
      <c r="AA123" s="408"/>
      <c r="AB123" s="408"/>
      <c r="AC123" s="408"/>
      <c r="AD123" s="408"/>
      <c r="AE123" s="408"/>
      <c r="AF123" s="408"/>
      <c r="AG123" s="408"/>
      <c r="AH123" s="408">
        <f t="shared" si="6"/>
        <v>9.0909090909090912E-2</v>
      </c>
      <c r="AI123" s="408">
        <f t="shared" si="12"/>
        <v>9</v>
      </c>
      <c r="AJ123" s="408">
        <f t="shared" si="7"/>
        <v>8</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24"/>
      <c r="J124" s="424">
        <v>8</v>
      </c>
      <c r="K124" s="616">
        <f>Periods!J29</f>
        <v>43891</v>
      </c>
      <c r="L124" s="617">
        <f t="shared" ca="1" si="10"/>
        <v>31</v>
      </c>
      <c r="M124" s="440"/>
      <c r="N124" s="408"/>
      <c r="O124" s="990" cm="1">
        <f t="array" ref="O124">INDEX(O$76:O$85,$AI124,1)*(1-$AH124)+INDEX(O$76:O$85,$AJ124,1)*($AH124)</f>
        <v>1181.818181818182</v>
      </c>
      <c r="P124" s="990" cm="1">
        <f t="array" ref="P124">INDEX(P$76:P$85,$AI124,1)*(1-$AH124)+INDEX(P$76:P$85,$AJ124,1)*($AH124)</f>
        <v>4028.4454545454555</v>
      </c>
      <c r="Q124" s="991" cm="1">
        <f t="array" ref="Q124">INDEX(Q$76:Q$85,$AI124,1)*(1-$AH124)+INDEX(Q$76:Q$85,$AJ124,1)*($AH124)</f>
        <v>0.60818181818181805</v>
      </c>
      <c r="R124" s="991" cm="1">
        <f t="array" ref="R124">INDEX(R$76:R$85,$AI124,1)*(1-$AH124)+INDEX(R$76:R$85,$AJ124,1)*($AH124)</f>
        <v>0.69999999999999984</v>
      </c>
      <c r="S124" s="985" cm="1">
        <f t="array" ref="S124">INDEX([0]!i_pasture_stage_p6z,$J124+1,ROUNDDOWN((ROW($J124)-ROW($J$76))/i_p6_len,0)+1)</f>
        <v>1</v>
      </c>
      <c r="T124" s="991" cm="1">
        <f t="array" ref="T124">INDEX(T$76:T$85,$AI124,1)*(1-$AH124)+INDEX(T$76:T$85,$AJ124,1)*($AH124)</f>
        <v>0.3</v>
      </c>
      <c r="U124" s="985" cm="1">
        <f t="array" ref="U124">INDEX(U$76:U$85,$AI124,1)*(1-$AH124)+INDEX(U$76:U$85,$AJ124,1)*($AH124)</f>
        <v>9.9999999999999982</v>
      </c>
      <c r="V124" s="991" cm="1">
        <f t="array" ref="V124">INDEX(V$76:V$85,$AI124,1)*(1-$AH124)+INDEX(V$76:V$85,$AJ124,1)*($AH124)</f>
        <v>0.10454545454545455</v>
      </c>
      <c r="W124" s="408"/>
      <c r="X124" s="408"/>
      <c r="Y124" s="408"/>
      <c r="Z124" s="408"/>
      <c r="AA124" s="408"/>
      <c r="AB124" s="408"/>
      <c r="AC124" s="408"/>
      <c r="AD124" s="408"/>
      <c r="AE124" s="408"/>
      <c r="AF124" s="408"/>
      <c r="AG124" s="408"/>
      <c r="AH124" s="408">
        <f t="shared" si="6"/>
        <v>-1.0909090909090908</v>
      </c>
      <c r="AI124" s="408">
        <f t="shared" si="12"/>
        <v>9</v>
      </c>
      <c r="AJ124" s="408">
        <f t="shared" si="7"/>
        <v>8</v>
      </c>
      <c r="AK124" s="408"/>
      <c r="AL124" s="408"/>
      <c r="AM124" s="408"/>
      <c r="AN124" s="408"/>
      <c r="AO124" s="403"/>
      <c r="AP124" s="388"/>
      <c r="AQ124" s="376"/>
      <c r="AR124" s="376"/>
      <c r="AS124" s="376"/>
    </row>
    <row r="125" spans="1:45" hidden="1" outlineLevel="3" x14ac:dyDescent="0.25">
      <c r="A125" s="376"/>
      <c r="B125" s="385"/>
      <c r="C125" s="378">
        <f t="shared" si="5"/>
        <v>4</v>
      </c>
      <c r="D125" s="403"/>
      <c r="E125" s="460"/>
      <c r="F125" s="460"/>
      <c r="G125" s="403"/>
      <c r="H125" s="424"/>
      <c r="I125" s="476"/>
      <c r="J125" s="476">
        <v>9</v>
      </c>
      <c r="K125" s="655">
        <f>Periods!J30</f>
        <v>43922</v>
      </c>
      <c r="L125" s="673">
        <f t="shared" ca="1" si="10"/>
        <v>15</v>
      </c>
      <c r="M125" s="656"/>
      <c r="N125" s="477"/>
      <c r="O125" s="993" cm="1">
        <f t="array" ref="O125">INDEX(O$76:O$85,$AI125,1)*(1-$AH125)+INDEX(O$76:O$85,$AJ125,1)*($AH125)</f>
        <v>477.27272727272793</v>
      </c>
      <c r="P125" s="993" cm="1">
        <f t="array" ref="P125">INDEX(P$76:P$85,$AI125,1)*(1-$AH125)+INDEX(P$76:P$85,$AJ125,1)*($AH125)</f>
        <v>3840.8484848484859</v>
      </c>
      <c r="Q125" s="992" cm="1">
        <f t="array" ref="Q125">INDEX(Q$76:Q$85,$AI125,1)*(1-$AH125)+INDEX(Q$76:Q$85,$AJ125,1)*($AH125)</f>
        <v>0.58939393939393936</v>
      </c>
      <c r="R125" s="992" cm="1">
        <f t="array" ref="R125">INDEX(R$76:R$85,$AI125,1)*(1-$AH125)+INDEX(R$76:R$85,$AJ125,1)*($AH125)</f>
        <v>0.7</v>
      </c>
      <c r="S125" s="986" cm="1">
        <f t="array" ref="S125">INDEX([0]!i_pasture_stage_p6z,$J125+1,ROUNDDOWN((ROW($J125)-ROW($J$76))/i_p6_len,0)+1)</f>
        <v>1</v>
      </c>
      <c r="T125" s="992" cm="1">
        <f t="array" ref="T125">INDEX(T$76:T$85,$AI125,1)*(1-$AH125)+INDEX(T$76:T$85,$AJ125,1)*($AH125)</f>
        <v>0.30000000000000004</v>
      </c>
      <c r="U125" s="986" cm="1">
        <f t="array" ref="U125">INDEX(U$76:U$85,$AI125,1)*(1-$AH125)+INDEX(U$76:U$85,$AJ125,1)*($AH125)</f>
        <v>10</v>
      </c>
      <c r="V125" s="992" cm="1">
        <f t="array" ref="V125">INDEX(V$76:V$85,$AI125,1)*(1-$AH125)+INDEX(V$76:V$85,$AJ125,1)*($AH125)</f>
        <v>0.15151515151515152</v>
      </c>
      <c r="W125" s="477"/>
      <c r="X125" s="477"/>
      <c r="Y125" s="477"/>
      <c r="Z125" s="477"/>
      <c r="AA125" s="477"/>
      <c r="AB125" s="477"/>
      <c r="AC125" s="477"/>
      <c r="AD125" s="477"/>
      <c r="AE125" s="477"/>
      <c r="AF125" s="477"/>
      <c r="AG125" s="477"/>
      <c r="AH125" s="408">
        <f t="shared" si="6"/>
        <v>-2.0303030303030303</v>
      </c>
      <c r="AI125" s="408">
        <f t="shared" si="12"/>
        <v>9</v>
      </c>
      <c r="AJ125" s="408">
        <f t="shared" si="7"/>
        <v>8</v>
      </c>
      <c r="AK125" s="408"/>
      <c r="AL125" s="408"/>
      <c r="AM125" s="408"/>
      <c r="AN125" s="408"/>
      <c r="AO125" s="403"/>
      <c r="AP125" s="388"/>
      <c r="AQ125" s="376"/>
      <c r="AR125" s="376"/>
      <c r="AS125" s="376"/>
    </row>
    <row r="126" spans="1:45" hidden="1" outlineLevel="2" x14ac:dyDescent="0.25">
      <c r="A126" s="376"/>
      <c r="B126" s="385"/>
      <c r="C126" s="378">
        <f t="shared" ref="C126" si="13">INT($C$40)+2</f>
        <v>3</v>
      </c>
      <c r="D126" s="403"/>
      <c r="E126" s="460"/>
      <c r="F126" s="460"/>
      <c r="G126" s="403"/>
      <c r="H126" s="424"/>
      <c r="I126" s="661" t="s">
        <v>784</v>
      </c>
      <c r="J126" s="661">
        <v>0</v>
      </c>
      <c r="K126" s="662">
        <f>Periods!K21</f>
        <v>43572</v>
      </c>
      <c r="L126" s="674">
        <f t="shared" ca="1" si="10"/>
        <v>21</v>
      </c>
      <c r="M126" s="663"/>
      <c r="N126" s="664"/>
      <c r="O126" s="989" cm="1">
        <f t="array" ref="O126">INDEX(O$76:O$85,$AI126,1)*(1-$AH126)+INDEX(O$76:O$85,$AJ126,1)*($AH126)</f>
        <v>2000</v>
      </c>
      <c r="P126" s="989" cm="1">
        <f t="array" ref="P126">INDEX(P$76:P$85,$AI126,1)*(1-$AH126)+INDEX(P$76:P$85,$AJ126,1)*($AH126)</f>
        <v>4246.3</v>
      </c>
      <c r="Q126" s="994" cm="1">
        <f t="array" ref="Q126">INDEX(Q$76:Q$85,$AI126,1)*(1-$AH126)+INDEX(Q$76:Q$85,$AJ126,1)*($AH126)</f>
        <v>0.63</v>
      </c>
      <c r="R126" s="994" cm="1">
        <f t="array" ref="R126">INDEX(R$76:R$85,$AI126,1)*(1-$AH126)+INDEX(R$76:R$85,$AJ126,1)*($AH126)</f>
        <v>0.7</v>
      </c>
      <c r="S126" s="987" cm="1">
        <f t="array" ref="S126">INDEX([0]!i_pasture_stage_p6z,$J126+1,ROUNDDOWN((ROW($J126)-ROW($J$76))/i_p6_len,0)+1)</f>
        <v>1</v>
      </c>
      <c r="T126" s="994" cm="1">
        <f t="array" ref="T126">INDEX(T$76:T$85,$AI126,1)*(1-$AH126)+INDEX(T$76:T$85,$AJ126,1)*($AH126)</f>
        <v>0.3</v>
      </c>
      <c r="U126" s="987" cm="1">
        <f t="array" ref="U126">INDEX(U$76:U$85,$AI126,1)*(1-$AH126)+INDEX(U$76:U$85,$AJ126,1)*($AH126)</f>
        <v>10</v>
      </c>
      <c r="V126" s="994" cm="1">
        <f t="array" ref="V126">INDEX(V$76:V$85,$AI126,1)*(1-$AH126)+INDEX(V$76:V$85,$AJ126,1)*($AH126)</f>
        <v>0.05</v>
      </c>
      <c r="W126" s="664"/>
      <c r="X126" s="664"/>
      <c r="Y126" s="664"/>
      <c r="Z126" s="664"/>
      <c r="AA126" s="664"/>
      <c r="AB126" s="664"/>
      <c r="AC126" s="664"/>
      <c r="AD126" s="664"/>
      <c r="AE126" s="664"/>
      <c r="AF126" s="664"/>
      <c r="AG126" s="664"/>
      <c r="AH126" s="408">
        <f t="shared" si="6"/>
        <v>0</v>
      </c>
      <c r="AI126" s="408">
        <f t="shared" si="12"/>
        <v>9</v>
      </c>
      <c r="AJ126" s="408">
        <f t="shared" si="7"/>
        <v>8</v>
      </c>
      <c r="AK126" s="408"/>
      <c r="AL126" s="408"/>
      <c r="AM126" s="408"/>
      <c r="AN126" s="408"/>
      <c r="AO126" s="403"/>
      <c r="AP126" s="388"/>
      <c r="AQ126" s="376"/>
      <c r="AR126" s="376"/>
      <c r="AS126" s="376"/>
    </row>
    <row r="127" spans="1:45" hidden="1" outlineLevel="3" collapsed="1" x14ac:dyDescent="0.25">
      <c r="A127" s="376"/>
      <c r="B127" s="385"/>
      <c r="C127" s="378">
        <f t="shared" si="5"/>
        <v>4</v>
      </c>
      <c r="D127" s="403"/>
      <c r="E127" s="460"/>
      <c r="F127" s="460"/>
      <c r="G127" s="403"/>
      <c r="H127" s="424"/>
      <c r="I127" s="424"/>
      <c r="J127" s="424">
        <v>1</v>
      </c>
      <c r="K127" s="616">
        <f>Periods!K22</f>
        <v>43593</v>
      </c>
      <c r="L127" s="617">
        <f t="shared" ca="1" si="10"/>
        <v>35</v>
      </c>
      <c r="M127" s="440"/>
      <c r="N127" s="408"/>
      <c r="O127" s="990" cm="1">
        <f t="array" ref="O127">INDEX(O$76:O$85,$AI127,1)*(1-$AH127)+INDEX(O$76:O$85,$AJ127,1)*($AH127)</f>
        <v>560.38297872340422</v>
      </c>
      <c r="P127" s="990" cm="1">
        <f t="array" ref="P127">INDEX(P$76:P$85,$AI127,1)*(1-$AH127)+INDEX(P$76:P$85,$AJ127,1)*($AH127)</f>
        <v>899.14255319148936</v>
      </c>
      <c r="Q127" s="991" cm="1">
        <f t="array" ref="Q127">INDEX(Q$76:Q$85,$AI127,1)*(1-$AH127)+INDEX(Q$76:Q$85,$AJ127,1)*($AH127)</f>
        <v>0.76489361702127656</v>
      </c>
      <c r="R127" s="991" cm="1">
        <f t="array" ref="R127">INDEX(R$76:R$85,$AI127,1)*(1-$AH127)+INDEX(R$76:R$85,$AJ127,1)*($AH127)</f>
        <v>0.77240425531914902</v>
      </c>
      <c r="S127" s="985" cm="1">
        <f t="array" ref="S127">INDEX([0]!i_pasture_stage_p6z,$J127+1,ROUNDDOWN((ROW($J127)-ROW($J$76))/i_p6_len,0)+1)</f>
        <v>0</v>
      </c>
      <c r="T127" s="991" cm="1">
        <f t="array" ref="T127">INDEX(T$76:T$85,$AI127,1)*(1-$AH127)+INDEX(T$76:T$85,$AJ127,1)*($AH127)</f>
        <v>0.3</v>
      </c>
      <c r="U127" s="985" cm="1">
        <f t="array" ref="U127">INDEX(U$76:U$85,$AI127,1)*(1-$AH127)+INDEX(U$76:U$85,$AJ127,1)*($AH127)</f>
        <v>10</v>
      </c>
      <c r="V127" s="991" cm="1">
        <f t="array" ref="V127">INDEX(V$76:V$85,$AI127,1)*(1-$AH127)+INDEX(V$76:V$85,$AJ127,1)*($AH127)</f>
        <v>2.553191489361702E-2</v>
      </c>
      <c r="W127" s="408"/>
      <c r="X127" s="408"/>
      <c r="Y127" s="408"/>
      <c r="Z127" s="408"/>
      <c r="AA127" s="408"/>
      <c r="AB127" s="408"/>
      <c r="AC127" s="408"/>
      <c r="AD127" s="408"/>
      <c r="AE127" s="408"/>
      <c r="AF127" s="408"/>
      <c r="AG127" s="408"/>
      <c r="AH127" s="408">
        <f t="shared" si="6"/>
        <v>0.51063829787234039</v>
      </c>
      <c r="AI127" s="408">
        <f t="shared" si="12"/>
        <v>3</v>
      </c>
      <c r="AJ127" s="408">
        <f t="shared" si="7"/>
        <v>2</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2</v>
      </c>
      <c r="K128" s="616">
        <f>Periods!K23</f>
        <v>43628</v>
      </c>
      <c r="L128" s="617">
        <f t="shared" ca="1" si="10"/>
        <v>56</v>
      </c>
      <c r="M128" s="440"/>
      <c r="N128" s="408"/>
      <c r="O128" s="990" cm="1">
        <f t="array" ref="O128">INDEX(O$76:O$85,$AI128,1)*(1-$AH128)+INDEX(O$76:O$85,$AJ128,1)*($AH128)</f>
        <v>865.43076923076922</v>
      </c>
      <c r="P128" s="990" cm="1">
        <f t="array" ref="P128">INDEX(P$76:P$85,$AI128,1)*(1-$AH128)+INDEX(P$76:P$85,$AJ128,1)*($AH128)</f>
        <v>1389.103076923077</v>
      </c>
      <c r="Q128" s="991" cm="1">
        <f t="array" ref="Q128">INDEX(Q$76:Q$85,$AI128,1)*(1-$AH128)+INDEX(Q$76:Q$85,$AJ128,1)*($AH128)</f>
        <v>0.77067692307692315</v>
      </c>
      <c r="R128" s="991" cm="1">
        <f t="array" ref="R128">INDEX(R$76:R$85,$AI128,1)*(1-$AH128)+INDEX(R$76:R$85,$AJ128,1)*($AH128)</f>
        <v>0.7764923076923077</v>
      </c>
      <c r="S128" s="985" cm="1">
        <f t="array" ref="S128">INDEX([0]!i_pasture_stage_p6z,$J128+1,ROUNDDOWN((ROW($J128)-ROW($J$76))/i_p6_len,0)+1)</f>
        <v>1</v>
      </c>
      <c r="T128" s="991" cm="1">
        <f t="array" ref="T128">INDEX(T$76:T$85,$AI128,1)*(1-$AH128)+INDEX(T$76:T$85,$AJ128,1)*($AH128)</f>
        <v>0.3</v>
      </c>
      <c r="U128" s="985" cm="1">
        <f t="array" ref="U128">INDEX(U$76:U$85,$AI128,1)*(1-$AH128)+INDEX(U$76:U$85,$AJ128,1)*($AH128)</f>
        <v>10</v>
      </c>
      <c r="V128" s="991" cm="1">
        <f t="array" ref="V128">INDEX(V$76:V$85,$AI128,1)*(1-$AH128)+INDEX(V$76:V$85,$AJ128,1)*($AH128)</f>
        <v>0</v>
      </c>
      <c r="W128" s="408"/>
      <c r="X128" s="408"/>
      <c r="Y128" s="408"/>
      <c r="Z128" s="408"/>
      <c r="AA128" s="408"/>
      <c r="AB128" s="408"/>
      <c r="AC128" s="408"/>
      <c r="AD128" s="408"/>
      <c r="AE128" s="408"/>
      <c r="AF128" s="408"/>
      <c r="AG128" s="408"/>
      <c r="AH128" s="408">
        <f t="shared" si="6"/>
        <v>0.83076923076923082</v>
      </c>
      <c r="AI128" s="408">
        <f t="shared" si="12"/>
        <v>4</v>
      </c>
      <c r="AJ128" s="408">
        <f t="shared" si="7"/>
        <v>3</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3</v>
      </c>
      <c r="K129" s="616">
        <f>Periods!K24</f>
        <v>43684</v>
      </c>
      <c r="L129" s="617">
        <f t="shared" ca="1" si="10"/>
        <v>49</v>
      </c>
      <c r="M129" s="440"/>
      <c r="N129" s="408"/>
      <c r="O129" s="990" cm="1">
        <f t="array" ref="O129">INDEX(O$76:O$85,$AI129,1)*(1-$AH129)+INDEX(O$76:O$85,$AJ129,1)*($AH129)</f>
        <v>1307.8571428571429</v>
      </c>
      <c r="P129" s="990" cm="1">
        <f t="array" ref="P129">INDEX(P$76:P$85,$AI129,1)*(1-$AH129)+INDEX(P$76:P$85,$AJ129,1)*($AH129)</f>
        <v>2099.5742857142859</v>
      </c>
      <c r="Q129" s="991" cm="1">
        <f t="array" ref="Q129">INDEX(Q$76:Q$85,$AI129,1)*(1-$AH129)+INDEX(Q$76:Q$85,$AJ129,1)*($AH129)</f>
        <v>0.77320000000000011</v>
      </c>
      <c r="R129" s="991" cm="1">
        <f t="array" ref="R129">INDEX(R$76:R$85,$AI129,1)*(1-$AH129)+INDEX(R$76:R$85,$AJ129,1)*($AH129)</f>
        <v>0.77377142857142867</v>
      </c>
      <c r="S129" s="985" cm="1">
        <f t="array" ref="S129">INDEX([0]!i_pasture_stage_p6z,$J129+1,ROUNDDOWN((ROW($J129)-ROW($J$76))/i_p6_len,0)+1)</f>
        <v>1</v>
      </c>
      <c r="T129" s="991" cm="1">
        <f t="array" ref="T129">INDEX(T$76:T$85,$AI129,1)*(1-$AH129)+INDEX(T$76:T$85,$AJ129,1)*($AH129)</f>
        <v>0.3</v>
      </c>
      <c r="U129" s="985" cm="1">
        <f t="array" ref="U129">INDEX(U$76:U$85,$AI129,1)*(1-$AH129)+INDEX(U$76:U$85,$AJ129,1)*($AH129)</f>
        <v>10</v>
      </c>
      <c r="V129" s="991" cm="1">
        <f t="array" ref="V129">INDEX(V$76:V$85,$AI129,1)*(1-$AH129)+INDEX(V$76:V$85,$AJ129,1)*($AH129)</f>
        <v>0</v>
      </c>
      <c r="W129" s="408"/>
      <c r="X129" s="408"/>
      <c r="Y129" s="408"/>
      <c r="Z129" s="408"/>
      <c r="AA129" s="408"/>
      <c r="AB129" s="408"/>
      <c r="AC129" s="408"/>
      <c r="AD129" s="408"/>
      <c r="AE129" s="408"/>
      <c r="AF129" s="408"/>
      <c r="AG129" s="408"/>
      <c r="AH129" s="408">
        <f t="shared" si="6"/>
        <v>0.94285714285714284</v>
      </c>
      <c r="AI129" s="408">
        <f t="shared" si="12"/>
        <v>5</v>
      </c>
      <c r="AJ129" s="408">
        <f t="shared" si="7"/>
        <v>4</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4</v>
      </c>
      <c r="K130" s="616">
        <f>Periods!K25</f>
        <v>43733</v>
      </c>
      <c r="L130" s="617">
        <f t="shared" ca="1" si="10"/>
        <v>20</v>
      </c>
      <c r="M130" s="440"/>
      <c r="N130" s="408"/>
      <c r="O130" s="990" cm="1">
        <f t="array" ref="O130">INDEX(O$76:O$85,$AI130,1)*(1-$AH130)+INDEX(O$76:O$85,$AJ130,1)*($AH130)</f>
        <v>2278.5714285714284</v>
      </c>
      <c r="P130" s="990" cm="1">
        <f t="array" ref="P130">INDEX(P$76:P$85,$AI130,1)*(1-$AH130)+INDEX(P$76:P$85,$AJ130,1)*($AH130)</f>
        <v>3575.4142857142851</v>
      </c>
      <c r="Q130" s="991" cm="1">
        <f t="array" ref="Q130">INDEX(Q$76:Q$85,$AI130,1)*(1-$AH130)+INDEX(Q$76:Q$85,$AJ130,1)*($AH130)</f>
        <v>0.7371428571428571</v>
      </c>
      <c r="R130" s="991" cm="1">
        <f t="array" ref="R130">INDEX(R$76:R$85,$AI130,1)*(1-$AH130)+INDEX(R$76:R$85,$AJ130,1)*($AH130)</f>
        <v>0.75</v>
      </c>
      <c r="S130" s="985" cm="1">
        <f t="array" ref="S130">INDEX([0]!i_pasture_stage_p6z,$J130+1,ROUNDDOWN((ROW($J130)-ROW($J$76))/i_p6_len,0)+1)</f>
        <v>1</v>
      </c>
      <c r="T130" s="991" cm="1">
        <f t="array" ref="T130">INDEX(T$76:T$85,$AI130,1)*(1-$AH130)+INDEX(T$76:T$85,$AJ130,1)*($AH130)</f>
        <v>0.29999999999999993</v>
      </c>
      <c r="U130" s="985" cm="1">
        <f t="array" ref="U130">INDEX(U$76:U$85,$AI130,1)*(1-$AH130)+INDEX(U$76:U$85,$AJ130,1)*($AH130)</f>
        <v>10</v>
      </c>
      <c r="V130" s="991" cm="1">
        <f t="array" ref="V130">INDEX(V$76:V$85,$AI130,1)*(1-$AH130)+INDEX(V$76:V$85,$AJ130,1)*($AH130)</f>
        <v>0</v>
      </c>
      <c r="W130" s="408"/>
      <c r="X130" s="408"/>
      <c r="Y130" s="408"/>
      <c r="Z130" s="408"/>
      <c r="AA130" s="408"/>
      <c r="AB130" s="408"/>
      <c r="AC130" s="408"/>
      <c r="AD130" s="408"/>
      <c r="AE130" s="408"/>
      <c r="AF130" s="408"/>
      <c r="AG130" s="408"/>
      <c r="AH130" s="408">
        <f t="shared" si="6"/>
        <v>0.42857142857142855</v>
      </c>
      <c r="AI130" s="408">
        <f t="shared" si="12"/>
        <v>6</v>
      </c>
      <c r="AJ130" s="408">
        <f t="shared" si="7"/>
        <v>5</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5</v>
      </c>
      <c r="K131" s="616">
        <f>Periods!K26</f>
        <v>43753</v>
      </c>
      <c r="L131" s="617">
        <f t="shared" ca="1" si="10"/>
        <v>36</v>
      </c>
      <c r="M131" s="440"/>
      <c r="N131" s="408"/>
      <c r="O131" s="990" cm="1">
        <f t="array" ref="O131">INDEX(O$76:O$85,$AI131,1)*(1-$AH131)+INDEX(O$76:O$85,$AJ131,1)*($AH131)</f>
        <v>2676.1904761904761</v>
      </c>
      <c r="P131" s="990" cm="1">
        <f t="array" ref="P131">INDEX(P$76:P$85,$AI131,1)*(1-$AH131)+INDEX(P$76:P$85,$AJ131,1)*($AH131)</f>
        <v>4187.5047619047618</v>
      </c>
      <c r="Q131" s="991" cm="1">
        <f t="array" ref="Q131">INDEX(Q$76:Q$85,$AI131,1)*(1-$AH131)+INDEX(Q$76:Q$85,$AJ131,1)*($AH131)</f>
        <v>0.71619047619047616</v>
      </c>
      <c r="R131" s="991" cm="1">
        <f t="array" ref="R131">INDEX(R$76:R$85,$AI131,1)*(1-$AH131)+INDEX(R$76:R$85,$AJ131,1)*($AH131)</f>
        <v>0.73023809523809513</v>
      </c>
      <c r="S131" s="985" cm="1">
        <f t="array" ref="S131">INDEX([0]!i_pasture_stage_p6z,$J131+1,ROUNDDOWN((ROW($J131)-ROW($J$76))/i_p6_len,0)+1)</f>
        <v>1</v>
      </c>
      <c r="T131" s="991" cm="1">
        <f t="array" ref="T131">INDEX(T$76:T$85,$AI131,1)*(1-$AH131)+INDEX(T$76:T$85,$AJ131,1)*($AH131)</f>
        <v>0.3</v>
      </c>
      <c r="U131" s="985" cm="1">
        <f t="array" ref="U131">INDEX(U$76:U$85,$AI131,1)*(1-$AH131)+INDEX(U$76:U$85,$AJ131,1)*($AH131)</f>
        <v>10</v>
      </c>
      <c r="V131" s="991" cm="1">
        <f t="array" ref="V131">INDEX(V$76:V$85,$AI131,1)*(1-$AH131)+INDEX(V$76:V$85,$AJ131,1)*($AH131)</f>
        <v>0</v>
      </c>
      <c r="W131" s="408"/>
      <c r="X131" s="408"/>
      <c r="Y131" s="408"/>
      <c r="Z131" s="408"/>
      <c r="AA131" s="408"/>
      <c r="AB131" s="408"/>
      <c r="AC131" s="408"/>
      <c r="AD131" s="408"/>
      <c r="AE131" s="408"/>
      <c r="AF131" s="408"/>
      <c r="AG131" s="408"/>
      <c r="AH131" s="408">
        <f t="shared" si="6"/>
        <v>0.80952380952380953</v>
      </c>
      <c r="AI131" s="408">
        <f t="shared" si="12"/>
        <v>7</v>
      </c>
      <c r="AJ131" s="408">
        <f t="shared" si="7"/>
        <v>6</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6</v>
      </c>
      <c r="K132" s="616">
        <f>Periods!K27</f>
        <v>43789</v>
      </c>
      <c r="L132" s="617">
        <f t="shared" ca="1" si="10"/>
        <v>63</v>
      </c>
      <c r="M132" s="440"/>
      <c r="N132" s="408"/>
      <c r="O132" s="990" cm="1">
        <f t="array" ref="O132">INDEX(O$76:O$85,$AI132,1)*(1-$AH132)+INDEX(O$76:O$85,$AJ132,1)*($AH132)</f>
        <v>2985.7142857142858</v>
      </c>
      <c r="P132" s="990" cm="1">
        <f t="array" ref="P132">INDEX(P$76:P$85,$AI132,1)*(1-$AH132)+INDEX(P$76:P$85,$AJ132,1)*($AH132)</f>
        <v>4732.4400000000005</v>
      </c>
      <c r="Q132" s="991" cm="1">
        <f t="array" ref="Q132">INDEX(Q$76:Q$85,$AI132,1)*(1-$AH132)+INDEX(Q$76:Q$85,$AJ132,1)*($AH132)</f>
        <v>0.69714285714285706</v>
      </c>
      <c r="R132" s="991" cm="1">
        <f t="array" ref="R132">INDEX(R$76:R$85,$AI132,1)*(1-$AH132)+INDEX(R$76:R$85,$AJ132,1)*($AH132)</f>
        <v>0.70942857142857141</v>
      </c>
      <c r="S132" s="985" cm="1">
        <f t="array" ref="S132">INDEX([0]!i_pasture_stage_p6z,$J132+1,ROUNDDOWN((ROW($J132)-ROW($J$76))/i_p6_len,0)+1)</f>
        <v>1</v>
      </c>
      <c r="T132" s="991" cm="1">
        <f t="array" ref="T132">INDEX(T$76:T$85,$AI132,1)*(1-$AH132)+INDEX(T$76:T$85,$AJ132,1)*($AH132)</f>
        <v>0.3</v>
      </c>
      <c r="U132" s="985" cm="1">
        <f t="array" ref="U132">INDEX(U$76:U$85,$AI132,1)*(1-$AH132)+INDEX(U$76:U$85,$AJ132,1)*($AH132)</f>
        <v>10</v>
      </c>
      <c r="V132" s="991" cm="1">
        <f t="array" ref="V132">INDEX(V$76:V$85,$AI132,1)*(1-$AH132)+INDEX(V$76:V$85,$AJ132,1)*($AH132)</f>
        <v>0</v>
      </c>
      <c r="W132" s="408"/>
      <c r="X132" s="408"/>
      <c r="Y132" s="408"/>
      <c r="Z132" s="408"/>
      <c r="AA132" s="408"/>
      <c r="AB132" s="408"/>
      <c r="AC132" s="408"/>
      <c r="AD132" s="408"/>
      <c r="AE132" s="408"/>
      <c r="AF132" s="408"/>
      <c r="AG132" s="408"/>
      <c r="AH132" s="408">
        <f t="shared" si="6"/>
        <v>0.94285714285714284</v>
      </c>
      <c r="AI132" s="408">
        <f t="shared" si="12"/>
        <v>8</v>
      </c>
      <c r="AJ132" s="408">
        <f t="shared" si="7"/>
        <v>7</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7</v>
      </c>
      <c r="K133" s="616">
        <f>Periods!K28</f>
        <v>43852</v>
      </c>
      <c r="L133" s="617">
        <f t="shared" ca="1" si="10"/>
        <v>39</v>
      </c>
      <c r="M133" s="440"/>
      <c r="N133" s="408"/>
      <c r="O133" s="990" cm="1">
        <f t="array" ref="O133">INDEX(O$76:O$85,$AI133,1)*(1-$AH133)+INDEX(O$76:O$85,$AJ133,1)*($AH133)</f>
        <v>2068.181818181818</v>
      </c>
      <c r="P133" s="990" cm="1">
        <f t="array" ref="P133">INDEX(P$76:P$85,$AI133,1)*(1-$AH133)+INDEX(P$76:P$85,$AJ133,1)*($AH133)</f>
        <v>4264.454545454546</v>
      </c>
      <c r="Q133" s="991" cm="1">
        <f t="array" ref="Q133">INDEX(Q$76:Q$85,$AI133,1)*(1-$AH133)+INDEX(Q$76:Q$85,$AJ133,1)*($AH133)</f>
        <v>0.63181818181818183</v>
      </c>
      <c r="R133" s="991" cm="1">
        <f t="array" ref="R133">INDEX(R$76:R$85,$AI133,1)*(1-$AH133)+INDEX(R$76:R$85,$AJ133,1)*($AH133)</f>
        <v>0.7</v>
      </c>
      <c r="S133" s="985" cm="1">
        <f t="array" ref="S133">INDEX([0]!i_pasture_stage_p6z,$J133+1,ROUNDDOWN((ROW($J133)-ROW($J$76))/i_p6_len,0)+1)</f>
        <v>1</v>
      </c>
      <c r="T133" s="991" cm="1">
        <f t="array" ref="T133">INDEX(T$76:T$85,$AI133,1)*(1-$AH133)+INDEX(T$76:T$85,$AJ133,1)*($AH133)</f>
        <v>0.3</v>
      </c>
      <c r="U133" s="985" cm="1">
        <f t="array" ref="U133">INDEX(U$76:U$85,$AI133,1)*(1-$AH133)+INDEX(U$76:U$85,$AJ133,1)*($AH133)</f>
        <v>10</v>
      </c>
      <c r="V133" s="991" cm="1">
        <f t="array" ref="V133">INDEX(V$76:V$85,$AI133,1)*(1-$AH133)+INDEX(V$76:V$85,$AJ133,1)*($AH133)</f>
        <v>4.5454545454545456E-2</v>
      </c>
      <c r="W133" s="408"/>
      <c r="X133" s="408"/>
      <c r="Y133" s="408"/>
      <c r="Z133" s="408"/>
      <c r="AA133" s="408"/>
      <c r="AB133" s="408"/>
      <c r="AC133" s="408"/>
      <c r="AD133" s="408"/>
      <c r="AE133" s="408"/>
      <c r="AF133" s="408"/>
      <c r="AG133" s="408"/>
      <c r="AH133" s="408">
        <f t="shared" si="6"/>
        <v>9.0909090909090912E-2</v>
      </c>
      <c r="AI133" s="408">
        <f t="shared" si="12"/>
        <v>9</v>
      </c>
      <c r="AJ133" s="408">
        <f t="shared" si="7"/>
        <v>8</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24"/>
      <c r="J134" s="424">
        <v>8</v>
      </c>
      <c r="K134" s="616">
        <f>Periods!K29</f>
        <v>43891</v>
      </c>
      <c r="L134" s="617">
        <f t="shared" ca="1" si="10"/>
        <v>31</v>
      </c>
      <c r="M134" s="440"/>
      <c r="N134" s="408"/>
      <c r="O134" s="990" cm="1">
        <f t="array" ref="O134">INDEX(O$76:O$85,$AI134,1)*(1-$AH134)+INDEX(O$76:O$85,$AJ134,1)*($AH134)</f>
        <v>1181.818181818182</v>
      </c>
      <c r="P134" s="990" cm="1">
        <f t="array" ref="P134">INDEX(P$76:P$85,$AI134,1)*(1-$AH134)+INDEX(P$76:P$85,$AJ134,1)*($AH134)</f>
        <v>4028.4454545454555</v>
      </c>
      <c r="Q134" s="991" cm="1">
        <f t="array" ref="Q134">INDEX(Q$76:Q$85,$AI134,1)*(1-$AH134)+INDEX(Q$76:Q$85,$AJ134,1)*($AH134)</f>
        <v>0.60818181818181805</v>
      </c>
      <c r="R134" s="991" cm="1">
        <f t="array" ref="R134">INDEX(R$76:R$85,$AI134,1)*(1-$AH134)+INDEX(R$76:R$85,$AJ134,1)*($AH134)</f>
        <v>0.69999999999999984</v>
      </c>
      <c r="S134" s="985" cm="1">
        <f t="array" ref="S134">INDEX([0]!i_pasture_stage_p6z,$J134+1,ROUNDDOWN((ROW($J134)-ROW($J$76))/i_p6_len,0)+1)</f>
        <v>1</v>
      </c>
      <c r="T134" s="991" cm="1">
        <f t="array" ref="T134">INDEX(T$76:T$85,$AI134,1)*(1-$AH134)+INDEX(T$76:T$85,$AJ134,1)*($AH134)</f>
        <v>0.3</v>
      </c>
      <c r="U134" s="985" cm="1">
        <f t="array" ref="U134">INDEX(U$76:U$85,$AI134,1)*(1-$AH134)+INDEX(U$76:U$85,$AJ134,1)*($AH134)</f>
        <v>9.9999999999999982</v>
      </c>
      <c r="V134" s="991" cm="1">
        <f t="array" ref="V134">INDEX(V$76:V$85,$AI134,1)*(1-$AH134)+INDEX(V$76:V$85,$AJ134,1)*($AH134)</f>
        <v>0.10454545454545455</v>
      </c>
      <c r="W134" s="408"/>
      <c r="X134" s="408"/>
      <c r="Y134" s="408"/>
      <c r="Z134" s="408"/>
      <c r="AA134" s="408"/>
      <c r="AB134" s="408"/>
      <c r="AC134" s="408"/>
      <c r="AD134" s="408"/>
      <c r="AE134" s="408"/>
      <c r="AF134" s="408"/>
      <c r="AG134" s="408"/>
      <c r="AH134" s="408">
        <f t="shared" si="6"/>
        <v>-1.0909090909090908</v>
      </c>
      <c r="AI134" s="408">
        <f t="shared" si="12"/>
        <v>9</v>
      </c>
      <c r="AJ134" s="408">
        <f t="shared" si="7"/>
        <v>8</v>
      </c>
      <c r="AK134" s="408"/>
      <c r="AL134" s="408"/>
      <c r="AM134" s="408"/>
      <c r="AN134" s="408"/>
      <c r="AO134" s="403"/>
      <c r="AP134" s="388"/>
      <c r="AQ134" s="376"/>
      <c r="AR134" s="376"/>
      <c r="AS134" s="376"/>
    </row>
    <row r="135" spans="1:45" hidden="1" outlineLevel="3" x14ac:dyDescent="0.25">
      <c r="A135" s="376"/>
      <c r="B135" s="385"/>
      <c r="C135" s="378">
        <f t="shared" si="5"/>
        <v>4</v>
      </c>
      <c r="D135" s="403"/>
      <c r="E135" s="460"/>
      <c r="F135" s="460"/>
      <c r="G135" s="403"/>
      <c r="H135" s="424"/>
      <c r="I135" s="476"/>
      <c r="J135" s="476">
        <v>9</v>
      </c>
      <c r="K135" s="655">
        <f>Periods!K30</f>
        <v>43922</v>
      </c>
      <c r="L135" s="673">
        <f t="shared" ca="1" si="10"/>
        <v>15</v>
      </c>
      <c r="M135" s="656"/>
      <c r="N135" s="477"/>
      <c r="O135" s="993" cm="1">
        <f t="array" ref="O135">INDEX(O$76:O$85,$AI135,1)*(1-$AH135)+INDEX(O$76:O$85,$AJ135,1)*($AH135)</f>
        <v>477.27272727272793</v>
      </c>
      <c r="P135" s="993" cm="1">
        <f t="array" ref="P135">INDEX(P$76:P$85,$AI135,1)*(1-$AH135)+INDEX(P$76:P$85,$AJ135,1)*($AH135)</f>
        <v>3840.8484848484859</v>
      </c>
      <c r="Q135" s="992" cm="1">
        <f t="array" ref="Q135">INDEX(Q$76:Q$85,$AI135,1)*(1-$AH135)+INDEX(Q$76:Q$85,$AJ135,1)*($AH135)</f>
        <v>0.58939393939393936</v>
      </c>
      <c r="R135" s="992" cm="1">
        <f t="array" ref="R135">INDEX(R$76:R$85,$AI135,1)*(1-$AH135)+INDEX(R$76:R$85,$AJ135,1)*($AH135)</f>
        <v>0.7</v>
      </c>
      <c r="S135" s="986" cm="1">
        <f t="array" ref="S135">INDEX([0]!i_pasture_stage_p6z,$J135+1,ROUNDDOWN((ROW($J135)-ROW($J$76))/i_p6_len,0)+1)</f>
        <v>1</v>
      </c>
      <c r="T135" s="992" cm="1">
        <f t="array" ref="T135">INDEX(T$76:T$85,$AI135,1)*(1-$AH135)+INDEX(T$76:T$85,$AJ135,1)*($AH135)</f>
        <v>0.30000000000000004</v>
      </c>
      <c r="U135" s="986" cm="1">
        <f t="array" ref="U135">INDEX(U$76:U$85,$AI135,1)*(1-$AH135)+INDEX(U$76:U$85,$AJ135,1)*($AH135)</f>
        <v>10</v>
      </c>
      <c r="V135" s="992" cm="1">
        <f t="array" ref="V135">INDEX(V$76:V$85,$AI135,1)*(1-$AH135)+INDEX(V$76:V$85,$AJ135,1)*($AH135)</f>
        <v>0.15151515151515152</v>
      </c>
      <c r="W135" s="477"/>
      <c r="X135" s="477"/>
      <c r="Y135" s="477"/>
      <c r="Z135" s="477"/>
      <c r="AA135" s="477"/>
      <c r="AB135" s="477"/>
      <c r="AC135" s="477"/>
      <c r="AD135" s="477"/>
      <c r="AE135" s="477"/>
      <c r="AF135" s="477"/>
      <c r="AG135" s="477"/>
      <c r="AH135" s="408">
        <f t="shared" si="6"/>
        <v>-2.0303030303030303</v>
      </c>
      <c r="AI135" s="408">
        <f t="shared" si="12"/>
        <v>9</v>
      </c>
      <c r="AJ135" s="408">
        <f t="shared" si="7"/>
        <v>8</v>
      </c>
      <c r="AK135" s="408"/>
      <c r="AL135" s="408"/>
      <c r="AM135" s="408"/>
      <c r="AN135" s="408"/>
      <c r="AO135" s="403"/>
      <c r="AP135" s="388"/>
      <c r="AQ135" s="376"/>
      <c r="AR135" s="376"/>
      <c r="AS135" s="376"/>
    </row>
    <row r="136" spans="1:45" hidden="1" outlineLevel="2" x14ac:dyDescent="0.25">
      <c r="A136" s="376"/>
      <c r="B136" s="385"/>
      <c r="C136" s="378">
        <f t="shared" ref="C136" si="14">INT($C$40)+2</f>
        <v>3</v>
      </c>
      <c r="D136" s="403"/>
      <c r="E136" s="460"/>
      <c r="F136" s="460"/>
      <c r="G136" s="403"/>
      <c r="H136" s="424"/>
      <c r="I136" s="661" t="s">
        <v>785</v>
      </c>
      <c r="J136" s="661">
        <v>0</v>
      </c>
      <c r="K136" s="662">
        <f>Periods!L21</f>
        <v>43572</v>
      </c>
      <c r="L136" s="674">
        <f t="shared" ca="1" si="10"/>
        <v>21</v>
      </c>
      <c r="M136" s="663"/>
      <c r="N136" s="664"/>
      <c r="O136" s="989" cm="1">
        <f t="array" ref="O136">INDEX(O$76:O$85,$AI136,1)*(1-$AH136)+INDEX(O$76:O$85,$AJ136,1)*($AH136)</f>
        <v>2000</v>
      </c>
      <c r="P136" s="989" cm="1">
        <f t="array" ref="P136">INDEX(P$76:P$85,$AI136,1)*(1-$AH136)+INDEX(P$76:P$85,$AJ136,1)*($AH136)</f>
        <v>4246.3</v>
      </c>
      <c r="Q136" s="994" cm="1">
        <f t="array" ref="Q136">INDEX(Q$76:Q$85,$AI136,1)*(1-$AH136)+INDEX(Q$76:Q$85,$AJ136,1)*($AH136)</f>
        <v>0.63</v>
      </c>
      <c r="R136" s="994" cm="1">
        <f t="array" ref="R136">INDEX(R$76:R$85,$AI136,1)*(1-$AH136)+INDEX(R$76:R$85,$AJ136,1)*($AH136)</f>
        <v>0.7</v>
      </c>
      <c r="S136" s="987" cm="1">
        <f t="array" ref="S136">INDEX([0]!i_pasture_stage_p6z,$J136+1,ROUNDDOWN((ROW($J136)-ROW($J$76))/i_p6_len,0)+1)</f>
        <v>1</v>
      </c>
      <c r="T136" s="994" cm="1">
        <f t="array" ref="T136">INDEX(T$76:T$85,$AI136,1)*(1-$AH136)+INDEX(T$76:T$85,$AJ136,1)*($AH136)</f>
        <v>0.3</v>
      </c>
      <c r="U136" s="987" cm="1">
        <f t="array" ref="U136">INDEX(U$76:U$85,$AI136,1)*(1-$AH136)+INDEX(U$76:U$85,$AJ136,1)*($AH136)</f>
        <v>10</v>
      </c>
      <c r="V136" s="994" cm="1">
        <f t="array" ref="V136">INDEX(V$76:V$85,$AI136,1)*(1-$AH136)+INDEX(V$76:V$85,$AJ136,1)*($AH136)</f>
        <v>0.05</v>
      </c>
      <c r="W136" s="664"/>
      <c r="X136" s="664"/>
      <c r="Y136" s="664"/>
      <c r="Z136" s="664"/>
      <c r="AA136" s="664"/>
      <c r="AB136" s="664"/>
      <c r="AC136" s="664"/>
      <c r="AD136" s="664"/>
      <c r="AE136" s="664"/>
      <c r="AF136" s="664"/>
      <c r="AG136" s="664"/>
      <c r="AH136" s="408">
        <f t="shared" si="6"/>
        <v>0</v>
      </c>
      <c r="AI136" s="408">
        <f t="shared" si="12"/>
        <v>9</v>
      </c>
      <c r="AJ136" s="408">
        <f t="shared" si="7"/>
        <v>8</v>
      </c>
      <c r="AK136" s="408"/>
      <c r="AL136" s="408"/>
      <c r="AM136" s="408"/>
      <c r="AN136" s="408"/>
      <c r="AO136" s="403"/>
      <c r="AP136" s="388"/>
      <c r="AQ136" s="376"/>
      <c r="AR136" s="376"/>
      <c r="AS136" s="376"/>
    </row>
    <row r="137" spans="1:45" hidden="1" outlineLevel="3" collapsed="1" x14ac:dyDescent="0.25">
      <c r="A137" s="376"/>
      <c r="B137" s="385"/>
      <c r="C137" s="378">
        <f t="shared" si="5"/>
        <v>4</v>
      </c>
      <c r="D137" s="403"/>
      <c r="E137" s="460"/>
      <c r="F137" s="460"/>
      <c r="G137" s="403"/>
      <c r="H137" s="424"/>
      <c r="I137" s="424"/>
      <c r="J137" s="424">
        <v>1</v>
      </c>
      <c r="K137" s="616">
        <f>Periods!L22</f>
        <v>43593</v>
      </c>
      <c r="L137" s="617">
        <f t="shared" ca="1" si="10"/>
        <v>35</v>
      </c>
      <c r="M137" s="440"/>
      <c r="N137" s="408"/>
      <c r="O137" s="990" cm="1">
        <f t="array" ref="O137">INDEX(O$76:O$85,$AI137,1)*(1-$AH137)+INDEX(O$76:O$85,$AJ137,1)*($AH137)</f>
        <v>560.38297872340422</v>
      </c>
      <c r="P137" s="990" cm="1">
        <f t="array" ref="P137">INDEX(P$76:P$85,$AI137,1)*(1-$AH137)+INDEX(P$76:P$85,$AJ137,1)*($AH137)</f>
        <v>899.14255319148936</v>
      </c>
      <c r="Q137" s="991" cm="1">
        <f t="array" ref="Q137">INDEX(Q$76:Q$85,$AI137,1)*(1-$AH137)+INDEX(Q$76:Q$85,$AJ137,1)*($AH137)</f>
        <v>0.76489361702127656</v>
      </c>
      <c r="R137" s="991" cm="1">
        <f t="array" ref="R137">INDEX(R$76:R$85,$AI137,1)*(1-$AH137)+INDEX(R$76:R$85,$AJ137,1)*($AH137)</f>
        <v>0.77240425531914902</v>
      </c>
      <c r="S137" s="985" cm="1">
        <f t="array" ref="S137">INDEX([0]!i_pasture_stage_p6z,$J137+1,ROUNDDOWN((ROW($J137)-ROW($J$76))/i_p6_len,0)+1)</f>
        <v>0</v>
      </c>
      <c r="T137" s="991" cm="1">
        <f t="array" ref="T137">INDEX(T$76:T$85,$AI137,1)*(1-$AH137)+INDEX(T$76:T$85,$AJ137,1)*($AH137)</f>
        <v>0.3</v>
      </c>
      <c r="U137" s="985" cm="1">
        <f t="array" ref="U137">INDEX(U$76:U$85,$AI137,1)*(1-$AH137)+INDEX(U$76:U$85,$AJ137,1)*($AH137)</f>
        <v>10</v>
      </c>
      <c r="V137" s="991" cm="1">
        <f t="array" ref="V137">INDEX(V$76:V$85,$AI137,1)*(1-$AH137)+INDEX(V$76:V$85,$AJ137,1)*($AH137)</f>
        <v>2.553191489361702E-2</v>
      </c>
      <c r="W137" s="408"/>
      <c r="X137" s="408"/>
      <c r="Y137" s="408"/>
      <c r="Z137" s="408"/>
      <c r="AA137" s="408"/>
      <c r="AB137" s="408"/>
      <c r="AC137" s="408"/>
      <c r="AD137" s="408"/>
      <c r="AE137" s="408"/>
      <c r="AF137" s="408"/>
      <c r="AG137" s="408"/>
      <c r="AH137" s="408">
        <f t="shared" si="6"/>
        <v>0.51063829787234039</v>
      </c>
      <c r="AI137" s="408">
        <f t="shared" si="12"/>
        <v>3</v>
      </c>
      <c r="AJ137" s="408">
        <f t="shared" si="7"/>
        <v>2</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2</v>
      </c>
      <c r="K138" s="616">
        <f>Periods!L23</f>
        <v>43628</v>
      </c>
      <c r="L138" s="617">
        <f t="shared" ca="1" si="10"/>
        <v>56</v>
      </c>
      <c r="M138" s="440"/>
      <c r="N138" s="408"/>
      <c r="O138" s="990" cm="1">
        <f t="array" ref="O138">INDEX(O$76:O$85,$AI138,1)*(1-$AH138)+INDEX(O$76:O$85,$AJ138,1)*($AH138)</f>
        <v>865.43076923076922</v>
      </c>
      <c r="P138" s="990" cm="1">
        <f t="array" ref="P138">INDEX(P$76:P$85,$AI138,1)*(1-$AH138)+INDEX(P$76:P$85,$AJ138,1)*($AH138)</f>
        <v>1389.103076923077</v>
      </c>
      <c r="Q138" s="991" cm="1">
        <f t="array" ref="Q138">INDEX(Q$76:Q$85,$AI138,1)*(1-$AH138)+INDEX(Q$76:Q$85,$AJ138,1)*($AH138)</f>
        <v>0.77067692307692315</v>
      </c>
      <c r="R138" s="991" cm="1">
        <f t="array" ref="R138">INDEX(R$76:R$85,$AI138,1)*(1-$AH138)+INDEX(R$76:R$85,$AJ138,1)*($AH138)</f>
        <v>0.7764923076923077</v>
      </c>
      <c r="S138" s="985" cm="1">
        <f t="array" ref="S138">INDEX([0]!i_pasture_stage_p6z,$J138+1,ROUNDDOWN((ROW($J138)-ROW($J$76))/i_p6_len,0)+1)</f>
        <v>1</v>
      </c>
      <c r="T138" s="991" cm="1">
        <f t="array" ref="T138">INDEX(T$76:T$85,$AI138,1)*(1-$AH138)+INDEX(T$76:T$85,$AJ138,1)*($AH138)</f>
        <v>0.3</v>
      </c>
      <c r="U138" s="985" cm="1">
        <f t="array" ref="U138">INDEX(U$76:U$85,$AI138,1)*(1-$AH138)+INDEX(U$76:U$85,$AJ138,1)*($AH138)</f>
        <v>10</v>
      </c>
      <c r="V138" s="991" cm="1">
        <f t="array" ref="V138">INDEX(V$76:V$85,$AI138,1)*(1-$AH138)+INDEX(V$76:V$85,$AJ138,1)*($AH138)</f>
        <v>0</v>
      </c>
      <c r="W138" s="408"/>
      <c r="X138" s="408"/>
      <c r="Y138" s="408"/>
      <c r="Z138" s="408"/>
      <c r="AA138" s="408"/>
      <c r="AB138" s="408"/>
      <c r="AC138" s="408"/>
      <c r="AD138" s="408"/>
      <c r="AE138" s="408"/>
      <c r="AF138" s="408"/>
      <c r="AG138" s="408"/>
      <c r="AH138" s="408">
        <f t="shared" si="6"/>
        <v>0.83076923076923082</v>
      </c>
      <c r="AI138" s="408">
        <f t="shared" si="12"/>
        <v>4</v>
      </c>
      <c r="AJ138" s="408">
        <f t="shared" si="7"/>
        <v>3</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3</v>
      </c>
      <c r="K139" s="616">
        <f>Periods!L24</f>
        <v>43684</v>
      </c>
      <c r="L139" s="617">
        <f t="shared" ca="1" si="10"/>
        <v>49</v>
      </c>
      <c r="M139" s="440"/>
      <c r="N139" s="408"/>
      <c r="O139" s="990" cm="1">
        <f t="array" ref="O139">INDEX(O$76:O$85,$AI139,1)*(1-$AH139)+INDEX(O$76:O$85,$AJ139,1)*($AH139)</f>
        <v>1307.8571428571429</v>
      </c>
      <c r="P139" s="990" cm="1">
        <f t="array" ref="P139">INDEX(P$76:P$85,$AI139,1)*(1-$AH139)+INDEX(P$76:P$85,$AJ139,1)*($AH139)</f>
        <v>2099.5742857142859</v>
      </c>
      <c r="Q139" s="991" cm="1">
        <f t="array" ref="Q139">INDEX(Q$76:Q$85,$AI139,1)*(1-$AH139)+INDEX(Q$76:Q$85,$AJ139,1)*($AH139)</f>
        <v>0.77320000000000011</v>
      </c>
      <c r="R139" s="991" cm="1">
        <f t="array" ref="R139">INDEX(R$76:R$85,$AI139,1)*(1-$AH139)+INDEX(R$76:R$85,$AJ139,1)*($AH139)</f>
        <v>0.77377142857142867</v>
      </c>
      <c r="S139" s="985" cm="1">
        <f t="array" ref="S139">INDEX([0]!i_pasture_stage_p6z,$J139+1,ROUNDDOWN((ROW($J139)-ROW($J$76))/i_p6_len,0)+1)</f>
        <v>1</v>
      </c>
      <c r="T139" s="991" cm="1">
        <f t="array" ref="T139">INDEX(T$76:T$85,$AI139,1)*(1-$AH139)+INDEX(T$76:T$85,$AJ139,1)*($AH139)</f>
        <v>0.3</v>
      </c>
      <c r="U139" s="985" cm="1">
        <f t="array" ref="U139">INDEX(U$76:U$85,$AI139,1)*(1-$AH139)+INDEX(U$76:U$85,$AJ139,1)*($AH139)</f>
        <v>10</v>
      </c>
      <c r="V139" s="991" cm="1">
        <f t="array" ref="V139">INDEX(V$76:V$85,$AI139,1)*(1-$AH139)+INDEX(V$76:V$85,$AJ139,1)*($AH139)</f>
        <v>0</v>
      </c>
      <c r="W139" s="408"/>
      <c r="X139" s="408"/>
      <c r="Y139" s="408"/>
      <c r="Z139" s="408"/>
      <c r="AA139" s="408"/>
      <c r="AB139" s="408"/>
      <c r="AC139" s="408"/>
      <c r="AD139" s="408"/>
      <c r="AE139" s="408"/>
      <c r="AF139" s="408"/>
      <c r="AG139" s="408"/>
      <c r="AH139" s="408">
        <f t="shared" si="6"/>
        <v>0.94285714285714284</v>
      </c>
      <c r="AI139" s="408">
        <f t="shared" si="12"/>
        <v>5</v>
      </c>
      <c r="AJ139" s="408">
        <f t="shared" si="7"/>
        <v>4</v>
      </c>
      <c r="AK139" s="408"/>
      <c r="AL139" s="408"/>
      <c r="AM139" s="408"/>
      <c r="AN139" s="408"/>
      <c r="AO139" s="403"/>
      <c r="AP139" s="388"/>
      <c r="AQ139" s="376"/>
      <c r="AR139" s="376"/>
      <c r="AS139" s="376"/>
    </row>
    <row r="140" spans="1:45" hidden="1" outlineLevel="3" x14ac:dyDescent="0.25">
      <c r="A140" s="376"/>
      <c r="B140" s="385"/>
      <c r="C140" s="378">
        <f t="shared" si="5"/>
        <v>4</v>
      </c>
      <c r="D140" s="403"/>
      <c r="E140" s="460"/>
      <c r="F140" s="460"/>
      <c r="G140" s="403"/>
      <c r="H140" s="424"/>
      <c r="I140" s="424"/>
      <c r="J140" s="424">
        <v>4</v>
      </c>
      <c r="K140" s="616">
        <f>Periods!L25</f>
        <v>43733</v>
      </c>
      <c r="L140" s="617">
        <f t="shared" ref="L140:L171" ca="1" si="15">IF(K141-K140&gt;0,K141-K140,OFFSET(K141,-i_p6_len,0)+365-K140)</f>
        <v>20</v>
      </c>
      <c r="M140" s="440"/>
      <c r="N140" s="408"/>
      <c r="O140" s="990" cm="1">
        <f t="array" ref="O140">INDEX(O$76:O$85,$AI140,1)*(1-$AH140)+INDEX(O$76:O$85,$AJ140,1)*($AH140)</f>
        <v>2278.5714285714284</v>
      </c>
      <c r="P140" s="990" cm="1">
        <f t="array" ref="P140">INDEX(P$76:P$85,$AI140,1)*(1-$AH140)+INDEX(P$76:P$85,$AJ140,1)*($AH140)</f>
        <v>3575.4142857142851</v>
      </c>
      <c r="Q140" s="991" cm="1">
        <f t="array" ref="Q140">INDEX(Q$76:Q$85,$AI140,1)*(1-$AH140)+INDEX(Q$76:Q$85,$AJ140,1)*($AH140)</f>
        <v>0.7371428571428571</v>
      </c>
      <c r="R140" s="991" cm="1">
        <f t="array" ref="R140">INDEX(R$76:R$85,$AI140,1)*(1-$AH140)+INDEX(R$76:R$85,$AJ140,1)*($AH140)</f>
        <v>0.75</v>
      </c>
      <c r="S140" s="985" cm="1">
        <f t="array" ref="S140">INDEX([0]!i_pasture_stage_p6z,$J140+1,ROUNDDOWN((ROW($J140)-ROW($J$76))/i_p6_len,0)+1)</f>
        <v>1</v>
      </c>
      <c r="T140" s="991" cm="1">
        <f t="array" ref="T140">INDEX(T$76:T$85,$AI140,1)*(1-$AH140)+INDEX(T$76:T$85,$AJ140,1)*($AH140)</f>
        <v>0.29999999999999993</v>
      </c>
      <c r="U140" s="985" cm="1">
        <f t="array" ref="U140">INDEX(U$76:U$85,$AI140,1)*(1-$AH140)+INDEX(U$76:U$85,$AJ140,1)*($AH140)</f>
        <v>10</v>
      </c>
      <c r="V140" s="991" cm="1">
        <f t="array" ref="V140">INDEX(V$76:V$85,$AI140,1)*(1-$AH140)+INDEX(V$76:V$85,$AJ140,1)*($AH140)</f>
        <v>0</v>
      </c>
      <c r="W140" s="408"/>
      <c r="X140" s="408"/>
      <c r="Y140" s="408"/>
      <c r="Z140" s="408"/>
      <c r="AA140" s="408"/>
      <c r="AB140" s="408"/>
      <c r="AC140" s="408"/>
      <c r="AD140" s="408"/>
      <c r="AE140" s="408"/>
      <c r="AF140" s="408"/>
      <c r="AG140" s="408"/>
      <c r="AH140" s="408">
        <f t="shared" si="6"/>
        <v>0.42857142857142855</v>
      </c>
      <c r="AI140" s="408">
        <f t="shared" si="12"/>
        <v>6</v>
      </c>
      <c r="AJ140" s="408">
        <f t="shared" si="7"/>
        <v>5</v>
      </c>
      <c r="AK140" s="408"/>
      <c r="AL140" s="408"/>
      <c r="AM140" s="408"/>
      <c r="AN140" s="408"/>
      <c r="AO140" s="403"/>
      <c r="AP140" s="388"/>
      <c r="AQ140" s="376"/>
      <c r="AR140" s="376"/>
      <c r="AS140" s="376"/>
    </row>
    <row r="141" spans="1:45" hidden="1" outlineLevel="3" x14ac:dyDescent="0.25">
      <c r="A141" s="376"/>
      <c r="B141" s="385"/>
      <c r="C141" s="378">
        <f t="shared" ref="C141:C175" si="16">INT($C$40)+3</f>
        <v>4</v>
      </c>
      <c r="D141" s="403"/>
      <c r="E141" s="460"/>
      <c r="F141" s="460"/>
      <c r="G141" s="403"/>
      <c r="H141" s="424"/>
      <c r="I141" s="424"/>
      <c r="J141" s="424">
        <v>5</v>
      </c>
      <c r="K141" s="616">
        <f>Periods!L26</f>
        <v>43753</v>
      </c>
      <c r="L141" s="617">
        <f t="shared" ca="1" si="15"/>
        <v>22</v>
      </c>
      <c r="M141" s="440"/>
      <c r="N141" s="408"/>
      <c r="O141" s="990" cm="1">
        <f t="array" ref="O141">INDEX(O$76:O$85,$AI141,1)*(1-$AH141)+INDEX(O$76:O$85,$AJ141,1)*($AH141)</f>
        <v>2676.1904761904761</v>
      </c>
      <c r="P141" s="990" cm="1">
        <f t="array" ref="P141">INDEX(P$76:P$85,$AI141,1)*(1-$AH141)+INDEX(P$76:P$85,$AJ141,1)*($AH141)</f>
        <v>4187.5047619047618</v>
      </c>
      <c r="Q141" s="991" cm="1">
        <f t="array" ref="Q141">INDEX(Q$76:Q$85,$AI141,1)*(1-$AH141)+INDEX(Q$76:Q$85,$AJ141,1)*($AH141)</f>
        <v>0.71619047619047616</v>
      </c>
      <c r="R141" s="991" cm="1">
        <f t="array" ref="R141">INDEX(R$76:R$85,$AI141,1)*(1-$AH141)+INDEX(R$76:R$85,$AJ141,1)*($AH141)</f>
        <v>0.73023809523809513</v>
      </c>
      <c r="S141" s="985" cm="1">
        <f t="array" ref="S141">INDEX([0]!i_pasture_stage_p6z,$J141+1,ROUNDDOWN((ROW($J141)-ROW($J$76))/i_p6_len,0)+1)</f>
        <v>1</v>
      </c>
      <c r="T141" s="991" cm="1">
        <f t="array" ref="T141">INDEX(T$76:T$85,$AI141,1)*(1-$AH141)+INDEX(T$76:T$85,$AJ141,1)*($AH141)</f>
        <v>0.3</v>
      </c>
      <c r="U141" s="985" cm="1">
        <f t="array" ref="U141">INDEX(U$76:U$85,$AI141,1)*(1-$AH141)+INDEX(U$76:U$85,$AJ141,1)*($AH141)</f>
        <v>10</v>
      </c>
      <c r="V141" s="991" cm="1">
        <f t="array" ref="V141">INDEX(V$76:V$85,$AI141,1)*(1-$AH141)+INDEX(V$76:V$85,$AJ141,1)*($AH141)</f>
        <v>0</v>
      </c>
      <c r="W141" s="408"/>
      <c r="X141" s="408"/>
      <c r="Y141" s="408"/>
      <c r="Z141" s="408"/>
      <c r="AA141" s="408"/>
      <c r="AB141" s="408"/>
      <c r="AC141" s="408"/>
      <c r="AD141" s="408"/>
      <c r="AE141" s="408"/>
      <c r="AF141" s="408"/>
      <c r="AG141" s="408"/>
      <c r="AH141" s="408">
        <f t="shared" si="6"/>
        <v>0.80952380952380953</v>
      </c>
      <c r="AI141" s="408">
        <f t="shared" si="12"/>
        <v>7</v>
      </c>
      <c r="AJ141" s="408">
        <f t="shared" si="7"/>
        <v>6</v>
      </c>
      <c r="AK141" s="408"/>
      <c r="AL141" s="408"/>
      <c r="AM141" s="408"/>
      <c r="AN141" s="408"/>
      <c r="AO141" s="403"/>
      <c r="AP141" s="388"/>
      <c r="AQ141" s="376"/>
      <c r="AR141" s="376"/>
      <c r="AS141" s="376"/>
    </row>
    <row r="142" spans="1:45" hidden="1" outlineLevel="3" x14ac:dyDescent="0.25">
      <c r="A142" s="376"/>
      <c r="B142" s="385"/>
      <c r="C142" s="378">
        <f t="shared" si="16"/>
        <v>4</v>
      </c>
      <c r="D142" s="403"/>
      <c r="E142" s="460"/>
      <c r="F142" s="460"/>
      <c r="G142" s="403"/>
      <c r="H142" s="424"/>
      <c r="I142" s="424"/>
      <c r="J142" s="424">
        <v>6</v>
      </c>
      <c r="K142" s="616">
        <f>Periods!L27</f>
        <v>43775</v>
      </c>
      <c r="L142" s="617">
        <f t="shared" ca="1" si="15"/>
        <v>77</v>
      </c>
      <c r="M142" s="440"/>
      <c r="N142" s="408"/>
      <c r="O142" s="990" cm="1">
        <f t="array" ref="O142">INDEX(O$76:O$85,$AI142,1)*(1-$AH142)+INDEX(O$76:O$85,$AJ142,1)*($AH142)</f>
        <v>2885.7142857142858</v>
      </c>
      <c r="P142" s="990" cm="1">
        <f t="array" ref="P142">INDEX(P$76:P$85,$AI142,1)*(1-$AH142)+INDEX(P$76:P$85,$AJ142,1)*($AH142)</f>
        <v>4551.3428571428576</v>
      </c>
      <c r="Q142" s="991" cm="1">
        <f t="array" ref="Q142">INDEX(Q$76:Q$85,$AI142,1)*(1-$AH142)+INDEX(Q$76:Q$85,$AJ142,1)*($AH142)</f>
        <v>0.70571428571428574</v>
      </c>
      <c r="R142" s="991" cm="1">
        <f t="array" ref="R142">INDEX(R$76:R$85,$AI142,1)*(1-$AH142)+INDEX(R$76:R$85,$AJ142,1)*($AH142)</f>
        <v>0.71714285714285708</v>
      </c>
      <c r="S142" s="985" cm="1">
        <f t="array" ref="S142">INDEX([0]!i_pasture_stage_p6z,$J142+1,ROUNDDOWN((ROW($J142)-ROW($J$76))/i_p6_len,0)+1)</f>
        <v>1</v>
      </c>
      <c r="T142" s="991" cm="1">
        <f t="array" ref="T142">INDEX(T$76:T$85,$AI142,1)*(1-$AH142)+INDEX(T$76:T$85,$AJ142,1)*($AH142)</f>
        <v>0.3</v>
      </c>
      <c r="U142" s="985" cm="1">
        <f t="array" ref="U142">INDEX(U$76:U$85,$AI142,1)*(1-$AH142)+INDEX(U$76:U$85,$AJ142,1)*($AH142)</f>
        <v>10</v>
      </c>
      <c r="V142" s="991" cm="1">
        <f t="array" ref="V142">INDEX(V$76:V$85,$AI142,1)*(1-$AH142)+INDEX(V$76:V$85,$AJ142,1)*($AH142)</f>
        <v>0</v>
      </c>
      <c r="W142" s="408"/>
      <c r="X142" s="408"/>
      <c r="Y142" s="408"/>
      <c r="Z142" s="408"/>
      <c r="AA142" s="408"/>
      <c r="AB142" s="408"/>
      <c r="AC142" s="408"/>
      <c r="AD142" s="408"/>
      <c r="AE142" s="408"/>
      <c r="AF142" s="408"/>
      <c r="AG142" s="408"/>
      <c r="AH142" s="408">
        <f t="shared" si="6"/>
        <v>0.2857142857142857</v>
      </c>
      <c r="AI142" s="408">
        <f t="shared" si="12"/>
        <v>7</v>
      </c>
      <c r="AJ142" s="408">
        <f t="shared" si="7"/>
        <v>6</v>
      </c>
      <c r="AK142" s="408"/>
      <c r="AL142" s="408"/>
      <c r="AM142" s="408"/>
      <c r="AN142" s="408"/>
      <c r="AO142" s="403"/>
      <c r="AP142" s="388"/>
      <c r="AQ142" s="376"/>
      <c r="AR142" s="376"/>
      <c r="AS142" s="376"/>
    </row>
    <row r="143" spans="1:45" hidden="1" outlineLevel="3" x14ac:dyDescent="0.25">
      <c r="A143" s="376"/>
      <c r="B143" s="385"/>
      <c r="C143" s="378">
        <f t="shared" si="16"/>
        <v>4</v>
      </c>
      <c r="D143" s="403"/>
      <c r="E143" s="460"/>
      <c r="F143" s="460"/>
      <c r="G143" s="403"/>
      <c r="H143" s="424"/>
      <c r="I143" s="424"/>
      <c r="J143" s="424">
        <v>7</v>
      </c>
      <c r="K143" s="616">
        <f>Periods!L28</f>
        <v>43852</v>
      </c>
      <c r="L143" s="617">
        <f t="shared" ca="1" si="15"/>
        <v>39</v>
      </c>
      <c r="M143" s="440"/>
      <c r="N143" s="408"/>
      <c r="O143" s="990" cm="1">
        <f t="array" ref="O143">INDEX(O$76:O$85,$AI143,1)*(1-$AH143)+INDEX(O$76:O$85,$AJ143,1)*($AH143)</f>
        <v>2068.181818181818</v>
      </c>
      <c r="P143" s="990" cm="1">
        <f t="array" ref="P143">INDEX(P$76:P$85,$AI143,1)*(1-$AH143)+INDEX(P$76:P$85,$AJ143,1)*($AH143)</f>
        <v>4264.454545454546</v>
      </c>
      <c r="Q143" s="991" cm="1">
        <f t="array" ref="Q143">INDEX(Q$76:Q$85,$AI143,1)*(1-$AH143)+INDEX(Q$76:Q$85,$AJ143,1)*($AH143)</f>
        <v>0.63181818181818183</v>
      </c>
      <c r="R143" s="991" cm="1">
        <f t="array" ref="R143">INDEX(R$76:R$85,$AI143,1)*(1-$AH143)+INDEX(R$76:R$85,$AJ143,1)*($AH143)</f>
        <v>0.7</v>
      </c>
      <c r="S143" s="985" cm="1">
        <f t="array" ref="S143">INDEX([0]!i_pasture_stage_p6z,$J143+1,ROUNDDOWN((ROW($J143)-ROW($J$76))/i_p6_len,0)+1)</f>
        <v>1</v>
      </c>
      <c r="T143" s="991" cm="1">
        <f t="array" ref="T143">INDEX(T$76:T$85,$AI143,1)*(1-$AH143)+INDEX(T$76:T$85,$AJ143,1)*($AH143)</f>
        <v>0.3</v>
      </c>
      <c r="U143" s="985" cm="1">
        <f t="array" ref="U143">INDEX(U$76:U$85,$AI143,1)*(1-$AH143)+INDEX(U$76:U$85,$AJ143,1)*($AH143)</f>
        <v>10</v>
      </c>
      <c r="V143" s="991" cm="1">
        <f t="array" ref="V143">INDEX(V$76:V$85,$AI143,1)*(1-$AH143)+INDEX(V$76:V$85,$AJ143,1)*($AH143)</f>
        <v>4.5454545454545456E-2</v>
      </c>
      <c r="W143" s="408"/>
      <c r="X143" s="408"/>
      <c r="Y143" s="408"/>
      <c r="Z143" s="408"/>
      <c r="AA143" s="408"/>
      <c r="AB143" s="408"/>
      <c r="AC143" s="408"/>
      <c r="AD143" s="408"/>
      <c r="AE143" s="408"/>
      <c r="AF143" s="408"/>
      <c r="AG143" s="408"/>
      <c r="AH143" s="408">
        <f t="shared" si="6"/>
        <v>9.0909090909090912E-2</v>
      </c>
      <c r="AI143" s="408">
        <f t="shared" si="12"/>
        <v>9</v>
      </c>
      <c r="AJ143" s="408">
        <f t="shared" si="7"/>
        <v>8</v>
      </c>
      <c r="AK143" s="408"/>
      <c r="AL143" s="408"/>
      <c r="AM143" s="408"/>
      <c r="AN143" s="408"/>
      <c r="AO143" s="403"/>
      <c r="AP143" s="388"/>
      <c r="AQ143" s="376"/>
      <c r="AR143" s="376"/>
      <c r="AS143" s="376"/>
    </row>
    <row r="144" spans="1:45" hidden="1" outlineLevel="3" x14ac:dyDescent="0.25">
      <c r="A144" s="376"/>
      <c r="B144" s="385"/>
      <c r="C144" s="378">
        <f t="shared" si="16"/>
        <v>4</v>
      </c>
      <c r="D144" s="403"/>
      <c r="E144" s="460"/>
      <c r="F144" s="460"/>
      <c r="G144" s="403"/>
      <c r="H144" s="424"/>
      <c r="I144" s="424"/>
      <c r="J144" s="424">
        <v>8</v>
      </c>
      <c r="K144" s="616">
        <f>Periods!L29</f>
        <v>43891</v>
      </c>
      <c r="L144" s="617">
        <f t="shared" ca="1" si="15"/>
        <v>31</v>
      </c>
      <c r="M144" s="440"/>
      <c r="N144" s="408"/>
      <c r="O144" s="990" cm="1">
        <f t="array" ref="O144">INDEX(O$76:O$85,$AI144,1)*(1-$AH144)+INDEX(O$76:O$85,$AJ144,1)*($AH144)</f>
        <v>1181.818181818182</v>
      </c>
      <c r="P144" s="990" cm="1">
        <f t="array" ref="P144">INDEX(P$76:P$85,$AI144,1)*(1-$AH144)+INDEX(P$76:P$85,$AJ144,1)*($AH144)</f>
        <v>4028.4454545454555</v>
      </c>
      <c r="Q144" s="991" cm="1">
        <f t="array" ref="Q144">INDEX(Q$76:Q$85,$AI144,1)*(1-$AH144)+INDEX(Q$76:Q$85,$AJ144,1)*($AH144)</f>
        <v>0.60818181818181805</v>
      </c>
      <c r="R144" s="991" cm="1">
        <f t="array" ref="R144">INDEX(R$76:R$85,$AI144,1)*(1-$AH144)+INDEX(R$76:R$85,$AJ144,1)*($AH144)</f>
        <v>0.69999999999999984</v>
      </c>
      <c r="S144" s="985" cm="1">
        <f t="array" ref="S144">INDEX([0]!i_pasture_stage_p6z,$J144+1,ROUNDDOWN((ROW($J144)-ROW($J$76))/i_p6_len,0)+1)</f>
        <v>1</v>
      </c>
      <c r="T144" s="991" cm="1">
        <f t="array" ref="T144">INDEX(T$76:T$85,$AI144,1)*(1-$AH144)+INDEX(T$76:T$85,$AJ144,1)*($AH144)</f>
        <v>0.3</v>
      </c>
      <c r="U144" s="985" cm="1">
        <f t="array" ref="U144">INDEX(U$76:U$85,$AI144,1)*(1-$AH144)+INDEX(U$76:U$85,$AJ144,1)*($AH144)</f>
        <v>9.9999999999999982</v>
      </c>
      <c r="V144" s="991" cm="1">
        <f t="array" ref="V144">INDEX(V$76:V$85,$AI144,1)*(1-$AH144)+INDEX(V$76:V$85,$AJ144,1)*($AH144)</f>
        <v>0.10454545454545455</v>
      </c>
      <c r="W144" s="408"/>
      <c r="X144" s="408"/>
      <c r="Y144" s="408"/>
      <c r="Z144" s="408"/>
      <c r="AA144" s="408"/>
      <c r="AB144" s="408"/>
      <c r="AC144" s="408"/>
      <c r="AD144" s="408"/>
      <c r="AE144" s="408"/>
      <c r="AF144" s="408"/>
      <c r="AG144" s="408"/>
      <c r="AH144" s="408">
        <f t="shared" si="6"/>
        <v>-1.0909090909090908</v>
      </c>
      <c r="AI144" s="408">
        <f t="shared" si="12"/>
        <v>9</v>
      </c>
      <c r="AJ144" s="408">
        <f t="shared" si="7"/>
        <v>8</v>
      </c>
      <c r="AK144" s="408"/>
      <c r="AL144" s="408"/>
      <c r="AM144" s="408"/>
      <c r="AN144" s="408"/>
      <c r="AO144" s="403"/>
      <c r="AP144" s="388"/>
      <c r="AQ144" s="376"/>
      <c r="AR144" s="376"/>
      <c r="AS144" s="376"/>
    </row>
    <row r="145" spans="1:45" hidden="1" outlineLevel="3" x14ac:dyDescent="0.25">
      <c r="A145" s="376"/>
      <c r="B145" s="385"/>
      <c r="C145" s="378">
        <f t="shared" si="16"/>
        <v>4</v>
      </c>
      <c r="D145" s="403"/>
      <c r="E145" s="460"/>
      <c r="F145" s="460"/>
      <c r="G145" s="403"/>
      <c r="H145" s="424"/>
      <c r="I145" s="476"/>
      <c r="J145" s="476">
        <v>9</v>
      </c>
      <c r="K145" s="655">
        <f>Periods!L30</f>
        <v>43922</v>
      </c>
      <c r="L145" s="673">
        <f t="shared" ca="1" si="15"/>
        <v>15</v>
      </c>
      <c r="M145" s="656"/>
      <c r="N145" s="477"/>
      <c r="O145" s="993" cm="1">
        <f t="array" ref="O145">INDEX(O$76:O$85,$AI145,1)*(1-$AH145)+INDEX(O$76:O$85,$AJ145,1)*($AH145)</f>
        <v>477.27272727272793</v>
      </c>
      <c r="P145" s="993" cm="1">
        <f t="array" ref="P145">INDEX(P$76:P$85,$AI145,1)*(1-$AH145)+INDEX(P$76:P$85,$AJ145,1)*($AH145)</f>
        <v>3840.8484848484859</v>
      </c>
      <c r="Q145" s="992" cm="1">
        <f t="array" ref="Q145">INDEX(Q$76:Q$85,$AI145,1)*(1-$AH145)+INDEX(Q$76:Q$85,$AJ145,1)*($AH145)</f>
        <v>0.58939393939393936</v>
      </c>
      <c r="R145" s="992" cm="1">
        <f t="array" ref="R145">INDEX(R$76:R$85,$AI145,1)*(1-$AH145)+INDEX(R$76:R$85,$AJ145,1)*($AH145)</f>
        <v>0.7</v>
      </c>
      <c r="S145" s="986" cm="1">
        <f t="array" ref="S145">INDEX([0]!i_pasture_stage_p6z,$J145+1,ROUNDDOWN((ROW($J145)-ROW($J$76))/i_p6_len,0)+1)</f>
        <v>1</v>
      </c>
      <c r="T145" s="992" cm="1">
        <f t="array" ref="T145">INDEX(T$76:T$85,$AI145,1)*(1-$AH145)+INDEX(T$76:T$85,$AJ145,1)*($AH145)</f>
        <v>0.30000000000000004</v>
      </c>
      <c r="U145" s="986" cm="1">
        <f t="array" ref="U145">INDEX(U$76:U$85,$AI145,1)*(1-$AH145)+INDEX(U$76:U$85,$AJ145,1)*($AH145)</f>
        <v>10</v>
      </c>
      <c r="V145" s="992" cm="1">
        <f t="array" ref="V145">INDEX(V$76:V$85,$AI145,1)*(1-$AH145)+INDEX(V$76:V$85,$AJ145,1)*($AH145)</f>
        <v>0.15151515151515152</v>
      </c>
      <c r="W145" s="477"/>
      <c r="X145" s="477"/>
      <c r="Y145" s="477"/>
      <c r="Z145" s="477"/>
      <c r="AA145" s="477"/>
      <c r="AB145" s="477"/>
      <c r="AC145" s="477"/>
      <c r="AD145" s="477"/>
      <c r="AE145" s="477"/>
      <c r="AF145" s="477"/>
      <c r="AG145" s="477"/>
      <c r="AH145" s="408">
        <f t="shared" si="6"/>
        <v>-2.0303030303030303</v>
      </c>
      <c r="AI145" s="408">
        <f t="shared" si="12"/>
        <v>9</v>
      </c>
      <c r="AJ145" s="408">
        <f t="shared" si="7"/>
        <v>8</v>
      </c>
      <c r="AK145" s="408"/>
      <c r="AL145" s="408"/>
      <c r="AM145" s="408"/>
      <c r="AN145" s="408"/>
      <c r="AO145" s="403"/>
      <c r="AP145" s="388"/>
      <c r="AQ145" s="376"/>
      <c r="AR145" s="376"/>
      <c r="AS145" s="376"/>
    </row>
    <row r="146" spans="1:45" hidden="1" outlineLevel="2" x14ac:dyDescent="0.25">
      <c r="A146" s="376"/>
      <c r="B146" s="385"/>
      <c r="C146" s="378">
        <f t="shared" ref="C146" si="17">INT($C$40)+2</f>
        <v>3</v>
      </c>
      <c r="D146" s="403"/>
      <c r="E146" s="460"/>
      <c r="F146" s="460"/>
      <c r="G146" s="403"/>
      <c r="H146" s="424"/>
      <c r="I146" s="661" t="s">
        <v>786</v>
      </c>
      <c r="J146" s="661">
        <v>0</v>
      </c>
      <c r="K146" s="662">
        <f>Periods!M21</f>
        <v>43572</v>
      </c>
      <c r="L146" s="674">
        <f t="shared" ca="1" si="15"/>
        <v>21</v>
      </c>
      <c r="M146" s="663"/>
      <c r="N146" s="664"/>
      <c r="O146" s="989" cm="1">
        <f t="array" ref="O146">INDEX(O$76:O$85,$AI146,1)*(1-$AH146)+INDEX(O$76:O$85,$AJ146,1)*($AH146)</f>
        <v>2000</v>
      </c>
      <c r="P146" s="989" cm="1">
        <f t="array" ref="P146">INDEX(P$76:P$85,$AI146,1)*(1-$AH146)+INDEX(P$76:P$85,$AJ146,1)*($AH146)</f>
        <v>4246.3</v>
      </c>
      <c r="Q146" s="994" cm="1">
        <f t="array" ref="Q146">INDEX(Q$76:Q$85,$AI146,1)*(1-$AH146)+INDEX(Q$76:Q$85,$AJ146,1)*($AH146)</f>
        <v>0.63</v>
      </c>
      <c r="R146" s="994" cm="1">
        <f t="array" ref="R146">INDEX(R$76:R$85,$AI146,1)*(1-$AH146)+INDEX(R$76:R$85,$AJ146,1)*($AH146)</f>
        <v>0.7</v>
      </c>
      <c r="S146" s="987" cm="1">
        <f t="array" ref="S146">INDEX([0]!i_pasture_stage_p6z,$J146+1,ROUNDDOWN((ROW($J146)-ROW($J$76))/i_p6_len,0)+1)</f>
        <v>1</v>
      </c>
      <c r="T146" s="994" cm="1">
        <f t="array" ref="T146">INDEX(T$76:T$85,$AI146,1)*(1-$AH146)+INDEX(T$76:T$85,$AJ146,1)*($AH146)</f>
        <v>0.3</v>
      </c>
      <c r="U146" s="987" cm="1">
        <f t="array" ref="U146">INDEX(U$76:U$85,$AI146,1)*(1-$AH146)+INDEX(U$76:U$85,$AJ146,1)*($AH146)</f>
        <v>10</v>
      </c>
      <c r="V146" s="994" cm="1">
        <f t="array" ref="V146">INDEX(V$76:V$85,$AI146,1)*(1-$AH146)+INDEX(V$76:V$85,$AJ146,1)*($AH146)</f>
        <v>0.05</v>
      </c>
      <c r="W146" s="664"/>
      <c r="X146" s="664"/>
      <c r="Y146" s="664"/>
      <c r="Z146" s="664"/>
      <c r="AA146" s="664"/>
      <c r="AB146" s="664"/>
      <c r="AC146" s="664"/>
      <c r="AD146" s="664"/>
      <c r="AE146" s="664"/>
      <c r="AF146" s="664"/>
      <c r="AG146" s="664"/>
      <c r="AH146" s="408">
        <f t="shared" si="6"/>
        <v>0</v>
      </c>
      <c r="AI146" s="408">
        <f t="shared" si="12"/>
        <v>9</v>
      </c>
      <c r="AJ146" s="408">
        <f t="shared" si="7"/>
        <v>8</v>
      </c>
      <c r="AK146" s="408"/>
      <c r="AL146" s="408"/>
      <c r="AM146" s="408"/>
      <c r="AN146" s="408"/>
      <c r="AO146" s="403"/>
      <c r="AP146" s="388"/>
      <c r="AQ146" s="376"/>
      <c r="AR146" s="376"/>
      <c r="AS146" s="376"/>
    </row>
    <row r="147" spans="1:45" hidden="1" outlineLevel="3" collapsed="1" x14ac:dyDescent="0.25">
      <c r="A147" s="376"/>
      <c r="B147" s="385"/>
      <c r="C147" s="378">
        <f t="shared" si="16"/>
        <v>4</v>
      </c>
      <c r="D147" s="403"/>
      <c r="E147" s="460"/>
      <c r="F147" s="460"/>
      <c r="G147" s="403"/>
      <c r="H147" s="424"/>
      <c r="I147" s="424"/>
      <c r="J147" s="424">
        <v>1</v>
      </c>
      <c r="K147" s="616">
        <f>Periods!M22</f>
        <v>43593</v>
      </c>
      <c r="L147" s="617">
        <f t="shared" ca="1" si="15"/>
        <v>21</v>
      </c>
      <c r="M147" s="440"/>
      <c r="N147" s="408"/>
      <c r="O147" s="990" cm="1">
        <f t="array" ref="O147">INDEX(O$76:O$85,$AI147,1)*(1-$AH147)+INDEX(O$76:O$85,$AJ147,1)*($AH147)</f>
        <v>2000</v>
      </c>
      <c r="P147" s="990" cm="1">
        <f t="array" ref="P147">INDEX(P$76:P$85,$AI147,1)*(1-$AH147)+INDEX(P$76:P$85,$AJ147,1)*($AH147)</f>
        <v>4246.3</v>
      </c>
      <c r="Q147" s="991" cm="1">
        <f t="array" ref="Q147">INDEX(Q$76:Q$85,$AI147,1)*(1-$AH147)+INDEX(Q$76:Q$85,$AJ147,1)*($AH147)</f>
        <v>0.63</v>
      </c>
      <c r="R147" s="991" cm="1">
        <f t="array" ref="R147">INDEX(R$76:R$85,$AI147,1)*(1-$AH147)+INDEX(R$76:R$85,$AJ147,1)*($AH147)</f>
        <v>0.7</v>
      </c>
      <c r="S147" s="985" cm="1">
        <f t="array" ref="S147">INDEX([0]!i_pasture_stage_p6z,$J147+1,ROUNDDOWN((ROW($J147)-ROW($J$76))/i_p6_len,0)+1)</f>
        <v>1</v>
      </c>
      <c r="T147" s="991" cm="1">
        <f t="array" ref="T147">INDEX(T$76:T$85,$AI147,1)*(1-$AH147)+INDEX(T$76:T$85,$AJ147,1)*($AH147)</f>
        <v>0.3</v>
      </c>
      <c r="U147" s="985" cm="1">
        <f t="array" ref="U147">INDEX(U$76:U$85,$AI147,1)*(1-$AH147)+INDEX(U$76:U$85,$AJ147,1)*($AH147)</f>
        <v>10</v>
      </c>
      <c r="V147" s="991" cm="1">
        <f t="array" ref="V147">INDEX(V$76:V$85,$AI147,1)*(1-$AH147)+INDEX(V$76:V$85,$AJ147,1)*($AH147)</f>
        <v>0.05</v>
      </c>
      <c r="W147" s="408"/>
      <c r="X147" s="408"/>
      <c r="Y147" s="408"/>
      <c r="Z147" s="408"/>
      <c r="AA147" s="408"/>
      <c r="AB147" s="408"/>
      <c r="AC147" s="408"/>
      <c r="AD147" s="408"/>
      <c r="AE147" s="408"/>
      <c r="AF147" s="408"/>
      <c r="AG147" s="408"/>
      <c r="AH147" s="408">
        <f t="shared" si="6"/>
        <v>0</v>
      </c>
      <c r="AI147" s="408">
        <f t="shared" si="12"/>
        <v>9</v>
      </c>
      <c r="AJ147" s="408">
        <f t="shared" si="7"/>
        <v>8</v>
      </c>
      <c r="AK147" s="408"/>
      <c r="AL147" s="408"/>
      <c r="AM147" s="408"/>
      <c r="AN147" s="408"/>
      <c r="AO147" s="403"/>
      <c r="AP147" s="388"/>
      <c r="AQ147" s="376"/>
      <c r="AR147" s="376"/>
      <c r="AS147" s="376"/>
    </row>
    <row r="148" spans="1:45" hidden="1" outlineLevel="3" x14ac:dyDescent="0.25">
      <c r="A148" s="376"/>
      <c r="B148" s="385"/>
      <c r="C148" s="378">
        <f t="shared" si="16"/>
        <v>4</v>
      </c>
      <c r="D148" s="403"/>
      <c r="E148" s="460"/>
      <c r="F148" s="460"/>
      <c r="G148" s="403"/>
      <c r="H148" s="424"/>
      <c r="I148" s="424"/>
      <c r="J148" s="424">
        <v>2</v>
      </c>
      <c r="K148" s="616">
        <f>Periods!M23</f>
        <v>43614</v>
      </c>
      <c r="L148" s="617">
        <f t="shared" ca="1" si="15"/>
        <v>70</v>
      </c>
      <c r="M148" s="440"/>
      <c r="N148" s="408"/>
      <c r="O148" s="990" cm="1">
        <f t="array" ref="O148">INDEX(O$76:O$85,$AI148,1)*(1-$AH148)+INDEX(O$76:O$85,$AJ148,1)*($AH148)</f>
        <v>754.29787234042556</v>
      </c>
      <c r="P148" s="990" cm="1">
        <f t="array" ref="P148">INDEX(P$76:P$85,$AI148,1)*(1-$AH148)+INDEX(P$76:P$85,$AJ148,1)*($AH148)</f>
        <v>1210.2553191489365</v>
      </c>
      <c r="Q148" s="991" cm="1">
        <f t="array" ref="Q148">INDEX(Q$76:Q$85,$AI148,1)*(1-$AH148)+INDEX(Q$76:Q$85,$AJ148,1)*($AH148)</f>
        <v>0.76936170212765964</v>
      </c>
      <c r="R148" s="991" cm="1">
        <f t="array" ref="R148">INDEX(R$76:R$85,$AI148,1)*(1-$AH148)+INDEX(R$76:R$85,$AJ148,1)*($AH148)</f>
        <v>0.77642553191489361</v>
      </c>
      <c r="S148" s="985" cm="1">
        <f t="array" ref="S148">INDEX([0]!i_pasture_stage_p6z,$J148+1,ROUNDDOWN((ROW($J148)-ROW($J$76))/i_p6_len,0)+1)</f>
        <v>0</v>
      </c>
      <c r="T148" s="991" cm="1">
        <f t="array" ref="T148">INDEX(T$76:T$85,$AI148,1)*(1-$AH148)+INDEX(T$76:T$85,$AJ148,1)*($AH148)</f>
        <v>0.3</v>
      </c>
      <c r="U148" s="985" cm="1">
        <f t="array" ref="U148">INDEX(U$76:U$85,$AI148,1)*(1-$AH148)+INDEX(U$76:U$85,$AJ148,1)*($AH148)</f>
        <v>10</v>
      </c>
      <c r="V148" s="991" cm="1">
        <f t="array" ref="V148">INDEX(V$76:V$85,$AI148,1)*(1-$AH148)+INDEX(V$76:V$85,$AJ148,1)*($AH148)</f>
        <v>3.1914893617021275E-3</v>
      </c>
      <c r="W148" s="408"/>
      <c r="X148" s="408"/>
      <c r="Y148" s="408"/>
      <c r="Z148" s="408"/>
      <c r="AA148" s="408"/>
      <c r="AB148" s="408"/>
      <c r="AC148" s="408"/>
      <c r="AD148" s="408"/>
      <c r="AE148" s="408"/>
      <c r="AF148" s="408"/>
      <c r="AG148" s="408"/>
      <c r="AH148" s="408">
        <f t="shared" si="6"/>
        <v>6.3829787234042548E-2</v>
      </c>
      <c r="AI148" s="408">
        <f t="shared" si="12"/>
        <v>3</v>
      </c>
      <c r="AJ148" s="408">
        <f t="shared" si="7"/>
        <v>2</v>
      </c>
      <c r="AK148" s="408"/>
      <c r="AL148" s="408"/>
      <c r="AM148" s="408"/>
      <c r="AN148" s="408"/>
      <c r="AO148" s="403"/>
      <c r="AP148" s="388"/>
      <c r="AQ148" s="376"/>
      <c r="AR148" s="376"/>
      <c r="AS148" s="376"/>
    </row>
    <row r="149" spans="1:45" hidden="1" outlineLevel="3" x14ac:dyDescent="0.25">
      <c r="A149" s="376"/>
      <c r="B149" s="385"/>
      <c r="C149" s="378">
        <f t="shared" si="16"/>
        <v>4</v>
      </c>
      <c r="D149" s="403"/>
      <c r="E149" s="460"/>
      <c r="F149" s="460"/>
      <c r="G149" s="403"/>
      <c r="H149" s="424"/>
      <c r="I149" s="424"/>
      <c r="J149" s="424">
        <v>3</v>
      </c>
      <c r="K149" s="616">
        <f>Periods!M24</f>
        <v>43684</v>
      </c>
      <c r="L149" s="617">
        <f t="shared" ca="1" si="15"/>
        <v>49</v>
      </c>
      <c r="M149" s="440"/>
      <c r="N149" s="408"/>
      <c r="O149" s="990" cm="1">
        <f t="array" ref="O149">INDEX(O$76:O$85,$AI149,1)*(1-$AH149)+INDEX(O$76:O$85,$AJ149,1)*($AH149)</f>
        <v>1307.8571428571429</v>
      </c>
      <c r="P149" s="990" cm="1">
        <f t="array" ref="P149">INDEX(P$76:P$85,$AI149,1)*(1-$AH149)+INDEX(P$76:P$85,$AJ149,1)*($AH149)</f>
        <v>2099.5742857142859</v>
      </c>
      <c r="Q149" s="991" cm="1">
        <f t="array" ref="Q149">INDEX(Q$76:Q$85,$AI149,1)*(1-$AH149)+INDEX(Q$76:Q$85,$AJ149,1)*($AH149)</f>
        <v>0.77320000000000011</v>
      </c>
      <c r="R149" s="991" cm="1">
        <f t="array" ref="R149">INDEX(R$76:R$85,$AI149,1)*(1-$AH149)+INDEX(R$76:R$85,$AJ149,1)*($AH149)</f>
        <v>0.77377142857142867</v>
      </c>
      <c r="S149" s="985" cm="1">
        <f t="array" ref="S149">INDEX([0]!i_pasture_stage_p6z,$J149+1,ROUNDDOWN((ROW($J149)-ROW($J$76))/i_p6_len,0)+1)</f>
        <v>1</v>
      </c>
      <c r="T149" s="991" cm="1">
        <f t="array" ref="T149">INDEX(T$76:T$85,$AI149,1)*(1-$AH149)+INDEX(T$76:T$85,$AJ149,1)*($AH149)</f>
        <v>0.3</v>
      </c>
      <c r="U149" s="985" cm="1">
        <f t="array" ref="U149">INDEX(U$76:U$85,$AI149,1)*(1-$AH149)+INDEX(U$76:U$85,$AJ149,1)*($AH149)</f>
        <v>10</v>
      </c>
      <c r="V149" s="991" cm="1">
        <f t="array" ref="V149">INDEX(V$76:V$85,$AI149,1)*(1-$AH149)+INDEX(V$76:V$85,$AJ149,1)*($AH149)</f>
        <v>0</v>
      </c>
      <c r="W149" s="408"/>
      <c r="X149" s="408"/>
      <c r="Y149" s="408"/>
      <c r="Z149" s="408"/>
      <c r="AA149" s="408"/>
      <c r="AB149" s="408"/>
      <c r="AC149" s="408"/>
      <c r="AD149" s="408"/>
      <c r="AE149" s="408"/>
      <c r="AF149" s="408"/>
      <c r="AG149" s="408"/>
      <c r="AH149" s="408">
        <f t="shared" si="6"/>
        <v>0.94285714285714284</v>
      </c>
      <c r="AI149" s="408">
        <f t="shared" si="12"/>
        <v>5</v>
      </c>
      <c r="AJ149" s="408">
        <f t="shared" si="7"/>
        <v>4</v>
      </c>
      <c r="AK149" s="408"/>
      <c r="AL149" s="408"/>
      <c r="AM149" s="408"/>
      <c r="AN149" s="408"/>
      <c r="AO149" s="403"/>
      <c r="AP149" s="388"/>
      <c r="AQ149" s="376"/>
      <c r="AR149" s="376"/>
      <c r="AS149" s="376"/>
    </row>
    <row r="150" spans="1:45" hidden="1" outlineLevel="3" x14ac:dyDescent="0.25">
      <c r="A150" s="376"/>
      <c r="B150" s="385"/>
      <c r="C150" s="378">
        <f t="shared" si="16"/>
        <v>4</v>
      </c>
      <c r="D150" s="403"/>
      <c r="E150" s="460"/>
      <c r="F150" s="460"/>
      <c r="G150" s="403"/>
      <c r="H150" s="424"/>
      <c r="I150" s="424"/>
      <c r="J150" s="424">
        <v>4</v>
      </c>
      <c r="K150" s="616">
        <f>Periods!M25</f>
        <v>43733</v>
      </c>
      <c r="L150" s="617">
        <f t="shared" ca="1" si="15"/>
        <v>20</v>
      </c>
      <c r="M150" s="440"/>
      <c r="N150" s="408"/>
      <c r="O150" s="990" cm="1">
        <f t="array" ref="O150">INDEX(O$76:O$85,$AI150,1)*(1-$AH150)+INDEX(O$76:O$85,$AJ150,1)*($AH150)</f>
        <v>2278.5714285714284</v>
      </c>
      <c r="P150" s="990" cm="1">
        <f t="array" ref="P150">INDEX(P$76:P$85,$AI150,1)*(1-$AH150)+INDEX(P$76:P$85,$AJ150,1)*($AH150)</f>
        <v>3575.4142857142851</v>
      </c>
      <c r="Q150" s="991" cm="1">
        <f t="array" ref="Q150">INDEX(Q$76:Q$85,$AI150,1)*(1-$AH150)+INDEX(Q$76:Q$85,$AJ150,1)*($AH150)</f>
        <v>0.7371428571428571</v>
      </c>
      <c r="R150" s="991" cm="1">
        <f t="array" ref="R150">INDEX(R$76:R$85,$AI150,1)*(1-$AH150)+INDEX(R$76:R$85,$AJ150,1)*($AH150)</f>
        <v>0.75</v>
      </c>
      <c r="S150" s="985" cm="1">
        <f t="array" ref="S150">INDEX([0]!i_pasture_stage_p6z,$J150+1,ROUNDDOWN((ROW($J150)-ROW($J$76))/i_p6_len,0)+1)</f>
        <v>1</v>
      </c>
      <c r="T150" s="991" cm="1">
        <f t="array" ref="T150">INDEX(T$76:T$85,$AI150,1)*(1-$AH150)+INDEX(T$76:T$85,$AJ150,1)*($AH150)</f>
        <v>0.29999999999999993</v>
      </c>
      <c r="U150" s="985" cm="1">
        <f t="array" ref="U150">INDEX(U$76:U$85,$AI150,1)*(1-$AH150)+INDEX(U$76:U$85,$AJ150,1)*($AH150)</f>
        <v>10</v>
      </c>
      <c r="V150" s="991" cm="1">
        <f t="array" ref="V150">INDEX(V$76:V$85,$AI150,1)*(1-$AH150)+INDEX(V$76:V$85,$AJ150,1)*($AH150)</f>
        <v>0</v>
      </c>
      <c r="W150" s="408"/>
      <c r="X150" s="408"/>
      <c r="Y150" s="408"/>
      <c r="Z150" s="408"/>
      <c r="AA150" s="408"/>
      <c r="AB150" s="408"/>
      <c r="AC150" s="408"/>
      <c r="AD150" s="408"/>
      <c r="AE150" s="408"/>
      <c r="AF150" s="408"/>
      <c r="AG150" s="408"/>
      <c r="AH150" s="408">
        <f t="shared" si="6"/>
        <v>0.42857142857142855</v>
      </c>
      <c r="AI150" s="408">
        <f t="shared" ref="AI150:AI175" si="18">MIN(9,MIN(i_p6_len,IF($K150&lt;INDEX(i_break_date,ROUNDDOWN((ROW($I150)-ROW($I$76))/i_p6_len,0)+1,1),i_p6_len,IFERROR(IFERROR(MATCH($K150,$K$76:$K$85,0),MATCH($K150,$K$76:$K$85,1)+1),1))))</f>
        <v>6</v>
      </c>
      <c r="AJ150" s="408">
        <f t="shared" si="7"/>
        <v>5</v>
      </c>
      <c r="AK150" s="408"/>
      <c r="AL150" s="408"/>
      <c r="AM150" s="408"/>
      <c r="AN150" s="408"/>
      <c r="AO150" s="403"/>
      <c r="AP150" s="388"/>
      <c r="AQ150" s="376"/>
      <c r="AR150" s="376"/>
      <c r="AS150" s="376"/>
    </row>
    <row r="151" spans="1:45" hidden="1" outlineLevel="3" x14ac:dyDescent="0.25">
      <c r="A151" s="376"/>
      <c r="B151" s="385"/>
      <c r="C151" s="378">
        <f t="shared" si="16"/>
        <v>4</v>
      </c>
      <c r="D151" s="403"/>
      <c r="E151" s="460"/>
      <c r="F151" s="460"/>
      <c r="G151" s="403"/>
      <c r="H151" s="424"/>
      <c r="I151" s="424"/>
      <c r="J151" s="424">
        <v>5</v>
      </c>
      <c r="K151" s="616">
        <f>Periods!M26</f>
        <v>43753</v>
      </c>
      <c r="L151" s="617">
        <f t="shared" ca="1" si="15"/>
        <v>44</v>
      </c>
      <c r="M151" s="440"/>
      <c r="N151" s="408"/>
      <c r="O151" s="990" cm="1">
        <f t="array" ref="O151">INDEX(O$76:O$85,$AI151,1)*(1-$AH151)+INDEX(O$76:O$85,$AJ151,1)*($AH151)</f>
        <v>2676.1904761904761</v>
      </c>
      <c r="P151" s="990" cm="1">
        <f t="array" ref="P151">INDEX(P$76:P$85,$AI151,1)*(1-$AH151)+INDEX(P$76:P$85,$AJ151,1)*($AH151)</f>
        <v>4187.5047619047618</v>
      </c>
      <c r="Q151" s="991" cm="1">
        <f t="array" ref="Q151">INDEX(Q$76:Q$85,$AI151,1)*(1-$AH151)+INDEX(Q$76:Q$85,$AJ151,1)*($AH151)</f>
        <v>0.71619047619047616</v>
      </c>
      <c r="R151" s="991" cm="1">
        <f t="array" ref="R151">INDEX(R$76:R$85,$AI151,1)*(1-$AH151)+INDEX(R$76:R$85,$AJ151,1)*($AH151)</f>
        <v>0.73023809523809513</v>
      </c>
      <c r="S151" s="985" cm="1">
        <f t="array" ref="S151">INDEX([0]!i_pasture_stage_p6z,$J151+1,ROUNDDOWN((ROW($J151)-ROW($J$76))/i_p6_len,0)+1)</f>
        <v>1</v>
      </c>
      <c r="T151" s="991" cm="1">
        <f t="array" ref="T151">INDEX(T$76:T$85,$AI151,1)*(1-$AH151)+INDEX(T$76:T$85,$AJ151,1)*($AH151)</f>
        <v>0.3</v>
      </c>
      <c r="U151" s="985" cm="1">
        <f t="array" ref="U151">INDEX(U$76:U$85,$AI151,1)*(1-$AH151)+INDEX(U$76:U$85,$AJ151,1)*($AH151)</f>
        <v>10</v>
      </c>
      <c r="V151" s="991" cm="1">
        <f t="array" ref="V151">INDEX(V$76:V$85,$AI151,1)*(1-$AH151)+INDEX(V$76:V$85,$AJ151,1)*($AH151)</f>
        <v>0</v>
      </c>
      <c r="W151" s="408"/>
      <c r="X151" s="408"/>
      <c r="Y151" s="408"/>
      <c r="Z151" s="408"/>
      <c r="AA151" s="408"/>
      <c r="AB151" s="408"/>
      <c r="AC151" s="408"/>
      <c r="AD151" s="408"/>
      <c r="AE151" s="408"/>
      <c r="AF151" s="408"/>
      <c r="AG151" s="408"/>
      <c r="AH151" s="408">
        <f t="shared" ref="AH151:AH175" si="19">IF(OR((INDEX($K$76:$K$85,$AI151,1)-INDEX($K$76:$K$85,$AJ151,1))=0,$K151&lt;INDEX($K$76:$K$85,$AJ151,1)),0,(INDEX($K$76:$K$85,$AI151,1)-$K151)/(INDEX($K$76:$K$85,$AI151,1)-INDEX($K$76:$K$85,$AJ151,1)))</f>
        <v>0.80952380952380953</v>
      </c>
      <c r="AI151" s="408">
        <f t="shared" si="18"/>
        <v>7</v>
      </c>
      <c r="AJ151" s="408">
        <f t="shared" ref="AJ151:AJ175" si="20">MAX(1,AI151-1)</f>
        <v>6</v>
      </c>
      <c r="AK151" s="408"/>
      <c r="AL151" s="408"/>
      <c r="AM151" s="408"/>
      <c r="AN151" s="408"/>
      <c r="AO151" s="403"/>
      <c r="AP151" s="388"/>
      <c r="AQ151" s="376"/>
      <c r="AR151" s="376"/>
      <c r="AS151" s="376"/>
    </row>
    <row r="152" spans="1:45" hidden="1" outlineLevel="3" x14ac:dyDescent="0.25">
      <c r="A152" s="376"/>
      <c r="B152" s="385"/>
      <c r="C152" s="378">
        <f t="shared" si="16"/>
        <v>4</v>
      </c>
      <c r="D152" s="403"/>
      <c r="E152" s="460"/>
      <c r="F152" s="460"/>
      <c r="G152" s="403"/>
      <c r="H152" s="424"/>
      <c r="I152" s="424"/>
      <c r="J152" s="424">
        <v>6</v>
      </c>
      <c r="K152" s="616">
        <f>Periods!M27</f>
        <v>43797</v>
      </c>
      <c r="L152" s="617">
        <f t="shared" ca="1" si="15"/>
        <v>55</v>
      </c>
      <c r="M152" s="440"/>
      <c r="N152" s="408"/>
      <c r="O152" s="990" cm="1">
        <f t="array" ref="O152">INDEX(O$76:O$85,$AI152,1)*(1-$AH152)+INDEX(O$76:O$85,$AJ152,1)*($AH152)</f>
        <v>2928.5714285714289</v>
      </c>
      <c r="P152" s="990" cm="1">
        <f t="array" ref="P152">INDEX(P$76:P$85,$AI152,1)*(1-$AH152)+INDEX(P$76:P$85,$AJ152,1)*($AH152)</f>
        <v>4663</v>
      </c>
      <c r="Q152" s="991" cm="1">
        <f t="array" ref="Q152">INDEX(Q$76:Q$85,$AI152,1)*(1-$AH152)+INDEX(Q$76:Q$85,$AJ152,1)*($AH152)</f>
        <v>0.68571428571428572</v>
      </c>
      <c r="R152" s="991" cm="1">
        <f t="array" ref="R152">INDEX(R$76:R$85,$AI152,1)*(1-$AH152)+INDEX(R$76:R$85,$AJ152,1)*($AH152)</f>
        <v>0.70714285714285707</v>
      </c>
      <c r="S152" s="985" cm="1">
        <f t="array" ref="S152">INDEX([0]!i_pasture_stage_p6z,$J152+1,ROUNDDOWN((ROW($J152)-ROW($J$76))/i_p6_len,0)+1)</f>
        <v>1</v>
      </c>
      <c r="T152" s="991" cm="1">
        <f t="array" ref="T152">INDEX(T$76:T$85,$AI152,1)*(1-$AH152)+INDEX(T$76:T$85,$AJ152,1)*($AH152)</f>
        <v>0.3</v>
      </c>
      <c r="U152" s="985" cm="1">
        <f t="array" ref="U152">INDEX(U$76:U$85,$AI152,1)*(1-$AH152)+INDEX(U$76:U$85,$AJ152,1)*($AH152)</f>
        <v>10</v>
      </c>
      <c r="V152" s="991" cm="1">
        <f t="array" ref="V152">INDEX(V$76:V$85,$AI152,1)*(1-$AH152)+INDEX(V$76:V$85,$AJ152,1)*($AH152)</f>
        <v>0</v>
      </c>
      <c r="W152" s="408"/>
      <c r="X152" s="408"/>
      <c r="Y152" s="408"/>
      <c r="Z152" s="408"/>
      <c r="AA152" s="408"/>
      <c r="AB152" s="408"/>
      <c r="AC152" s="408"/>
      <c r="AD152" s="408"/>
      <c r="AE152" s="408"/>
      <c r="AF152" s="408"/>
      <c r="AG152" s="408"/>
      <c r="AH152" s="408">
        <f t="shared" si="19"/>
        <v>0.7142857142857143</v>
      </c>
      <c r="AI152" s="408">
        <f t="shared" si="18"/>
        <v>8</v>
      </c>
      <c r="AJ152" s="408">
        <f t="shared" si="20"/>
        <v>7</v>
      </c>
      <c r="AK152" s="408"/>
      <c r="AL152" s="408"/>
      <c r="AM152" s="408"/>
      <c r="AN152" s="408"/>
      <c r="AO152" s="403"/>
      <c r="AP152" s="388"/>
      <c r="AQ152" s="376"/>
      <c r="AR152" s="376"/>
      <c r="AS152" s="376"/>
    </row>
    <row r="153" spans="1:45" hidden="1" outlineLevel="3" x14ac:dyDescent="0.25">
      <c r="A153" s="376"/>
      <c r="B153" s="385"/>
      <c r="C153" s="378">
        <f t="shared" si="16"/>
        <v>4</v>
      </c>
      <c r="D153" s="403"/>
      <c r="E153" s="460"/>
      <c r="F153" s="460"/>
      <c r="G153" s="403"/>
      <c r="H153" s="424"/>
      <c r="I153" s="424"/>
      <c r="J153" s="424">
        <v>7</v>
      </c>
      <c r="K153" s="616">
        <f>Periods!M28</f>
        <v>43852</v>
      </c>
      <c r="L153" s="617">
        <f t="shared" ca="1" si="15"/>
        <v>39</v>
      </c>
      <c r="M153" s="440"/>
      <c r="N153" s="408"/>
      <c r="O153" s="990" cm="1">
        <f t="array" ref="O153">INDEX(O$76:O$85,$AI153,1)*(1-$AH153)+INDEX(O$76:O$85,$AJ153,1)*($AH153)</f>
        <v>2068.181818181818</v>
      </c>
      <c r="P153" s="990" cm="1">
        <f t="array" ref="P153">INDEX(P$76:P$85,$AI153,1)*(1-$AH153)+INDEX(P$76:P$85,$AJ153,1)*($AH153)</f>
        <v>4264.454545454546</v>
      </c>
      <c r="Q153" s="991" cm="1">
        <f t="array" ref="Q153">INDEX(Q$76:Q$85,$AI153,1)*(1-$AH153)+INDEX(Q$76:Q$85,$AJ153,1)*($AH153)</f>
        <v>0.63181818181818183</v>
      </c>
      <c r="R153" s="991" cm="1">
        <f t="array" ref="R153">INDEX(R$76:R$85,$AI153,1)*(1-$AH153)+INDEX(R$76:R$85,$AJ153,1)*($AH153)</f>
        <v>0.7</v>
      </c>
      <c r="S153" s="985" cm="1">
        <f t="array" ref="S153">INDEX([0]!i_pasture_stage_p6z,$J153+1,ROUNDDOWN((ROW($J153)-ROW($J$76))/i_p6_len,0)+1)</f>
        <v>1</v>
      </c>
      <c r="T153" s="991" cm="1">
        <f t="array" ref="T153">INDEX(T$76:T$85,$AI153,1)*(1-$AH153)+INDEX(T$76:T$85,$AJ153,1)*($AH153)</f>
        <v>0.3</v>
      </c>
      <c r="U153" s="985" cm="1">
        <f t="array" ref="U153">INDEX(U$76:U$85,$AI153,1)*(1-$AH153)+INDEX(U$76:U$85,$AJ153,1)*($AH153)</f>
        <v>10</v>
      </c>
      <c r="V153" s="991" cm="1">
        <f t="array" ref="V153">INDEX(V$76:V$85,$AI153,1)*(1-$AH153)+INDEX(V$76:V$85,$AJ153,1)*($AH153)</f>
        <v>4.5454545454545456E-2</v>
      </c>
      <c r="W153" s="408"/>
      <c r="X153" s="408"/>
      <c r="Y153" s="408"/>
      <c r="Z153" s="408"/>
      <c r="AA153" s="408"/>
      <c r="AB153" s="408"/>
      <c r="AC153" s="408"/>
      <c r="AD153" s="408"/>
      <c r="AE153" s="408"/>
      <c r="AF153" s="408"/>
      <c r="AG153" s="408"/>
      <c r="AH153" s="408">
        <f t="shared" si="19"/>
        <v>9.0909090909090912E-2</v>
      </c>
      <c r="AI153" s="408">
        <f t="shared" si="18"/>
        <v>9</v>
      </c>
      <c r="AJ153" s="408">
        <f t="shared" si="20"/>
        <v>8</v>
      </c>
      <c r="AK153" s="408"/>
      <c r="AL153" s="408"/>
      <c r="AM153" s="408"/>
      <c r="AN153" s="408"/>
      <c r="AO153" s="403"/>
      <c r="AP153" s="388"/>
      <c r="AQ153" s="376"/>
      <c r="AR153" s="376"/>
      <c r="AS153" s="376"/>
    </row>
    <row r="154" spans="1:45" hidden="1" outlineLevel="3" x14ac:dyDescent="0.25">
      <c r="A154" s="376"/>
      <c r="B154" s="385"/>
      <c r="C154" s="378">
        <f t="shared" si="16"/>
        <v>4</v>
      </c>
      <c r="D154" s="403"/>
      <c r="E154" s="460"/>
      <c r="F154" s="460"/>
      <c r="G154" s="403"/>
      <c r="H154" s="424"/>
      <c r="I154" s="424"/>
      <c r="J154" s="424">
        <v>8</v>
      </c>
      <c r="K154" s="616">
        <f>Periods!M29</f>
        <v>43891</v>
      </c>
      <c r="L154" s="617">
        <f t="shared" ca="1" si="15"/>
        <v>31</v>
      </c>
      <c r="M154" s="440"/>
      <c r="N154" s="408"/>
      <c r="O154" s="990" cm="1">
        <f t="array" ref="O154">INDEX(O$76:O$85,$AI154,1)*(1-$AH154)+INDEX(O$76:O$85,$AJ154,1)*($AH154)</f>
        <v>1181.818181818182</v>
      </c>
      <c r="P154" s="990" cm="1">
        <f t="array" ref="P154">INDEX(P$76:P$85,$AI154,1)*(1-$AH154)+INDEX(P$76:P$85,$AJ154,1)*($AH154)</f>
        <v>4028.4454545454555</v>
      </c>
      <c r="Q154" s="991" cm="1">
        <f t="array" ref="Q154">INDEX(Q$76:Q$85,$AI154,1)*(1-$AH154)+INDEX(Q$76:Q$85,$AJ154,1)*($AH154)</f>
        <v>0.60818181818181805</v>
      </c>
      <c r="R154" s="991" cm="1">
        <f t="array" ref="R154">INDEX(R$76:R$85,$AI154,1)*(1-$AH154)+INDEX(R$76:R$85,$AJ154,1)*($AH154)</f>
        <v>0.69999999999999984</v>
      </c>
      <c r="S154" s="985" cm="1">
        <f t="array" ref="S154">INDEX([0]!i_pasture_stage_p6z,$J154+1,ROUNDDOWN((ROW($J154)-ROW($J$76))/i_p6_len,0)+1)</f>
        <v>1</v>
      </c>
      <c r="T154" s="991" cm="1">
        <f t="array" ref="T154">INDEX(T$76:T$85,$AI154,1)*(1-$AH154)+INDEX(T$76:T$85,$AJ154,1)*($AH154)</f>
        <v>0.3</v>
      </c>
      <c r="U154" s="985" cm="1">
        <f t="array" ref="U154">INDEX(U$76:U$85,$AI154,1)*(1-$AH154)+INDEX(U$76:U$85,$AJ154,1)*($AH154)</f>
        <v>9.9999999999999982</v>
      </c>
      <c r="V154" s="991" cm="1">
        <f t="array" ref="V154">INDEX(V$76:V$85,$AI154,1)*(1-$AH154)+INDEX(V$76:V$85,$AJ154,1)*($AH154)</f>
        <v>0.10454545454545455</v>
      </c>
      <c r="W154" s="408"/>
      <c r="X154" s="408"/>
      <c r="Y154" s="408"/>
      <c r="Z154" s="408"/>
      <c r="AA154" s="408"/>
      <c r="AB154" s="408"/>
      <c r="AC154" s="408"/>
      <c r="AD154" s="408"/>
      <c r="AE154" s="408"/>
      <c r="AF154" s="408"/>
      <c r="AG154" s="408"/>
      <c r="AH154" s="408">
        <f t="shared" si="19"/>
        <v>-1.0909090909090908</v>
      </c>
      <c r="AI154" s="408">
        <f t="shared" si="18"/>
        <v>9</v>
      </c>
      <c r="AJ154" s="408">
        <f t="shared" si="20"/>
        <v>8</v>
      </c>
      <c r="AK154" s="408"/>
      <c r="AL154" s="408"/>
      <c r="AM154" s="408"/>
      <c r="AN154" s="408"/>
      <c r="AO154" s="403"/>
      <c r="AP154" s="388"/>
      <c r="AQ154" s="376"/>
      <c r="AR154" s="376"/>
      <c r="AS154" s="376"/>
    </row>
    <row r="155" spans="1:45" hidden="1" outlineLevel="3" x14ac:dyDescent="0.25">
      <c r="A155" s="376"/>
      <c r="B155" s="385"/>
      <c r="C155" s="378">
        <f t="shared" si="16"/>
        <v>4</v>
      </c>
      <c r="D155" s="403"/>
      <c r="E155" s="460"/>
      <c r="F155" s="460"/>
      <c r="G155" s="403"/>
      <c r="H155" s="424"/>
      <c r="I155" s="476"/>
      <c r="J155" s="476">
        <v>9</v>
      </c>
      <c r="K155" s="655">
        <f>Periods!M30</f>
        <v>43922</v>
      </c>
      <c r="L155" s="673">
        <f t="shared" ca="1" si="15"/>
        <v>15</v>
      </c>
      <c r="M155" s="656"/>
      <c r="N155" s="477"/>
      <c r="O155" s="993" cm="1">
        <f t="array" ref="O155">INDEX(O$76:O$85,$AI155,1)*(1-$AH155)+INDEX(O$76:O$85,$AJ155,1)*($AH155)</f>
        <v>477.27272727272793</v>
      </c>
      <c r="P155" s="993" cm="1">
        <f t="array" ref="P155">INDEX(P$76:P$85,$AI155,1)*(1-$AH155)+INDEX(P$76:P$85,$AJ155,1)*($AH155)</f>
        <v>3840.8484848484859</v>
      </c>
      <c r="Q155" s="992" cm="1">
        <f t="array" ref="Q155">INDEX(Q$76:Q$85,$AI155,1)*(1-$AH155)+INDEX(Q$76:Q$85,$AJ155,1)*($AH155)</f>
        <v>0.58939393939393936</v>
      </c>
      <c r="R155" s="992" cm="1">
        <f t="array" ref="R155">INDEX(R$76:R$85,$AI155,1)*(1-$AH155)+INDEX(R$76:R$85,$AJ155,1)*($AH155)</f>
        <v>0.7</v>
      </c>
      <c r="S155" s="986" cm="1">
        <f t="array" ref="S155">INDEX([0]!i_pasture_stage_p6z,$J155+1,ROUNDDOWN((ROW($J155)-ROW($J$76))/i_p6_len,0)+1)</f>
        <v>1</v>
      </c>
      <c r="T155" s="992" cm="1">
        <f t="array" ref="T155">INDEX(T$76:T$85,$AI155,1)*(1-$AH155)+INDEX(T$76:T$85,$AJ155,1)*($AH155)</f>
        <v>0.30000000000000004</v>
      </c>
      <c r="U155" s="986" cm="1">
        <f t="array" ref="U155">INDEX(U$76:U$85,$AI155,1)*(1-$AH155)+INDEX(U$76:U$85,$AJ155,1)*($AH155)</f>
        <v>10</v>
      </c>
      <c r="V155" s="992" cm="1">
        <f t="array" ref="V155">INDEX(V$76:V$85,$AI155,1)*(1-$AH155)+INDEX(V$76:V$85,$AJ155,1)*($AH155)</f>
        <v>0.15151515151515152</v>
      </c>
      <c r="W155" s="477"/>
      <c r="X155" s="477"/>
      <c r="Y155" s="477"/>
      <c r="Z155" s="477"/>
      <c r="AA155" s="477"/>
      <c r="AB155" s="477"/>
      <c r="AC155" s="477"/>
      <c r="AD155" s="477"/>
      <c r="AE155" s="477"/>
      <c r="AF155" s="477"/>
      <c r="AG155" s="477"/>
      <c r="AH155" s="408">
        <f t="shared" si="19"/>
        <v>-2.0303030303030303</v>
      </c>
      <c r="AI155" s="408">
        <f t="shared" si="18"/>
        <v>9</v>
      </c>
      <c r="AJ155" s="408">
        <f t="shared" si="20"/>
        <v>8</v>
      </c>
      <c r="AK155" s="408"/>
      <c r="AL155" s="408"/>
      <c r="AM155" s="408"/>
      <c r="AN155" s="408"/>
      <c r="AO155" s="403"/>
      <c r="AP155" s="388"/>
      <c r="AQ155" s="376"/>
      <c r="AR155" s="376"/>
      <c r="AS155" s="376"/>
    </row>
    <row r="156" spans="1:45" hidden="1" outlineLevel="2" x14ac:dyDescent="0.25">
      <c r="A156" s="376"/>
      <c r="B156" s="385"/>
      <c r="C156" s="378">
        <f t="shared" ref="C156" si="21">INT($C$40)+2</f>
        <v>3</v>
      </c>
      <c r="D156" s="403"/>
      <c r="E156" s="460"/>
      <c r="F156" s="460"/>
      <c r="G156" s="403"/>
      <c r="H156" s="424"/>
      <c r="I156" s="661" t="s">
        <v>787</v>
      </c>
      <c r="J156" s="661">
        <v>0</v>
      </c>
      <c r="K156" s="662">
        <f>Periods!N21</f>
        <v>43572</v>
      </c>
      <c r="L156" s="674">
        <f t="shared" ca="1" si="15"/>
        <v>21</v>
      </c>
      <c r="M156" s="663"/>
      <c r="N156" s="664"/>
      <c r="O156" s="989" cm="1">
        <f t="array" ref="O156">INDEX(O$76:O$85,$AI156,1)*(1-$AH156)+INDEX(O$76:O$85,$AJ156,1)*($AH156)</f>
        <v>2000</v>
      </c>
      <c r="P156" s="989" cm="1">
        <f t="array" ref="P156">INDEX(P$76:P$85,$AI156,1)*(1-$AH156)+INDEX(P$76:P$85,$AJ156,1)*($AH156)</f>
        <v>4246.3</v>
      </c>
      <c r="Q156" s="994" cm="1">
        <f t="array" ref="Q156">INDEX(Q$76:Q$85,$AI156,1)*(1-$AH156)+INDEX(Q$76:Q$85,$AJ156,1)*($AH156)</f>
        <v>0.63</v>
      </c>
      <c r="R156" s="994" cm="1">
        <f t="array" ref="R156">INDEX(R$76:R$85,$AI156,1)*(1-$AH156)+INDEX(R$76:R$85,$AJ156,1)*($AH156)</f>
        <v>0.7</v>
      </c>
      <c r="S156" s="987" cm="1">
        <f t="array" ref="S156">INDEX([0]!i_pasture_stage_p6z,$J156+1,ROUNDDOWN((ROW($J156)-ROW($J$76))/i_p6_len,0)+1)</f>
        <v>1</v>
      </c>
      <c r="T156" s="994" cm="1">
        <f t="array" ref="T156">INDEX(T$76:T$85,$AI156,1)*(1-$AH156)+INDEX(T$76:T$85,$AJ156,1)*($AH156)</f>
        <v>0.3</v>
      </c>
      <c r="U156" s="987" cm="1">
        <f t="array" ref="U156">INDEX(U$76:U$85,$AI156,1)*(1-$AH156)+INDEX(U$76:U$85,$AJ156,1)*($AH156)</f>
        <v>10</v>
      </c>
      <c r="V156" s="994" cm="1">
        <f t="array" ref="V156">INDEX(V$76:V$85,$AI156,1)*(1-$AH156)+INDEX(V$76:V$85,$AJ156,1)*($AH156)</f>
        <v>0.05</v>
      </c>
      <c r="W156" s="664"/>
      <c r="X156" s="664"/>
      <c r="Y156" s="664"/>
      <c r="Z156" s="664"/>
      <c r="AA156" s="664"/>
      <c r="AB156" s="664"/>
      <c r="AC156" s="664"/>
      <c r="AD156" s="664"/>
      <c r="AE156" s="664"/>
      <c r="AF156" s="664"/>
      <c r="AG156" s="664"/>
      <c r="AH156" s="408">
        <f t="shared" si="19"/>
        <v>0</v>
      </c>
      <c r="AI156" s="408">
        <f t="shared" si="18"/>
        <v>9</v>
      </c>
      <c r="AJ156" s="408">
        <f t="shared" si="20"/>
        <v>8</v>
      </c>
      <c r="AK156" s="408"/>
      <c r="AL156" s="408"/>
      <c r="AM156" s="408"/>
      <c r="AN156" s="408"/>
      <c r="AO156" s="403"/>
      <c r="AP156" s="388"/>
      <c r="AQ156" s="376"/>
      <c r="AR156" s="376"/>
      <c r="AS156" s="376"/>
    </row>
    <row r="157" spans="1:45" hidden="1" outlineLevel="3" collapsed="1" x14ac:dyDescent="0.25">
      <c r="A157" s="376"/>
      <c r="B157" s="385"/>
      <c r="C157" s="378">
        <f t="shared" si="16"/>
        <v>4</v>
      </c>
      <c r="D157" s="403"/>
      <c r="E157" s="460"/>
      <c r="F157" s="460"/>
      <c r="G157" s="403"/>
      <c r="H157" s="424"/>
      <c r="I157" s="424"/>
      <c r="J157" s="424">
        <v>1</v>
      </c>
      <c r="K157" s="616">
        <f>Periods!N22</f>
        <v>43593</v>
      </c>
      <c r="L157" s="617">
        <f t="shared" ca="1" si="15"/>
        <v>21</v>
      </c>
      <c r="M157" s="440"/>
      <c r="N157" s="408"/>
      <c r="O157" s="990" cm="1">
        <f t="array" ref="O157">INDEX(O$76:O$85,$AI157,1)*(1-$AH157)+INDEX(O$76:O$85,$AJ157,1)*($AH157)</f>
        <v>2000</v>
      </c>
      <c r="P157" s="990" cm="1">
        <f t="array" ref="P157">INDEX(P$76:P$85,$AI157,1)*(1-$AH157)+INDEX(P$76:P$85,$AJ157,1)*($AH157)</f>
        <v>4246.3</v>
      </c>
      <c r="Q157" s="991" cm="1">
        <f t="array" ref="Q157">INDEX(Q$76:Q$85,$AI157,1)*(1-$AH157)+INDEX(Q$76:Q$85,$AJ157,1)*($AH157)</f>
        <v>0.63</v>
      </c>
      <c r="R157" s="991" cm="1">
        <f t="array" ref="R157">INDEX(R$76:R$85,$AI157,1)*(1-$AH157)+INDEX(R$76:R$85,$AJ157,1)*($AH157)</f>
        <v>0.7</v>
      </c>
      <c r="S157" s="985" cm="1">
        <f t="array" ref="S157">INDEX([0]!i_pasture_stage_p6z,$J157+1,ROUNDDOWN((ROW($J157)-ROW($J$76))/i_p6_len,0)+1)</f>
        <v>1</v>
      </c>
      <c r="T157" s="991" cm="1">
        <f t="array" ref="T157">INDEX(T$76:T$85,$AI157,1)*(1-$AH157)+INDEX(T$76:T$85,$AJ157,1)*($AH157)</f>
        <v>0.3</v>
      </c>
      <c r="U157" s="985" cm="1">
        <f t="array" ref="U157">INDEX(U$76:U$85,$AI157,1)*(1-$AH157)+INDEX(U$76:U$85,$AJ157,1)*($AH157)</f>
        <v>10</v>
      </c>
      <c r="V157" s="991" cm="1">
        <f t="array" ref="V157">INDEX(V$76:V$85,$AI157,1)*(1-$AH157)+INDEX(V$76:V$85,$AJ157,1)*($AH157)</f>
        <v>0.05</v>
      </c>
      <c r="W157" s="408"/>
      <c r="X157" s="408"/>
      <c r="Y157" s="408"/>
      <c r="Z157" s="408"/>
      <c r="AA157" s="408"/>
      <c r="AB157" s="408"/>
      <c r="AC157" s="408"/>
      <c r="AD157" s="408"/>
      <c r="AE157" s="408"/>
      <c r="AF157" s="408"/>
      <c r="AG157" s="408"/>
      <c r="AH157" s="408">
        <f t="shared" si="19"/>
        <v>0</v>
      </c>
      <c r="AI157" s="408">
        <f t="shared" si="18"/>
        <v>9</v>
      </c>
      <c r="AJ157" s="408">
        <f t="shared" si="20"/>
        <v>8</v>
      </c>
      <c r="AK157" s="408"/>
      <c r="AL157" s="408"/>
      <c r="AM157" s="408"/>
      <c r="AN157" s="408"/>
      <c r="AO157" s="403"/>
      <c r="AP157" s="388"/>
      <c r="AQ157" s="376"/>
      <c r="AR157" s="376"/>
      <c r="AS157" s="376"/>
    </row>
    <row r="158" spans="1:45" hidden="1" outlineLevel="3" x14ac:dyDescent="0.25">
      <c r="A158" s="376"/>
      <c r="B158" s="385"/>
      <c r="C158" s="378">
        <f t="shared" si="16"/>
        <v>4</v>
      </c>
      <c r="D158" s="403"/>
      <c r="E158" s="460"/>
      <c r="F158" s="460"/>
      <c r="G158" s="403"/>
      <c r="H158" s="424"/>
      <c r="I158" s="424"/>
      <c r="J158" s="424">
        <v>2</v>
      </c>
      <c r="K158" s="616">
        <f>Periods!N23</f>
        <v>43614</v>
      </c>
      <c r="L158" s="617">
        <f t="shared" ca="1" si="15"/>
        <v>70</v>
      </c>
      <c r="M158" s="440"/>
      <c r="N158" s="408"/>
      <c r="O158" s="990" cm="1">
        <f t="array" ref="O158">INDEX(O$76:O$85,$AI158,1)*(1-$AH158)+INDEX(O$76:O$85,$AJ158,1)*($AH158)</f>
        <v>754.29787234042556</v>
      </c>
      <c r="P158" s="990" cm="1">
        <f t="array" ref="P158">INDEX(P$76:P$85,$AI158,1)*(1-$AH158)+INDEX(P$76:P$85,$AJ158,1)*($AH158)</f>
        <v>1210.2553191489365</v>
      </c>
      <c r="Q158" s="991" cm="1">
        <f t="array" ref="Q158">INDEX(Q$76:Q$85,$AI158,1)*(1-$AH158)+INDEX(Q$76:Q$85,$AJ158,1)*($AH158)</f>
        <v>0.76936170212765964</v>
      </c>
      <c r="R158" s="991" cm="1">
        <f t="array" ref="R158">INDEX(R$76:R$85,$AI158,1)*(1-$AH158)+INDEX(R$76:R$85,$AJ158,1)*($AH158)</f>
        <v>0.77642553191489361</v>
      </c>
      <c r="S158" s="985" cm="1">
        <f t="array" ref="S158">INDEX([0]!i_pasture_stage_p6z,$J158+1,ROUNDDOWN((ROW($J158)-ROW($J$76))/i_p6_len,0)+1)</f>
        <v>0</v>
      </c>
      <c r="T158" s="991" cm="1">
        <f t="array" ref="T158">INDEX(T$76:T$85,$AI158,1)*(1-$AH158)+INDEX(T$76:T$85,$AJ158,1)*($AH158)</f>
        <v>0.3</v>
      </c>
      <c r="U158" s="985" cm="1">
        <f t="array" ref="U158">INDEX(U$76:U$85,$AI158,1)*(1-$AH158)+INDEX(U$76:U$85,$AJ158,1)*($AH158)</f>
        <v>10</v>
      </c>
      <c r="V158" s="991" cm="1">
        <f t="array" ref="V158">INDEX(V$76:V$85,$AI158,1)*(1-$AH158)+INDEX(V$76:V$85,$AJ158,1)*($AH158)</f>
        <v>3.1914893617021275E-3</v>
      </c>
      <c r="W158" s="408"/>
      <c r="X158" s="408"/>
      <c r="Y158" s="408"/>
      <c r="Z158" s="408"/>
      <c r="AA158" s="408"/>
      <c r="AB158" s="408"/>
      <c r="AC158" s="408"/>
      <c r="AD158" s="408"/>
      <c r="AE158" s="408"/>
      <c r="AF158" s="408"/>
      <c r="AG158" s="408"/>
      <c r="AH158" s="408">
        <f t="shared" si="19"/>
        <v>6.3829787234042548E-2</v>
      </c>
      <c r="AI158" s="408">
        <f t="shared" si="18"/>
        <v>3</v>
      </c>
      <c r="AJ158" s="408">
        <f t="shared" si="20"/>
        <v>2</v>
      </c>
      <c r="AK158" s="408"/>
      <c r="AL158" s="408"/>
      <c r="AM158" s="408"/>
      <c r="AN158" s="408"/>
      <c r="AO158" s="403"/>
      <c r="AP158" s="388"/>
      <c r="AQ158" s="376"/>
      <c r="AR158" s="376"/>
      <c r="AS158" s="376"/>
    </row>
    <row r="159" spans="1:45" hidden="1" outlineLevel="3" x14ac:dyDescent="0.25">
      <c r="A159" s="376"/>
      <c r="B159" s="385"/>
      <c r="C159" s="378">
        <f t="shared" si="16"/>
        <v>4</v>
      </c>
      <c r="D159" s="403"/>
      <c r="E159" s="460"/>
      <c r="F159" s="460"/>
      <c r="G159" s="403"/>
      <c r="H159" s="424"/>
      <c r="I159" s="424"/>
      <c r="J159" s="424">
        <v>3</v>
      </c>
      <c r="K159" s="616">
        <f>Periods!N24</f>
        <v>43684</v>
      </c>
      <c r="L159" s="617">
        <f t="shared" ca="1" si="15"/>
        <v>49</v>
      </c>
      <c r="M159" s="440"/>
      <c r="N159" s="408"/>
      <c r="O159" s="990" cm="1">
        <f t="array" ref="O159">INDEX(O$76:O$85,$AI159,1)*(1-$AH159)+INDEX(O$76:O$85,$AJ159,1)*($AH159)</f>
        <v>1307.8571428571429</v>
      </c>
      <c r="P159" s="990" cm="1">
        <f t="array" ref="P159">INDEX(P$76:P$85,$AI159,1)*(1-$AH159)+INDEX(P$76:P$85,$AJ159,1)*($AH159)</f>
        <v>2099.5742857142859</v>
      </c>
      <c r="Q159" s="991" cm="1">
        <f t="array" ref="Q159">INDEX(Q$76:Q$85,$AI159,1)*(1-$AH159)+INDEX(Q$76:Q$85,$AJ159,1)*($AH159)</f>
        <v>0.77320000000000011</v>
      </c>
      <c r="R159" s="991" cm="1">
        <f t="array" ref="R159">INDEX(R$76:R$85,$AI159,1)*(1-$AH159)+INDEX(R$76:R$85,$AJ159,1)*($AH159)</f>
        <v>0.77377142857142867</v>
      </c>
      <c r="S159" s="985" cm="1">
        <f t="array" ref="S159">INDEX([0]!i_pasture_stage_p6z,$J159+1,ROUNDDOWN((ROW($J159)-ROW($J$76))/i_p6_len,0)+1)</f>
        <v>1</v>
      </c>
      <c r="T159" s="991" cm="1">
        <f t="array" ref="T159">INDEX(T$76:T$85,$AI159,1)*(1-$AH159)+INDEX(T$76:T$85,$AJ159,1)*($AH159)</f>
        <v>0.3</v>
      </c>
      <c r="U159" s="985" cm="1">
        <f t="array" ref="U159">INDEX(U$76:U$85,$AI159,1)*(1-$AH159)+INDEX(U$76:U$85,$AJ159,1)*($AH159)</f>
        <v>10</v>
      </c>
      <c r="V159" s="991" cm="1">
        <f t="array" ref="V159">INDEX(V$76:V$85,$AI159,1)*(1-$AH159)+INDEX(V$76:V$85,$AJ159,1)*($AH159)</f>
        <v>0</v>
      </c>
      <c r="W159" s="408"/>
      <c r="X159" s="408"/>
      <c r="Y159" s="408"/>
      <c r="Z159" s="408"/>
      <c r="AA159" s="408"/>
      <c r="AB159" s="408"/>
      <c r="AC159" s="408"/>
      <c r="AD159" s="408"/>
      <c r="AE159" s="408"/>
      <c r="AF159" s="408"/>
      <c r="AG159" s="408"/>
      <c r="AH159" s="408">
        <f t="shared" si="19"/>
        <v>0.94285714285714284</v>
      </c>
      <c r="AI159" s="408">
        <f t="shared" si="18"/>
        <v>5</v>
      </c>
      <c r="AJ159" s="408">
        <f t="shared" si="20"/>
        <v>4</v>
      </c>
      <c r="AK159" s="408"/>
      <c r="AL159" s="408"/>
      <c r="AM159" s="408"/>
      <c r="AN159" s="408"/>
      <c r="AO159" s="403"/>
      <c r="AP159" s="388"/>
      <c r="AQ159" s="376"/>
      <c r="AR159" s="376"/>
      <c r="AS159" s="376"/>
    </row>
    <row r="160" spans="1:45" hidden="1" outlineLevel="3" x14ac:dyDescent="0.25">
      <c r="A160" s="376"/>
      <c r="B160" s="385"/>
      <c r="C160" s="378">
        <f t="shared" si="16"/>
        <v>4</v>
      </c>
      <c r="D160" s="403"/>
      <c r="E160" s="460"/>
      <c r="F160" s="460"/>
      <c r="G160" s="403"/>
      <c r="H160" s="424"/>
      <c r="I160" s="424"/>
      <c r="J160" s="424">
        <v>4</v>
      </c>
      <c r="K160" s="616">
        <f>Periods!N25</f>
        <v>43733</v>
      </c>
      <c r="L160" s="617">
        <f t="shared" ca="1" si="15"/>
        <v>20</v>
      </c>
      <c r="M160" s="440"/>
      <c r="N160" s="408"/>
      <c r="O160" s="990" cm="1">
        <f t="array" ref="O160">INDEX(O$76:O$85,$AI160,1)*(1-$AH160)+INDEX(O$76:O$85,$AJ160,1)*($AH160)</f>
        <v>2278.5714285714284</v>
      </c>
      <c r="P160" s="990" cm="1">
        <f t="array" ref="P160">INDEX(P$76:P$85,$AI160,1)*(1-$AH160)+INDEX(P$76:P$85,$AJ160,1)*($AH160)</f>
        <v>3575.4142857142851</v>
      </c>
      <c r="Q160" s="991" cm="1">
        <f t="array" ref="Q160">INDEX(Q$76:Q$85,$AI160,1)*(1-$AH160)+INDEX(Q$76:Q$85,$AJ160,1)*($AH160)</f>
        <v>0.7371428571428571</v>
      </c>
      <c r="R160" s="991" cm="1">
        <f t="array" ref="R160">INDEX(R$76:R$85,$AI160,1)*(1-$AH160)+INDEX(R$76:R$85,$AJ160,1)*($AH160)</f>
        <v>0.75</v>
      </c>
      <c r="S160" s="985" cm="1">
        <f t="array" ref="S160">INDEX([0]!i_pasture_stage_p6z,$J160+1,ROUNDDOWN((ROW($J160)-ROW($J$76))/i_p6_len,0)+1)</f>
        <v>1</v>
      </c>
      <c r="T160" s="991" cm="1">
        <f t="array" ref="T160">INDEX(T$76:T$85,$AI160,1)*(1-$AH160)+INDEX(T$76:T$85,$AJ160,1)*($AH160)</f>
        <v>0.29999999999999993</v>
      </c>
      <c r="U160" s="985" cm="1">
        <f t="array" ref="U160">INDEX(U$76:U$85,$AI160,1)*(1-$AH160)+INDEX(U$76:U$85,$AJ160,1)*($AH160)</f>
        <v>10</v>
      </c>
      <c r="V160" s="991" cm="1">
        <f t="array" ref="V160">INDEX(V$76:V$85,$AI160,1)*(1-$AH160)+INDEX(V$76:V$85,$AJ160,1)*($AH160)</f>
        <v>0</v>
      </c>
      <c r="W160" s="408"/>
      <c r="X160" s="408"/>
      <c r="Y160" s="408"/>
      <c r="Z160" s="408"/>
      <c r="AA160" s="408"/>
      <c r="AB160" s="408"/>
      <c r="AC160" s="408"/>
      <c r="AD160" s="408"/>
      <c r="AE160" s="408"/>
      <c r="AF160" s="408"/>
      <c r="AG160" s="408"/>
      <c r="AH160" s="408">
        <f t="shared" si="19"/>
        <v>0.42857142857142855</v>
      </c>
      <c r="AI160" s="408">
        <f t="shared" si="18"/>
        <v>6</v>
      </c>
      <c r="AJ160" s="408">
        <f t="shared" si="20"/>
        <v>5</v>
      </c>
      <c r="AK160" s="408"/>
      <c r="AL160" s="408"/>
      <c r="AM160" s="408"/>
      <c r="AN160" s="408"/>
      <c r="AO160" s="403"/>
      <c r="AP160" s="388"/>
      <c r="AQ160" s="376"/>
      <c r="AR160" s="376"/>
      <c r="AS160" s="376"/>
    </row>
    <row r="161" spans="1:45" hidden="1" outlineLevel="3" x14ac:dyDescent="0.25">
      <c r="A161" s="376"/>
      <c r="B161" s="385"/>
      <c r="C161" s="378">
        <f t="shared" si="16"/>
        <v>4</v>
      </c>
      <c r="D161" s="403"/>
      <c r="E161" s="460"/>
      <c r="F161" s="460"/>
      <c r="G161" s="403"/>
      <c r="H161" s="424"/>
      <c r="I161" s="424"/>
      <c r="J161" s="424">
        <v>5</v>
      </c>
      <c r="K161" s="616">
        <f>Periods!N26</f>
        <v>43753</v>
      </c>
      <c r="L161" s="617">
        <f t="shared" ca="1" si="15"/>
        <v>17</v>
      </c>
      <c r="M161" s="440"/>
      <c r="N161" s="408"/>
      <c r="O161" s="990" cm="1">
        <f t="array" ref="O161">INDEX(O$76:O$85,$AI161,1)*(1-$AH161)+INDEX(O$76:O$85,$AJ161,1)*($AH161)</f>
        <v>2676.1904761904761</v>
      </c>
      <c r="P161" s="990" cm="1">
        <f t="array" ref="P161">INDEX(P$76:P$85,$AI161,1)*(1-$AH161)+INDEX(P$76:P$85,$AJ161,1)*($AH161)</f>
        <v>4187.5047619047618</v>
      </c>
      <c r="Q161" s="991" cm="1">
        <f t="array" ref="Q161">INDEX(Q$76:Q$85,$AI161,1)*(1-$AH161)+INDEX(Q$76:Q$85,$AJ161,1)*($AH161)</f>
        <v>0.71619047619047616</v>
      </c>
      <c r="R161" s="991" cm="1">
        <f t="array" ref="R161">INDEX(R$76:R$85,$AI161,1)*(1-$AH161)+INDEX(R$76:R$85,$AJ161,1)*($AH161)</f>
        <v>0.73023809523809513</v>
      </c>
      <c r="S161" s="985" cm="1">
        <f t="array" ref="S161">INDEX([0]!i_pasture_stage_p6z,$J161+1,ROUNDDOWN((ROW($J161)-ROW($J$76))/i_p6_len,0)+1)</f>
        <v>1</v>
      </c>
      <c r="T161" s="991" cm="1">
        <f t="array" ref="T161">INDEX(T$76:T$85,$AI161,1)*(1-$AH161)+INDEX(T$76:T$85,$AJ161,1)*($AH161)</f>
        <v>0.3</v>
      </c>
      <c r="U161" s="985" cm="1">
        <f t="array" ref="U161">INDEX(U$76:U$85,$AI161,1)*(1-$AH161)+INDEX(U$76:U$85,$AJ161,1)*($AH161)</f>
        <v>10</v>
      </c>
      <c r="V161" s="991" cm="1">
        <f t="array" ref="V161">INDEX(V$76:V$85,$AI161,1)*(1-$AH161)+INDEX(V$76:V$85,$AJ161,1)*($AH161)</f>
        <v>0</v>
      </c>
      <c r="W161" s="408"/>
      <c r="X161" s="408"/>
      <c r="Y161" s="408"/>
      <c r="Z161" s="408"/>
      <c r="AA161" s="408"/>
      <c r="AB161" s="408"/>
      <c r="AC161" s="408"/>
      <c r="AD161" s="408"/>
      <c r="AE161" s="408"/>
      <c r="AF161" s="408"/>
      <c r="AG161" s="408"/>
      <c r="AH161" s="408">
        <f t="shared" si="19"/>
        <v>0.80952380952380953</v>
      </c>
      <c r="AI161" s="408">
        <f t="shared" si="18"/>
        <v>7</v>
      </c>
      <c r="AJ161" s="408">
        <f t="shared" si="20"/>
        <v>6</v>
      </c>
      <c r="AK161" s="408"/>
      <c r="AL161" s="408"/>
      <c r="AM161" s="408"/>
      <c r="AN161" s="408"/>
      <c r="AO161" s="403"/>
      <c r="AP161" s="388"/>
      <c r="AQ161" s="376"/>
      <c r="AR161" s="376"/>
      <c r="AS161" s="376"/>
    </row>
    <row r="162" spans="1:45" hidden="1" outlineLevel="3" x14ac:dyDescent="0.25">
      <c r="A162" s="376"/>
      <c r="B162" s="385"/>
      <c r="C162" s="378">
        <f t="shared" si="16"/>
        <v>4</v>
      </c>
      <c r="D162" s="403"/>
      <c r="E162" s="460"/>
      <c r="F162" s="460"/>
      <c r="G162" s="403"/>
      <c r="H162" s="424"/>
      <c r="I162" s="424"/>
      <c r="J162" s="424">
        <v>6</v>
      </c>
      <c r="K162" s="616">
        <f>Periods!N27</f>
        <v>43770</v>
      </c>
      <c r="L162" s="617">
        <f t="shared" ca="1" si="15"/>
        <v>82</v>
      </c>
      <c r="M162" s="440"/>
      <c r="N162" s="408"/>
      <c r="O162" s="990" cm="1">
        <f t="array" ref="O162">INDEX(O$76:O$85,$AI162,1)*(1-$AH162)+INDEX(O$76:O$85,$AJ162,1)*($AH162)</f>
        <v>2838.0952380952381</v>
      </c>
      <c r="P162" s="990" cm="1">
        <f t="array" ref="P162">INDEX(P$76:P$85,$AI162,1)*(1-$AH162)+INDEX(P$76:P$85,$AJ162,1)*($AH162)</f>
        <v>4468.6523809523815</v>
      </c>
      <c r="Q162" s="991" cm="1">
        <f t="array" ref="Q162">INDEX(Q$76:Q$85,$AI162,1)*(1-$AH162)+INDEX(Q$76:Q$85,$AJ162,1)*($AH162)</f>
        <v>0.70809523809523811</v>
      </c>
      <c r="R162" s="991" cm="1">
        <f t="array" ref="R162">INDEX(R$76:R$85,$AI162,1)*(1-$AH162)+INDEX(R$76:R$85,$AJ162,1)*($AH162)</f>
        <v>0.72011904761904755</v>
      </c>
      <c r="S162" s="985" cm="1">
        <f t="array" ref="S162">INDEX([0]!i_pasture_stage_p6z,$J162+1,ROUNDDOWN((ROW($J162)-ROW($J$76))/i_p6_len,0)+1)</f>
        <v>1</v>
      </c>
      <c r="T162" s="991" cm="1">
        <f t="array" ref="T162">INDEX(T$76:T$85,$AI162,1)*(1-$AH162)+INDEX(T$76:T$85,$AJ162,1)*($AH162)</f>
        <v>0.3</v>
      </c>
      <c r="U162" s="985" cm="1">
        <f t="array" ref="U162">INDEX(U$76:U$85,$AI162,1)*(1-$AH162)+INDEX(U$76:U$85,$AJ162,1)*($AH162)</f>
        <v>10</v>
      </c>
      <c r="V162" s="991" cm="1">
        <f t="array" ref="V162">INDEX(V$76:V$85,$AI162,1)*(1-$AH162)+INDEX(V$76:V$85,$AJ162,1)*($AH162)</f>
        <v>0</v>
      </c>
      <c r="W162" s="408"/>
      <c r="X162" s="408"/>
      <c r="Y162" s="408"/>
      <c r="Z162" s="408"/>
      <c r="AA162" s="408"/>
      <c r="AB162" s="408"/>
      <c r="AC162" s="408"/>
      <c r="AD162" s="408"/>
      <c r="AE162" s="408"/>
      <c r="AF162" s="408"/>
      <c r="AG162" s="408"/>
      <c r="AH162" s="408">
        <f t="shared" si="19"/>
        <v>0.40476190476190477</v>
      </c>
      <c r="AI162" s="408">
        <f t="shared" si="18"/>
        <v>7</v>
      </c>
      <c r="AJ162" s="408">
        <f t="shared" si="20"/>
        <v>6</v>
      </c>
      <c r="AK162" s="408"/>
      <c r="AL162" s="408"/>
      <c r="AM162" s="408"/>
      <c r="AN162" s="408"/>
      <c r="AO162" s="403"/>
      <c r="AP162" s="388"/>
      <c r="AQ162" s="376"/>
      <c r="AR162" s="376"/>
      <c r="AS162" s="376"/>
    </row>
    <row r="163" spans="1:45" hidden="1" outlineLevel="3" x14ac:dyDescent="0.25">
      <c r="A163" s="376"/>
      <c r="B163" s="385"/>
      <c r="C163" s="378">
        <f t="shared" si="16"/>
        <v>4</v>
      </c>
      <c r="D163" s="403"/>
      <c r="E163" s="460"/>
      <c r="F163" s="460"/>
      <c r="G163" s="403"/>
      <c r="H163" s="424"/>
      <c r="I163" s="424"/>
      <c r="J163" s="424">
        <v>7</v>
      </c>
      <c r="K163" s="616">
        <f>Periods!N28</f>
        <v>43852</v>
      </c>
      <c r="L163" s="617">
        <f t="shared" ca="1" si="15"/>
        <v>39</v>
      </c>
      <c r="M163" s="440"/>
      <c r="N163" s="408"/>
      <c r="O163" s="990" cm="1">
        <f t="array" ref="O163">INDEX(O$76:O$85,$AI163,1)*(1-$AH163)+INDEX(O$76:O$85,$AJ163,1)*($AH163)</f>
        <v>2068.181818181818</v>
      </c>
      <c r="P163" s="990" cm="1">
        <f t="array" ref="P163">INDEX(P$76:P$85,$AI163,1)*(1-$AH163)+INDEX(P$76:P$85,$AJ163,1)*($AH163)</f>
        <v>4264.454545454546</v>
      </c>
      <c r="Q163" s="991" cm="1">
        <f t="array" ref="Q163">INDEX(Q$76:Q$85,$AI163,1)*(1-$AH163)+INDEX(Q$76:Q$85,$AJ163,1)*($AH163)</f>
        <v>0.63181818181818183</v>
      </c>
      <c r="R163" s="991" cm="1">
        <f t="array" ref="R163">INDEX(R$76:R$85,$AI163,1)*(1-$AH163)+INDEX(R$76:R$85,$AJ163,1)*($AH163)</f>
        <v>0.7</v>
      </c>
      <c r="S163" s="985" cm="1">
        <f t="array" ref="S163">INDEX([0]!i_pasture_stage_p6z,$J163+1,ROUNDDOWN((ROW($J163)-ROW($J$76))/i_p6_len,0)+1)</f>
        <v>1</v>
      </c>
      <c r="T163" s="991" cm="1">
        <f t="array" ref="T163">INDEX(T$76:T$85,$AI163,1)*(1-$AH163)+INDEX(T$76:T$85,$AJ163,1)*($AH163)</f>
        <v>0.3</v>
      </c>
      <c r="U163" s="985" cm="1">
        <f t="array" ref="U163">INDEX(U$76:U$85,$AI163,1)*(1-$AH163)+INDEX(U$76:U$85,$AJ163,1)*($AH163)</f>
        <v>10</v>
      </c>
      <c r="V163" s="991" cm="1">
        <f t="array" ref="V163">INDEX(V$76:V$85,$AI163,1)*(1-$AH163)+INDEX(V$76:V$85,$AJ163,1)*($AH163)</f>
        <v>4.5454545454545456E-2</v>
      </c>
      <c r="W163" s="408"/>
      <c r="X163" s="408"/>
      <c r="Y163" s="408"/>
      <c r="Z163" s="408"/>
      <c r="AA163" s="408"/>
      <c r="AB163" s="408"/>
      <c r="AC163" s="408"/>
      <c r="AD163" s="408"/>
      <c r="AE163" s="408"/>
      <c r="AF163" s="408"/>
      <c r="AG163" s="408"/>
      <c r="AH163" s="408">
        <f t="shared" si="19"/>
        <v>9.0909090909090912E-2</v>
      </c>
      <c r="AI163" s="408">
        <f t="shared" si="18"/>
        <v>9</v>
      </c>
      <c r="AJ163" s="408">
        <f t="shared" si="20"/>
        <v>8</v>
      </c>
      <c r="AK163" s="408"/>
      <c r="AL163" s="408"/>
      <c r="AM163" s="408"/>
      <c r="AN163" s="408"/>
      <c r="AO163" s="403"/>
      <c r="AP163" s="388"/>
      <c r="AQ163" s="376"/>
      <c r="AR163" s="376"/>
      <c r="AS163" s="376"/>
    </row>
    <row r="164" spans="1:45" hidden="1" outlineLevel="3" x14ac:dyDescent="0.25">
      <c r="A164" s="376"/>
      <c r="B164" s="385"/>
      <c r="C164" s="378">
        <f t="shared" si="16"/>
        <v>4</v>
      </c>
      <c r="D164" s="403"/>
      <c r="E164" s="460"/>
      <c r="F164" s="460"/>
      <c r="G164" s="403"/>
      <c r="H164" s="424"/>
      <c r="I164" s="424"/>
      <c r="J164" s="424">
        <v>8</v>
      </c>
      <c r="K164" s="616">
        <f>Periods!N29</f>
        <v>43891</v>
      </c>
      <c r="L164" s="617">
        <f t="shared" ca="1" si="15"/>
        <v>31</v>
      </c>
      <c r="M164" s="440"/>
      <c r="N164" s="408"/>
      <c r="O164" s="990" cm="1">
        <f t="array" ref="O164">INDEX(O$76:O$85,$AI164,1)*(1-$AH164)+INDEX(O$76:O$85,$AJ164,1)*($AH164)</f>
        <v>1181.818181818182</v>
      </c>
      <c r="P164" s="990" cm="1">
        <f t="array" ref="P164">INDEX(P$76:P$85,$AI164,1)*(1-$AH164)+INDEX(P$76:P$85,$AJ164,1)*($AH164)</f>
        <v>4028.4454545454555</v>
      </c>
      <c r="Q164" s="991" cm="1">
        <f t="array" ref="Q164">INDEX(Q$76:Q$85,$AI164,1)*(1-$AH164)+INDEX(Q$76:Q$85,$AJ164,1)*($AH164)</f>
        <v>0.60818181818181805</v>
      </c>
      <c r="R164" s="991" cm="1">
        <f t="array" ref="R164">INDEX(R$76:R$85,$AI164,1)*(1-$AH164)+INDEX(R$76:R$85,$AJ164,1)*($AH164)</f>
        <v>0.69999999999999984</v>
      </c>
      <c r="S164" s="985" cm="1">
        <f t="array" ref="S164">INDEX([0]!i_pasture_stage_p6z,$J164+1,ROUNDDOWN((ROW($J164)-ROW($J$76))/i_p6_len,0)+1)</f>
        <v>1</v>
      </c>
      <c r="T164" s="991" cm="1">
        <f t="array" ref="T164">INDEX(T$76:T$85,$AI164,1)*(1-$AH164)+INDEX(T$76:T$85,$AJ164,1)*($AH164)</f>
        <v>0.3</v>
      </c>
      <c r="U164" s="985" cm="1">
        <f t="array" ref="U164">INDEX(U$76:U$85,$AI164,1)*(1-$AH164)+INDEX(U$76:U$85,$AJ164,1)*($AH164)</f>
        <v>9.9999999999999982</v>
      </c>
      <c r="V164" s="991" cm="1">
        <f t="array" ref="V164">INDEX(V$76:V$85,$AI164,1)*(1-$AH164)+INDEX(V$76:V$85,$AJ164,1)*($AH164)</f>
        <v>0.10454545454545455</v>
      </c>
      <c r="W164" s="408"/>
      <c r="X164" s="408"/>
      <c r="Y164" s="408"/>
      <c r="Z164" s="408"/>
      <c r="AA164" s="408"/>
      <c r="AB164" s="408"/>
      <c r="AC164" s="408"/>
      <c r="AD164" s="408"/>
      <c r="AE164" s="408"/>
      <c r="AF164" s="408"/>
      <c r="AG164" s="408"/>
      <c r="AH164" s="408">
        <f t="shared" si="19"/>
        <v>-1.0909090909090908</v>
      </c>
      <c r="AI164" s="408">
        <f t="shared" si="18"/>
        <v>9</v>
      </c>
      <c r="AJ164" s="408">
        <f t="shared" si="20"/>
        <v>8</v>
      </c>
      <c r="AK164" s="408"/>
      <c r="AL164" s="408"/>
      <c r="AM164" s="408"/>
      <c r="AN164" s="408"/>
      <c r="AO164" s="403"/>
      <c r="AP164" s="388"/>
      <c r="AQ164" s="376"/>
      <c r="AR164" s="376"/>
      <c r="AS164" s="376"/>
    </row>
    <row r="165" spans="1:45" hidden="1" outlineLevel="3" x14ac:dyDescent="0.25">
      <c r="A165" s="376"/>
      <c r="B165" s="385"/>
      <c r="C165" s="378">
        <f t="shared" si="16"/>
        <v>4</v>
      </c>
      <c r="D165" s="403"/>
      <c r="E165" s="460"/>
      <c r="F165" s="460"/>
      <c r="G165" s="403"/>
      <c r="H165" s="424"/>
      <c r="I165" s="476"/>
      <c r="J165" s="476">
        <v>9</v>
      </c>
      <c r="K165" s="655">
        <f>Periods!N30</f>
        <v>43922</v>
      </c>
      <c r="L165" s="673">
        <f ca="1">IF(K166-K165&gt;0,K166-K165,OFFSET(K166,-i_p6_len,0)+365-K165)</f>
        <v>15</v>
      </c>
      <c r="M165" s="656"/>
      <c r="N165" s="477"/>
      <c r="O165" s="993" cm="1">
        <f t="array" ref="O165">INDEX(O$76:O$85,$AI165,1)*(1-$AH165)+INDEX(O$76:O$85,$AJ165,1)*($AH165)</f>
        <v>477.27272727272793</v>
      </c>
      <c r="P165" s="993" cm="1">
        <f t="array" ref="P165">INDEX(P$76:P$85,$AI165,1)*(1-$AH165)+INDEX(P$76:P$85,$AJ165,1)*($AH165)</f>
        <v>3840.8484848484859</v>
      </c>
      <c r="Q165" s="992" cm="1">
        <f t="array" ref="Q165">INDEX(Q$76:Q$85,$AI165,1)*(1-$AH165)+INDEX(Q$76:Q$85,$AJ165,1)*($AH165)</f>
        <v>0.58939393939393936</v>
      </c>
      <c r="R165" s="992" cm="1">
        <f t="array" ref="R165">INDEX(R$76:R$85,$AI165,1)*(1-$AH165)+INDEX(R$76:R$85,$AJ165,1)*($AH165)</f>
        <v>0.7</v>
      </c>
      <c r="S165" s="986" cm="1">
        <f t="array" ref="S165">INDEX([0]!i_pasture_stage_p6z,$J165+1,ROUNDDOWN((ROW($J165)-ROW($J$76))/i_p6_len,0)+1)</f>
        <v>1</v>
      </c>
      <c r="T165" s="992" cm="1">
        <f t="array" ref="T165">INDEX(T$76:T$85,$AI165,1)*(1-$AH165)+INDEX(T$76:T$85,$AJ165,1)*($AH165)</f>
        <v>0.30000000000000004</v>
      </c>
      <c r="U165" s="986" cm="1">
        <f t="array" ref="U165">INDEX(U$76:U$85,$AI165,1)*(1-$AH165)+INDEX(U$76:U$85,$AJ165,1)*($AH165)</f>
        <v>10</v>
      </c>
      <c r="V165" s="992" cm="1">
        <f t="array" ref="V165">INDEX(V$76:V$85,$AI165,1)*(1-$AH165)+INDEX(V$76:V$85,$AJ165,1)*($AH165)</f>
        <v>0.15151515151515152</v>
      </c>
      <c r="W165" s="477"/>
      <c r="X165" s="477"/>
      <c r="Y165" s="477"/>
      <c r="Z165" s="477"/>
      <c r="AA165" s="477"/>
      <c r="AB165" s="477"/>
      <c r="AC165" s="477"/>
      <c r="AD165" s="477"/>
      <c r="AE165" s="477"/>
      <c r="AF165" s="477"/>
      <c r="AG165" s="477"/>
      <c r="AH165" s="408">
        <f t="shared" si="19"/>
        <v>-2.0303030303030303</v>
      </c>
      <c r="AI165" s="408">
        <f t="shared" si="18"/>
        <v>9</v>
      </c>
      <c r="AJ165" s="408">
        <f t="shared" si="20"/>
        <v>8</v>
      </c>
      <c r="AK165" s="408"/>
      <c r="AL165" s="408"/>
      <c r="AM165" s="408"/>
      <c r="AN165" s="408"/>
      <c r="AO165" s="403"/>
      <c r="AP165" s="388"/>
      <c r="AQ165" s="376"/>
      <c r="AR165" s="376"/>
      <c r="AS165" s="376"/>
    </row>
    <row r="166" spans="1:45" hidden="1" outlineLevel="2" x14ac:dyDescent="0.25">
      <c r="A166" s="376"/>
      <c r="B166" s="385"/>
      <c r="C166" s="378">
        <f t="shared" ref="C166" si="22">INT($C$40)+2</f>
        <v>3</v>
      </c>
      <c r="D166" s="403"/>
      <c r="E166" s="460"/>
      <c r="F166" s="460"/>
      <c r="G166" s="403"/>
      <c r="H166" s="424"/>
      <c r="I166" s="661" t="s">
        <v>788</v>
      </c>
      <c r="J166" s="661">
        <v>0</v>
      </c>
      <c r="K166" s="662">
        <f>Periods!O21</f>
        <v>43572</v>
      </c>
      <c r="L166" s="674">
        <f t="shared" ca="1" si="15"/>
        <v>21</v>
      </c>
      <c r="M166" s="663"/>
      <c r="N166" s="664"/>
      <c r="O166" s="989" cm="1">
        <f t="array" ref="O166">INDEX(O$76:O$85,$AI166,1)*(1-$AH166)+INDEX(O$76:O$85,$AJ166,1)*($AH166)</f>
        <v>2000</v>
      </c>
      <c r="P166" s="989" cm="1">
        <f t="array" ref="P166">INDEX(P$76:P$85,$AI166,1)*(1-$AH166)+INDEX(P$76:P$85,$AJ166,1)*($AH166)</f>
        <v>4246.3</v>
      </c>
      <c r="Q166" s="994" cm="1">
        <f t="array" ref="Q166">INDEX(Q$76:Q$85,$AI166,1)*(1-$AH166)+INDEX(Q$76:Q$85,$AJ166,1)*($AH166)</f>
        <v>0.63</v>
      </c>
      <c r="R166" s="994" cm="1">
        <f t="array" ref="R166">INDEX(R$76:R$85,$AI166,1)*(1-$AH166)+INDEX(R$76:R$85,$AJ166,1)*($AH166)</f>
        <v>0.7</v>
      </c>
      <c r="S166" s="987" cm="1">
        <f t="array" ref="S166">INDEX([0]!i_pasture_stage_p6z,$J166+1,ROUNDDOWN((ROW($J166)-ROW($J$76))/i_p6_len,0)+1)</f>
        <v>1</v>
      </c>
      <c r="T166" s="994" cm="1">
        <f t="array" ref="T166">INDEX(T$76:T$85,$AI166,1)*(1-$AH166)+INDEX(T$76:T$85,$AJ166,1)*($AH166)</f>
        <v>0.3</v>
      </c>
      <c r="U166" s="987" cm="1">
        <f t="array" ref="U166">INDEX(U$76:U$85,$AI166,1)*(1-$AH166)+INDEX(U$76:U$85,$AJ166,1)*($AH166)</f>
        <v>10</v>
      </c>
      <c r="V166" s="994" cm="1">
        <f t="array" ref="V166">INDEX(V$76:V$85,$AI166,1)*(1-$AH166)+INDEX(V$76:V$85,$AJ166,1)*($AH166)</f>
        <v>0.05</v>
      </c>
      <c r="W166" s="664"/>
      <c r="X166" s="664"/>
      <c r="Y166" s="664"/>
      <c r="Z166" s="664"/>
      <c r="AA166" s="664"/>
      <c r="AB166" s="664"/>
      <c r="AC166" s="664"/>
      <c r="AD166" s="664"/>
      <c r="AE166" s="664"/>
      <c r="AF166" s="664"/>
      <c r="AG166" s="664"/>
      <c r="AH166" s="408">
        <f t="shared" si="19"/>
        <v>0</v>
      </c>
      <c r="AI166" s="408">
        <f t="shared" si="18"/>
        <v>9</v>
      </c>
      <c r="AJ166" s="408">
        <f t="shared" si="20"/>
        <v>8</v>
      </c>
      <c r="AK166" s="408"/>
      <c r="AL166" s="408"/>
      <c r="AM166" s="408"/>
      <c r="AN166" s="408"/>
      <c r="AO166" s="403"/>
      <c r="AP166" s="388"/>
      <c r="AQ166" s="376"/>
      <c r="AR166" s="376"/>
      <c r="AS166" s="376"/>
    </row>
    <row r="167" spans="1:45" hidden="1" outlineLevel="3" collapsed="1" x14ac:dyDescent="0.25">
      <c r="A167" s="376"/>
      <c r="B167" s="385"/>
      <c r="C167" s="378">
        <f t="shared" si="16"/>
        <v>4</v>
      </c>
      <c r="D167" s="403"/>
      <c r="E167" s="460"/>
      <c r="F167" s="460"/>
      <c r="G167" s="403"/>
      <c r="H167" s="424"/>
      <c r="I167" s="424"/>
      <c r="J167" s="424">
        <v>1</v>
      </c>
      <c r="K167" s="616">
        <f>Periods!O22</f>
        <v>43593</v>
      </c>
      <c r="L167" s="617">
        <f t="shared" ca="1" si="15"/>
        <v>21</v>
      </c>
      <c r="M167" s="440"/>
      <c r="N167" s="408"/>
      <c r="O167" s="990" cm="1">
        <f t="array" ref="O167">INDEX(O$76:O$85,$AI167,1)*(1-$AH167)+INDEX(O$76:O$85,$AJ167,1)*($AH167)</f>
        <v>2000</v>
      </c>
      <c r="P167" s="990" cm="1">
        <f t="array" ref="P167">INDEX(P$76:P$85,$AI167,1)*(1-$AH167)+INDEX(P$76:P$85,$AJ167,1)*($AH167)</f>
        <v>4246.3</v>
      </c>
      <c r="Q167" s="991" cm="1">
        <f t="array" ref="Q167">INDEX(Q$76:Q$85,$AI167,1)*(1-$AH167)+INDEX(Q$76:Q$85,$AJ167,1)*($AH167)</f>
        <v>0.63</v>
      </c>
      <c r="R167" s="991" cm="1">
        <f t="array" ref="R167">INDEX(R$76:R$85,$AI167,1)*(1-$AH167)+INDEX(R$76:R$85,$AJ167,1)*($AH167)</f>
        <v>0.7</v>
      </c>
      <c r="S167" s="985" cm="1">
        <f t="array" ref="S167">INDEX([0]!i_pasture_stage_p6z,$J167+1,ROUNDDOWN((ROW($J167)-ROW($J$76))/i_p6_len,0)+1)</f>
        <v>1</v>
      </c>
      <c r="T167" s="991" cm="1">
        <f t="array" ref="T167">INDEX(T$76:T$85,$AI167,1)*(1-$AH167)+INDEX(T$76:T$85,$AJ167,1)*($AH167)</f>
        <v>0.3</v>
      </c>
      <c r="U167" s="985" cm="1">
        <f t="array" ref="U167">INDEX(U$76:U$85,$AI167,1)*(1-$AH167)+INDEX(U$76:U$85,$AJ167,1)*($AH167)</f>
        <v>10</v>
      </c>
      <c r="V167" s="991" cm="1">
        <f t="array" ref="V167">INDEX(V$76:V$85,$AI167,1)*(1-$AH167)+INDEX(V$76:V$85,$AJ167,1)*($AH167)</f>
        <v>0.05</v>
      </c>
      <c r="W167" s="408"/>
      <c r="X167" s="408"/>
      <c r="Y167" s="408"/>
      <c r="Z167" s="408"/>
      <c r="AA167" s="408"/>
      <c r="AB167" s="408"/>
      <c r="AC167" s="408"/>
      <c r="AD167" s="408"/>
      <c r="AE167" s="408"/>
      <c r="AF167" s="408"/>
      <c r="AG167" s="408"/>
      <c r="AH167" s="408">
        <f t="shared" si="19"/>
        <v>0</v>
      </c>
      <c r="AI167" s="408">
        <f t="shared" si="18"/>
        <v>9</v>
      </c>
      <c r="AJ167" s="408">
        <f t="shared" si="20"/>
        <v>8</v>
      </c>
      <c r="AK167" s="408"/>
      <c r="AL167" s="408"/>
      <c r="AM167" s="408"/>
      <c r="AN167" s="408"/>
      <c r="AO167" s="403"/>
      <c r="AP167" s="388"/>
      <c r="AQ167" s="376"/>
      <c r="AR167" s="376"/>
      <c r="AS167" s="376"/>
    </row>
    <row r="168" spans="1:45" hidden="1" outlineLevel="3" x14ac:dyDescent="0.25">
      <c r="A168" s="376"/>
      <c r="B168" s="385"/>
      <c r="C168" s="378">
        <f t="shared" si="16"/>
        <v>4</v>
      </c>
      <c r="D168" s="403"/>
      <c r="E168" s="460"/>
      <c r="F168" s="460"/>
      <c r="G168" s="403"/>
      <c r="H168" s="424"/>
      <c r="I168" s="424"/>
      <c r="J168" s="424">
        <v>2</v>
      </c>
      <c r="K168" s="616">
        <f>Periods!O23</f>
        <v>43614</v>
      </c>
      <c r="L168" s="617">
        <f t="shared" ca="1" si="15"/>
        <v>70</v>
      </c>
      <c r="M168" s="440"/>
      <c r="N168" s="408"/>
      <c r="O168" s="990" cm="1">
        <f t="array" ref="O168">INDEX(O$76:O$85,$AI168,1)*(1-$AH168)+INDEX(O$76:O$85,$AJ168,1)*($AH168)</f>
        <v>754.29787234042556</v>
      </c>
      <c r="P168" s="990" cm="1">
        <f t="array" ref="P168">INDEX(P$76:P$85,$AI168,1)*(1-$AH168)+INDEX(P$76:P$85,$AJ168,1)*($AH168)</f>
        <v>1210.2553191489365</v>
      </c>
      <c r="Q168" s="991" cm="1">
        <f t="array" ref="Q168">INDEX(Q$76:Q$85,$AI168,1)*(1-$AH168)+INDEX(Q$76:Q$85,$AJ168,1)*($AH168)</f>
        <v>0.76936170212765964</v>
      </c>
      <c r="R168" s="991" cm="1">
        <f t="array" ref="R168">INDEX(R$76:R$85,$AI168,1)*(1-$AH168)+INDEX(R$76:R$85,$AJ168,1)*($AH168)</f>
        <v>0.77642553191489361</v>
      </c>
      <c r="S168" s="985" cm="1">
        <f t="array" ref="S168">INDEX([0]!i_pasture_stage_p6z,$J168+1,ROUNDDOWN((ROW($J168)-ROW($J$76))/i_p6_len,0)+1)</f>
        <v>0</v>
      </c>
      <c r="T168" s="991" cm="1">
        <f t="array" ref="T168">INDEX(T$76:T$85,$AI168,1)*(1-$AH168)+INDEX(T$76:T$85,$AJ168,1)*($AH168)</f>
        <v>0.3</v>
      </c>
      <c r="U168" s="985" cm="1">
        <f t="array" ref="U168">INDEX(U$76:U$85,$AI168,1)*(1-$AH168)+INDEX(U$76:U$85,$AJ168,1)*($AH168)</f>
        <v>10</v>
      </c>
      <c r="V168" s="991" cm="1">
        <f t="array" ref="V168">INDEX(V$76:V$85,$AI168,1)*(1-$AH168)+INDEX(V$76:V$85,$AJ168,1)*($AH168)</f>
        <v>3.1914893617021275E-3</v>
      </c>
      <c r="W168" s="408"/>
      <c r="X168" s="408"/>
      <c r="Y168" s="408"/>
      <c r="Z168" s="408"/>
      <c r="AA168" s="408"/>
      <c r="AB168" s="408"/>
      <c r="AC168" s="408"/>
      <c r="AD168" s="408"/>
      <c r="AE168" s="408"/>
      <c r="AF168" s="408"/>
      <c r="AG168" s="408"/>
      <c r="AH168" s="408">
        <f t="shared" si="19"/>
        <v>6.3829787234042548E-2</v>
      </c>
      <c r="AI168" s="408">
        <f t="shared" si="18"/>
        <v>3</v>
      </c>
      <c r="AJ168" s="408">
        <f t="shared" si="20"/>
        <v>2</v>
      </c>
      <c r="AK168" s="408"/>
      <c r="AL168" s="408"/>
      <c r="AM168" s="408"/>
      <c r="AN168" s="408"/>
      <c r="AO168" s="403"/>
      <c r="AP168" s="388"/>
      <c r="AQ168" s="376"/>
      <c r="AR168" s="376"/>
      <c r="AS168" s="376"/>
    </row>
    <row r="169" spans="1:45" hidden="1" outlineLevel="3" x14ac:dyDescent="0.25">
      <c r="A169" s="376"/>
      <c r="B169" s="385"/>
      <c r="C169" s="378">
        <f t="shared" si="16"/>
        <v>4</v>
      </c>
      <c r="D169" s="403"/>
      <c r="E169" s="460"/>
      <c r="F169" s="460"/>
      <c r="G169" s="403"/>
      <c r="H169" s="424"/>
      <c r="I169" s="424"/>
      <c r="J169" s="424">
        <v>3</v>
      </c>
      <c r="K169" s="616">
        <f>Periods!O24</f>
        <v>43684</v>
      </c>
      <c r="L169" s="617">
        <f t="shared" ca="1" si="15"/>
        <v>49</v>
      </c>
      <c r="M169" s="440"/>
      <c r="N169" s="408"/>
      <c r="O169" s="990" cm="1">
        <f t="array" ref="O169">INDEX(O$76:O$85,$AI169,1)*(1-$AH169)+INDEX(O$76:O$85,$AJ169,1)*($AH169)</f>
        <v>1307.8571428571429</v>
      </c>
      <c r="P169" s="990" cm="1">
        <f t="array" ref="P169">INDEX(P$76:P$85,$AI169,1)*(1-$AH169)+INDEX(P$76:P$85,$AJ169,1)*($AH169)</f>
        <v>2099.5742857142859</v>
      </c>
      <c r="Q169" s="991" cm="1">
        <f t="array" ref="Q169">INDEX(Q$76:Q$85,$AI169,1)*(1-$AH169)+INDEX(Q$76:Q$85,$AJ169,1)*($AH169)</f>
        <v>0.77320000000000011</v>
      </c>
      <c r="R169" s="991" cm="1">
        <f t="array" ref="R169">INDEX(R$76:R$85,$AI169,1)*(1-$AH169)+INDEX(R$76:R$85,$AJ169,1)*($AH169)</f>
        <v>0.77377142857142867</v>
      </c>
      <c r="S169" s="985" cm="1">
        <f t="array" ref="S169">INDEX([0]!i_pasture_stage_p6z,$J169+1,ROUNDDOWN((ROW($J169)-ROW($J$76))/i_p6_len,0)+1)</f>
        <v>1</v>
      </c>
      <c r="T169" s="991" cm="1">
        <f t="array" ref="T169">INDEX(T$76:T$85,$AI169,1)*(1-$AH169)+INDEX(T$76:T$85,$AJ169,1)*($AH169)</f>
        <v>0.3</v>
      </c>
      <c r="U169" s="985" cm="1">
        <f t="array" ref="U169">INDEX(U$76:U$85,$AI169,1)*(1-$AH169)+INDEX(U$76:U$85,$AJ169,1)*($AH169)</f>
        <v>10</v>
      </c>
      <c r="V169" s="991" cm="1">
        <f t="array" ref="V169">INDEX(V$76:V$85,$AI169,1)*(1-$AH169)+INDEX(V$76:V$85,$AJ169,1)*($AH169)</f>
        <v>0</v>
      </c>
      <c r="W169" s="408"/>
      <c r="X169" s="408"/>
      <c r="Y169" s="408"/>
      <c r="Z169" s="408"/>
      <c r="AA169" s="408"/>
      <c r="AB169" s="408"/>
      <c r="AC169" s="408"/>
      <c r="AD169" s="408"/>
      <c r="AE169" s="408"/>
      <c r="AF169" s="408"/>
      <c r="AG169" s="408"/>
      <c r="AH169" s="408">
        <f t="shared" si="19"/>
        <v>0.94285714285714284</v>
      </c>
      <c r="AI169" s="408">
        <f t="shared" si="18"/>
        <v>5</v>
      </c>
      <c r="AJ169" s="408">
        <f t="shared" si="20"/>
        <v>4</v>
      </c>
      <c r="AK169" s="408"/>
      <c r="AL169" s="408"/>
      <c r="AM169" s="408"/>
      <c r="AN169" s="408"/>
      <c r="AO169" s="403"/>
      <c r="AP169" s="388"/>
      <c r="AQ169" s="376"/>
      <c r="AR169" s="376"/>
      <c r="AS169" s="376"/>
    </row>
    <row r="170" spans="1:45" hidden="1" outlineLevel="3" x14ac:dyDescent="0.25">
      <c r="A170" s="376"/>
      <c r="B170" s="385"/>
      <c r="C170" s="378">
        <f t="shared" si="16"/>
        <v>4</v>
      </c>
      <c r="D170" s="403"/>
      <c r="E170" s="460"/>
      <c r="F170" s="460"/>
      <c r="G170" s="403"/>
      <c r="H170" s="424"/>
      <c r="I170" s="424"/>
      <c r="J170" s="424">
        <v>4</v>
      </c>
      <c r="K170" s="616">
        <f>Periods!O25</f>
        <v>43733</v>
      </c>
      <c r="L170" s="617">
        <f t="shared" ca="1" si="15"/>
        <v>20</v>
      </c>
      <c r="M170" s="440"/>
      <c r="N170" s="408"/>
      <c r="O170" s="990" cm="1">
        <f t="array" ref="O170">INDEX(O$76:O$85,$AI170,1)*(1-$AH170)+INDEX(O$76:O$85,$AJ170,1)*($AH170)</f>
        <v>2278.5714285714284</v>
      </c>
      <c r="P170" s="990" cm="1">
        <f t="array" ref="P170">INDEX(P$76:P$85,$AI170,1)*(1-$AH170)+INDEX(P$76:P$85,$AJ170,1)*($AH170)</f>
        <v>3575.4142857142851</v>
      </c>
      <c r="Q170" s="991" cm="1">
        <f t="array" ref="Q170">INDEX(Q$76:Q$85,$AI170,1)*(1-$AH170)+INDEX(Q$76:Q$85,$AJ170,1)*($AH170)</f>
        <v>0.7371428571428571</v>
      </c>
      <c r="R170" s="991" cm="1">
        <f t="array" ref="R170">INDEX(R$76:R$85,$AI170,1)*(1-$AH170)+INDEX(R$76:R$85,$AJ170,1)*($AH170)</f>
        <v>0.75</v>
      </c>
      <c r="S170" s="985" cm="1">
        <f t="array" ref="S170">INDEX([0]!i_pasture_stage_p6z,$J170+1,ROUNDDOWN((ROW($J170)-ROW($J$76))/i_p6_len,0)+1)</f>
        <v>1</v>
      </c>
      <c r="T170" s="991" cm="1">
        <f t="array" ref="T170">INDEX(T$76:T$85,$AI170,1)*(1-$AH170)+INDEX(T$76:T$85,$AJ170,1)*($AH170)</f>
        <v>0.29999999999999993</v>
      </c>
      <c r="U170" s="985" cm="1">
        <f t="array" ref="U170">INDEX(U$76:U$85,$AI170,1)*(1-$AH170)+INDEX(U$76:U$85,$AJ170,1)*($AH170)</f>
        <v>10</v>
      </c>
      <c r="V170" s="991" cm="1">
        <f t="array" ref="V170">INDEX(V$76:V$85,$AI170,1)*(1-$AH170)+INDEX(V$76:V$85,$AJ170,1)*($AH170)</f>
        <v>0</v>
      </c>
      <c r="W170" s="408"/>
      <c r="X170" s="408"/>
      <c r="Y170" s="408"/>
      <c r="Z170" s="408"/>
      <c r="AA170" s="408"/>
      <c r="AB170" s="408"/>
      <c r="AC170" s="408"/>
      <c r="AD170" s="408"/>
      <c r="AE170" s="408"/>
      <c r="AF170" s="408"/>
      <c r="AG170" s="408"/>
      <c r="AH170" s="408">
        <f t="shared" si="19"/>
        <v>0.42857142857142855</v>
      </c>
      <c r="AI170" s="408">
        <f t="shared" si="18"/>
        <v>6</v>
      </c>
      <c r="AJ170" s="408">
        <f t="shared" si="20"/>
        <v>5</v>
      </c>
      <c r="AK170" s="408"/>
      <c r="AL170" s="408"/>
      <c r="AM170" s="408"/>
      <c r="AN170" s="408"/>
      <c r="AO170" s="403"/>
      <c r="AP170" s="388"/>
      <c r="AQ170" s="376"/>
      <c r="AR170" s="376"/>
      <c r="AS170" s="376"/>
    </row>
    <row r="171" spans="1:45" hidden="1" outlineLevel="3" x14ac:dyDescent="0.25">
      <c r="A171" s="376"/>
      <c r="B171" s="385"/>
      <c r="C171" s="378">
        <f t="shared" si="16"/>
        <v>4</v>
      </c>
      <c r="D171" s="403"/>
      <c r="E171" s="460"/>
      <c r="F171" s="460"/>
      <c r="G171" s="403"/>
      <c r="H171" s="424"/>
      <c r="I171" s="424"/>
      <c r="J171" s="424">
        <v>5</v>
      </c>
      <c r="K171" s="616">
        <f>Periods!O26</f>
        <v>43753</v>
      </c>
      <c r="L171" s="617">
        <f t="shared" ca="1" si="15"/>
        <v>17</v>
      </c>
      <c r="M171" s="440"/>
      <c r="N171" s="408"/>
      <c r="O171" s="990" cm="1">
        <f t="array" ref="O171">INDEX(O$76:O$85,$AI171,1)*(1-$AH171)+INDEX(O$76:O$85,$AJ171,1)*($AH171)</f>
        <v>2676.1904761904761</v>
      </c>
      <c r="P171" s="990" cm="1">
        <f t="array" ref="P171">INDEX(P$76:P$85,$AI171,1)*(1-$AH171)+INDEX(P$76:P$85,$AJ171,1)*($AH171)</f>
        <v>4187.5047619047618</v>
      </c>
      <c r="Q171" s="991" cm="1">
        <f t="array" ref="Q171">INDEX(Q$76:Q$85,$AI171,1)*(1-$AH171)+INDEX(Q$76:Q$85,$AJ171,1)*($AH171)</f>
        <v>0.71619047619047616</v>
      </c>
      <c r="R171" s="991" cm="1">
        <f t="array" ref="R171">INDEX(R$76:R$85,$AI171,1)*(1-$AH171)+INDEX(R$76:R$85,$AJ171,1)*($AH171)</f>
        <v>0.73023809523809513</v>
      </c>
      <c r="S171" s="985" cm="1">
        <f t="array" ref="S171">INDEX([0]!i_pasture_stage_p6z,$J171+1,ROUNDDOWN((ROW($J171)-ROW($J$76))/i_p6_len,0)+1)</f>
        <v>1</v>
      </c>
      <c r="T171" s="991" cm="1">
        <f t="array" ref="T171">INDEX(T$76:T$85,$AI171,1)*(1-$AH171)+INDEX(T$76:T$85,$AJ171,1)*($AH171)</f>
        <v>0.3</v>
      </c>
      <c r="U171" s="985" cm="1">
        <f t="array" ref="U171">INDEX(U$76:U$85,$AI171,1)*(1-$AH171)+INDEX(U$76:U$85,$AJ171,1)*($AH171)</f>
        <v>10</v>
      </c>
      <c r="V171" s="991" cm="1">
        <f t="array" ref="V171">INDEX(V$76:V$85,$AI171,1)*(1-$AH171)+INDEX(V$76:V$85,$AJ171,1)*($AH171)</f>
        <v>0</v>
      </c>
      <c r="W171" s="408"/>
      <c r="X171" s="408"/>
      <c r="Y171" s="408"/>
      <c r="Z171" s="408"/>
      <c r="AA171" s="408"/>
      <c r="AB171" s="408"/>
      <c r="AC171" s="408"/>
      <c r="AD171" s="408"/>
      <c r="AE171" s="408"/>
      <c r="AF171" s="408"/>
      <c r="AG171" s="408"/>
      <c r="AH171" s="408">
        <f t="shared" si="19"/>
        <v>0.80952380952380953</v>
      </c>
      <c r="AI171" s="408">
        <f t="shared" si="18"/>
        <v>7</v>
      </c>
      <c r="AJ171" s="408">
        <f t="shared" si="20"/>
        <v>6</v>
      </c>
      <c r="AK171" s="408"/>
      <c r="AL171" s="408"/>
      <c r="AM171" s="408"/>
      <c r="AN171" s="408"/>
      <c r="AO171" s="403"/>
      <c r="AP171" s="388"/>
      <c r="AQ171" s="376"/>
      <c r="AR171" s="376"/>
      <c r="AS171" s="376"/>
    </row>
    <row r="172" spans="1:45" hidden="1" outlineLevel="3" x14ac:dyDescent="0.25">
      <c r="A172" s="376"/>
      <c r="B172" s="385"/>
      <c r="C172" s="378">
        <f t="shared" si="16"/>
        <v>4</v>
      </c>
      <c r="D172" s="403"/>
      <c r="E172" s="460"/>
      <c r="F172" s="460"/>
      <c r="G172" s="403"/>
      <c r="H172" s="424"/>
      <c r="I172" s="424"/>
      <c r="J172" s="424">
        <v>6</v>
      </c>
      <c r="K172" s="616">
        <f>Periods!O27</f>
        <v>43770</v>
      </c>
      <c r="L172" s="617">
        <f t="shared" ref="L172:L174" ca="1" si="23">IF(K173-K172&gt;0,K173-K172,OFFSET(K173,-i_p6_len,0)+365-K172)</f>
        <v>82</v>
      </c>
      <c r="M172" s="440"/>
      <c r="N172" s="408"/>
      <c r="O172" s="990" cm="1">
        <f t="array" ref="O172">INDEX(O$76:O$85,$AI172,1)*(1-$AH172)+INDEX(O$76:O$85,$AJ172,1)*($AH172)</f>
        <v>2838.0952380952381</v>
      </c>
      <c r="P172" s="990" cm="1">
        <f t="array" ref="P172">INDEX(P$76:P$85,$AI172,1)*(1-$AH172)+INDEX(P$76:P$85,$AJ172,1)*($AH172)</f>
        <v>4468.6523809523815</v>
      </c>
      <c r="Q172" s="991" cm="1">
        <f t="array" ref="Q172">INDEX(Q$76:Q$85,$AI172,1)*(1-$AH172)+INDEX(Q$76:Q$85,$AJ172,1)*($AH172)</f>
        <v>0.70809523809523811</v>
      </c>
      <c r="R172" s="991" cm="1">
        <f t="array" ref="R172">INDEX(R$76:R$85,$AI172,1)*(1-$AH172)+INDEX(R$76:R$85,$AJ172,1)*($AH172)</f>
        <v>0.72011904761904755</v>
      </c>
      <c r="S172" s="985" cm="1">
        <f t="array" ref="S172">INDEX([0]!i_pasture_stage_p6z,$J172+1,ROUNDDOWN((ROW($J172)-ROW($J$76))/i_p6_len,0)+1)</f>
        <v>1</v>
      </c>
      <c r="T172" s="991" cm="1">
        <f t="array" ref="T172">INDEX(T$76:T$85,$AI172,1)*(1-$AH172)+INDEX(T$76:T$85,$AJ172,1)*($AH172)</f>
        <v>0.3</v>
      </c>
      <c r="U172" s="985" cm="1">
        <f t="array" ref="U172">INDEX(U$76:U$85,$AI172,1)*(1-$AH172)+INDEX(U$76:U$85,$AJ172,1)*($AH172)</f>
        <v>10</v>
      </c>
      <c r="V172" s="991" cm="1">
        <f t="array" ref="V172">INDEX(V$76:V$85,$AI172,1)*(1-$AH172)+INDEX(V$76:V$85,$AJ172,1)*($AH172)</f>
        <v>0</v>
      </c>
      <c r="W172" s="408"/>
      <c r="X172" s="408"/>
      <c r="Y172" s="408"/>
      <c r="Z172" s="408"/>
      <c r="AA172" s="408"/>
      <c r="AB172" s="408"/>
      <c r="AC172" s="408"/>
      <c r="AD172" s="408"/>
      <c r="AE172" s="408"/>
      <c r="AF172" s="408"/>
      <c r="AG172" s="408"/>
      <c r="AH172" s="408">
        <f t="shared" si="19"/>
        <v>0.40476190476190477</v>
      </c>
      <c r="AI172" s="408">
        <f t="shared" si="18"/>
        <v>7</v>
      </c>
      <c r="AJ172" s="408">
        <f t="shared" si="20"/>
        <v>6</v>
      </c>
      <c r="AK172" s="408"/>
      <c r="AL172" s="408"/>
      <c r="AM172" s="408"/>
      <c r="AN172" s="408"/>
      <c r="AO172" s="403"/>
      <c r="AP172" s="388"/>
      <c r="AQ172" s="376"/>
      <c r="AR172" s="376"/>
      <c r="AS172" s="376"/>
    </row>
    <row r="173" spans="1:45" hidden="1" outlineLevel="3" x14ac:dyDescent="0.25">
      <c r="A173" s="376"/>
      <c r="B173" s="385"/>
      <c r="C173" s="378">
        <f t="shared" si="16"/>
        <v>4</v>
      </c>
      <c r="D173" s="403"/>
      <c r="E173" s="460"/>
      <c r="F173" s="460"/>
      <c r="G173" s="403"/>
      <c r="H173" s="424"/>
      <c r="I173" s="424"/>
      <c r="J173" s="424">
        <v>7</v>
      </c>
      <c r="K173" s="616">
        <f>Periods!O28</f>
        <v>43852</v>
      </c>
      <c r="L173" s="617">
        <f t="shared" ca="1" si="23"/>
        <v>39</v>
      </c>
      <c r="M173" s="440"/>
      <c r="N173" s="408"/>
      <c r="O173" s="990" cm="1">
        <f t="array" ref="O173">INDEX(O$76:O$85,$AI173,1)*(1-$AH173)+INDEX(O$76:O$85,$AJ173,1)*($AH173)</f>
        <v>2068.181818181818</v>
      </c>
      <c r="P173" s="990" cm="1">
        <f t="array" ref="P173">INDEX(P$76:P$85,$AI173,1)*(1-$AH173)+INDEX(P$76:P$85,$AJ173,1)*($AH173)</f>
        <v>4264.454545454546</v>
      </c>
      <c r="Q173" s="991" cm="1">
        <f t="array" ref="Q173">INDEX(Q$76:Q$85,$AI173,1)*(1-$AH173)+INDEX(Q$76:Q$85,$AJ173,1)*($AH173)</f>
        <v>0.63181818181818183</v>
      </c>
      <c r="R173" s="991" cm="1">
        <f t="array" ref="R173">INDEX(R$76:R$85,$AI173,1)*(1-$AH173)+INDEX(R$76:R$85,$AJ173,1)*($AH173)</f>
        <v>0.7</v>
      </c>
      <c r="S173" s="985" cm="1">
        <f t="array" ref="S173">INDEX([0]!i_pasture_stage_p6z,$J173+1,ROUNDDOWN((ROW($J173)-ROW($J$76))/i_p6_len,0)+1)</f>
        <v>1</v>
      </c>
      <c r="T173" s="991" cm="1">
        <f t="array" ref="T173">INDEX(T$76:T$85,$AI173,1)*(1-$AH173)+INDEX(T$76:T$85,$AJ173,1)*($AH173)</f>
        <v>0.3</v>
      </c>
      <c r="U173" s="985" cm="1">
        <f t="array" ref="U173">INDEX(U$76:U$85,$AI173,1)*(1-$AH173)+INDEX(U$76:U$85,$AJ173,1)*($AH173)</f>
        <v>10</v>
      </c>
      <c r="V173" s="991" cm="1">
        <f t="array" ref="V173">INDEX(V$76:V$85,$AI173,1)*(1-$AH173)+INDEX(V$76:V$85,$AJ173,1)*($AH173)</f>
        <v>4.5454545454545456E-2</v>
      </c>
      <c r="W173" s="408"/>
      <c r="X173" s="408"/>
      <c r="Y173" s="408"/>
      <c r="Z173" s="408"/>
      <c r="AA173" s="408"/>
      <c r="AB173" s="408"/>
      <c r="AC173" s="408"/>
      <c r="AD173" s="408"/>
      <c r="AE173" s="408"/>
      <c r="AF173" s="408"/>
      <c r="AG173" s="408"/>
      <c r="AH173" s="408">
        <f t="shared" si="19"/>
        <v>9.0909090909090912E-2</v>
      </c>
      <c r="AI173" s="408">
        <f t="shared" si="18"/>
        <v>9</v>
      </c>
      <c r="AJ173" s="408">
        <f t="shared" si="20"/>
        <v>8</v>
      </c>
      <c r="AK173" s="408"/>
      <c r="AL173" s="408"/>
      <c r="AM173" s="408"/>
      <c r="AN173" s="408"/>
      <c r="AO173" s="403"/>
      <c r="AP173" s="388"/>
      <c r="AQ173" s="376"/>
      <c r="AR173" s="376"/>
      <c r="AS173" s="376"/>
    </row>
    <row r="174" spans="1:45" hidden="1" outlineLevel="3" x14ac:dyDescent="0.25">
      <c r="A174" s="376"/>
      <c r="B174" s="385"/>
      <c r="C174" s="378">
        <f t="shared" si="16"/>
        <v>4</v>
      </c>
      <c r="D174" s="403"/>
      <c r="E174" s="460"/>
      <c r="F174" s="460"/>
      <c r="G174" s="403"/>
      <c r="H174" s="424"/>
      <c r="I174" s="424"/>
      <c r="J174" s="424">
        <v>8</v>
      </c>
      <c r="K174" s="616">
        <f>Periods!O29</f>
        <v>43891</v>
      </c>
      <c r="L174" s="617">
        <f t="shared" ca="1" si="23"/>
        <v>31</v>
      </c>
      <c r="M174" s="440"/>
      <c r="N174" s="408"/>
      <c r="O174" s="990" cm="1">
        <f t="array" ref="O174">INDEX(O$76:O$85,$AI174,1)*(1-$AH174)+INDEX(O$76:O$85,$AJ174,1)*($AH174)</f>
        <v>1181.818181818182</v>
      </c>
      <c r="P174" s="990" cm="1">
        <f t="array" ref="P174">INDEX(P$76:P$85,$AI174,1)*(1-$AH174)+INDEX(P$76:P$85,$AJ174,1)*($AH174)</f>
        <v>4028.4454545454555</v>
      </c>
      <c r="Q174" s="991" cm="1">
        <f t="array" ref="Q174">INDEX(Q$76:Q$85,$AI174,1)*(1-$AH174)+INDEX(Q$76:Q$85,$AJ174,1)*($AH174)</f>
        <v>0.60818181818181805</v>
      </c>
      <c r="R174" s="991" cm="1">
        <f t="array" ref="R174">INDEX(R$76:R$85,$AI174,1)*(1-$AH174)+INDEX(R$76:R$85,$AJ174,1)*($AH174)</f>
        <v>0.69999999999999984</v>
      </c>
      <c r="S174" s="985" cm="1">
        <f t="array" ref="S174">INDEX([0]!i_pasture_stage_p6z,$J174+1,ROUNDDOWN((ROW($J174)-ROW($J$76))/i_p6_len,0)+1)</f>
        <v>1</v>
      </c>
      <c r="T174" s="991" cm="1">
        <f t="array" ref="T174">INDEX(T$76:T$85,$AI174,1)*(1-$AH174)+INDEX(T$76:T$85,$AJ174,1)*($AH174)</f>
        <v>0.3</v>
      </c>
      <c r="U174" s="985" cm="1">
        <f t="array" ref="U174">INDEX(U$76:U$85,$AI174,1)*(1-$AH174)+INDEX(U$76:U$85,$AJ174,1)*($AH174)</f>
        <v>9.9999999999999982</v>
      </c>
      <c r="V174" s="991" cm="1">
        <f t="array" ref="V174">INDEX(V$76:V$85,$AI174,1)*(1-$AH174)+INDEX(V$76:V$85,$AJ174,1)*($AH174)</f>
        <v>0.10454545454545455</v>
      </c>
      <c r="W174" s="408"/>
      <c r="X174" s="408"/>
      <c r="Y174" s="408"/>
      <c r="Z174" s="408"/>
      <c r="AA174" s="408"/>
      <c r="AB174" s="408"/>
      <c r="AC174" s="408"/>
      <c r="AD174" s="408"/>
      <c r="AE174" s="408"/>
      <c r="AF174" s="408"/>
      <c r="AG174" s="408"/>
      <c r="AH174" s="408">
        <f t="shared" si="19"/>
        <v>-1.0909090909090908</v>
      </c>
      <c r="AI174" s="408">
        <f t="shared" si="18"/>
        <v>9</v>
      </c>
      <c r="AJ174" s="408">
        <f t="shared" si="20"/>
        <v>8</v>
      </c>
      <c r="AK174" s="408"/>
      <c r="AL174" s="408"/>
      <c r="AM174" s="408"/>
      <c r="AN174" s="408"/>
      <c r="AO174" s="403"/>
      <c r="AP174" s="388"/>
      <c r="AQ174" s="376"/>
      <c r="AR174" s="376"/>
      <c r="AS174" s="376"/>
    </row>
    <row r="175" spans="1:45" hidden="1" outlineLevel="3" x14ac:dyDescent="0.25">
      <c r="A175" s="376"/>
      <c r="B175" s="385"/>
      <c r="C175" s="378">
        <f t="shared" si="16"/>
        <v>4</v>
      </c>
      <c r="D175" s="403"/>
      <c r="E175" s="460"/>
      <c r="F175" s="460"/>
      <c r="G175" s="403"/>
      <c r="H175" s="424"/>
      <c r="I175" s="424"/>
      <c r="J175" s="424">
        <v>9</v>
      </c>
      <c r="K175" s="616">
        <f>Periods!O30</f>
        <v>43922</v>
      </c>
      <c r="L175" s="617">
        <f ca="1">IF(K176-K175&gt;0,K176-K175,OFFSET(K176,-i_p6_len,0)+365-K175)</f>
        <v>15</v>
      </c>
      <c r="M175" s="443"/>
      <c r="N175" s="408"/>
      <c r="O175" s="993" cm="1">
        <f t="array" ref="O175">INDEX(O$76:O$85,$AI175,1)*(1-$AH175)+INDEX(O$76:O$85,$AJ175,1)*($AH175)</f>
        <v>477.27272727272793</v>
      </c>
      <c r="P175" s="993" cm="1">
        <f t="array" ref="P175">INDEX(P$76:P$85,$AI175,1)*(1-$AH175)+INDEX(P$76:P$85,$AJ175,1)*($AH175)</f>
        <v>3840.8484848484859</v>
      </c>
      <c r="Q175" s="992" cm="1">
        <f t="array" ref="Q175">INDEX(Q$76:Q$85,$AI175,1)*(1-$AH175)+INDEX(Q$76:Q$85,$AJ175,1)*($AH175)</f>
        <v>0.58939393939393936</v>
      </c>
      <c r="R175" s="992" cm="1">
        <f t="array" ref="R175">INDEX(R$76:R$85,$AI175,1)*(1-$AH175)+INDEX(R$76:R$85,$AJ175,1)*($AH175)</f>
        <v>0.7</v>
      </c>
      <c r="S175" s="985" cm="1">
        <f t="array" ref="S175">INDEX([0]!i_pasture_stage_p6z,$J175+1,ROUNDDOWN((ROW($J175)-ROW($J$76))/i_p6_len,0)+1)</f>
        <v>1</v>
      </c>
      <c r="T175" s="991" cm="1">
        <f t="array" ref="T175">INDEX(T$76:T$85,$AI175,1)*(1-$AH175)+INDEX(T$76:T$85,$AJ175,1)*($AH175)</f>
        <v>0.30000000000000004</v>
      </c>
      <c r="U175" s="985" cm="1">
        <f t="array" ref="U175">INDEX(U$76:U$85,$AI175,1)*(1-$AH175)+INDEX(U$76:U$85,$AJ175,1)*($AH175)</f>
        <v>10</v>
      </c>
      <c r="V175" s="991" cm="1">
        <f t="array" ref="V175">INDEX(V$76:V$85,$AI175,1)*(1-$AH175)+INDEX(V$76:V$85,$AJ175,1)*($AH175)</f>
        <v>0.15151515151515152</v>
      </c>
      <c r="W175" s="408"/>
      <c r="X175" s="408"/>
      <c r="Y175" s="408"/>
      <c r="Z175" s="408"/>
      <c r="AA175" s="408"/>
      <c r="AB175" s="408"/>
      <c r="AC175" s="408"/>
      <c r="AD175" s="408"/>
      <c r="AE175" s="408"/>
      <c r="AF175" s="408"/>
      <c r="AG175" s="408"/>
      <c r="AH175" s="408">
        <f t="shared" si="19"/>
        <v>-2.0303030303030303</v>
      </c>
      <c r="AI175" s="408">
        <f t="shared" si="18"/>
        <v>9</v>
      </c>
      <c r="AJ175" s="408">
        <f t="shared" si="20"/>
        <v>8</v>
      </c>
      <c r="AK175" s="408"/>
      <c r="AL175" s="408"/>
      <c r="AM175" s="408"/>
      <c r="AN175" s="408"/>
      <c r="AO175" s="403"/>
      <c r="AP175" s="388"/>
      <c r="AQ175" s="376"/>
      <c r="AR175" s="376"/>
      <c r="AS175" s="376"/>
    </row>
    <row r="176" spans="1:45" hidden="1" outlineLevel="3" x14ac:dyDescent="0.25">
      <c r="A176" s="376"/>
      <c r="B176" s="385"/>
      <c r="C176" s="378">
        <f>INT($C$40)+2</f>
        <v>3</v>
      </c>
      <c r="D176" s="403"/>
      <c r="E176" s="460"/>
      <c r="F176" s="460"/>
      <c r="G176" s="403"/>
      <c r="H176" s="424"/>
      <c r="I176" s="424"/>
      <c r="J176" s="424"/>
      <c r="K176" s="616"/>
      <c r="L176" s="408"/>
      <c r="M176" s="408"/>
      <c r="N176" s="408"/>
      <c r="O176" s="408"/>
      <c r="P176" s="408"/>
      <c r="Q176" s="408"/>
      <c r="R176" s="408"/>
      <c r="S176" s="408"/>
      <c r="T176" s="408"/>
      <c r="U176" s="408"/>
      <c r="V176" s="408"/>
      <c r="W176" s="408"/>
      <c r="X176" s="408"/>
      <c r="Y176" s="408"/>
      <c r="Z176" s="408"/>
      <c r="AA176" s="408"/>
      <c r="AB176" s="408"/>
      <c r="AC176" s="408"/>
      <c r="AD176" s="408"/>
      <c r="AE176" s="408"/>
      <c r="AF176" s="408"/>
      <c r="AG176" s="408"/>
      <c r="AH176" s="408"/>
      <c r="AI176" s="408"/>
      <c r="AJ176" s="408"/>
      <c r="AK176" s="408"/>
      <c r="AL176" s="408"/>
      <c r="AM176" s="408"/>
      <c r="AN176" s="408"/>
      <c r="AO176" s="403"/>
      <c r="AP176" s="388"/>
      <c r="AQ176" s="376"/>
      <c r="AR176" s="376"/>
      <c r="AS176" s="376"/>
    </row>
    <row r="177" spans="1:45" ht="5.0999999999999996" hidden="1" customHeight="1" outlineLevel="2" x14ac:dyDescent="0.25">
      <c r="A177" s="376"/>
      <c r="B177" s="385"/>
      <c r="C177" s="378">
        <f>INT($C$40)+2.005</f>
        <v>3.0049999999999999</v>
      </c>
      <c r="D177" s="403"/>
      <c r="E177" s="403"/>
      <c r="F177" s="403"/>
      <c r="G177" s="403"/>
      <c r="H177" s="403"/>
      <c r="I177" s="403"/>
      <c r="J177" s="403"/>
      <c r="K177" s="439"/>
      <c r="L177" s="439"/>
      <c r="M177" s="439"/>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t="s">
        <v>438</v>
      </c>
      <c r="AP177" s="388"/>
      <c r="AQ177" s="376"/>
      <c r="AR177" s="376"/>
      <c r="AS177" s="376"/>
    </row>
    <row r="178" spans="1:45" ht="5.0999999999999996" hidden="1" customHeight="1" outlineLevel="3" x14ac:dyDescent="0.25">
      <c r="A178" s="376"/>
      <c r="B178" s="385"/>
      <c r="C178" s="378">
        <f>INT($C$40)+3.005</f>
        <v>4.0049999999999999</v>
      </c>
      <c r="D178" s="403" t="s">
        <v>434</v>
      </c>
      <c r="E178" s="403"/>
      <c r="F178" s="403"/>
      <c r="G178" s="403"/>
      <c r="H178" s="403"/>
      <c r="I178" s="403"/>
      <c r="J178" s="439"/>
      <c r="K178" s="439"/>
      <c r="L178" s="439"/>
      <c r="M178" s="403"/>
      <c r="N178" s="403"/>
      <c r="O178" s="403"/>
      <c r="P178" s="403"/>
      <c r="Q178" s="403"/>
      <c r="R178" s="403"/>
      <c r="S178" s="403"/>
      <c r="T178" s="403"/>
      <c r="U178" s="403"/>
      <c r="V178" s="403"/>
      <c r="W178" s="403"/>
      <c r="X178" s="403"/>
      <c r="Y178" s="403"/>
      <c r="Z178" s="403"/>
      <c r="AA178" s="403"/>
      <c r="AB178" s="403"/>
      <c r="AC178" s="403"/>
      <c r="AD178" s="403"/>
      <c r="AE178" s="403"/>
      <c r="AF178" s="403"/>
      <c r="AG178" s="403"/>
      <c r="AH178" s="403"/>
      <c r="AI178" s="403"/>
      <c r="AJ178" s="403"/>
      <c r="AK178" s="403"/>
      <c r="AL178" s="403"/>
      <c r="AM178" s="403"/>
      <c r="AN178" s="403"/>
      <c r="AO178" s="403"/>
      <c r="AP178" s="388"/>
      <c r="AQ178" s="376"/>
      <c r="AR178" s="376"/>
      <c r="AS178" s="376"/>
    </row>
    <row r="179" spans="1:45" hidden="1" outlineLevel="2" x14ac:dyDescent="0.25">
      <c r="A179" s="376"/>
      <c r="B179" s="385"/>
      <c r="C179" s="378">
        <f>INT($C$40)+2</f>
        <v>3</v>
      </c>
      <c r="D179" s="403"/>
      <c r="E179" s="460"/>
      <c r="F179" s="460"/>
      <c r="G179" s="403"/>
      <c r="H179" s="424" t="s">
        <v>490</v>
      </c>
      <c r="I179" s="424"/>
      <c r="J179" s="426"/>
      <c r="K179" s="426">
        <f ca="1">SUM(L$72:L$177)</f>
        <v>3650</v>
      </c>
      <c r="L179" s="426"/>
      <c r="M179" s="408"/>
      <c r="N179" s="408"/>
      <c r="O179" s="408"/>
      <c r="P179" s="408"/>
      <c r="Q179" s="408"/>
      <c r="R179" s="408"/>
      <c r="S179" s="408"/>
      <c r="T179" s="408"/>
      <c r="U179" s="408"/>
      <c r="V179" s="408"/>
      <c r="W179" s="408"/>
      <c r="X179" s="408"/>
      <c r="Y179" s="408"/>
      <c r="Z179" s="408"/>
      <c r="AA179" s="408"/>
      <c r="AB179" s="408"/>
      <c r="AC179" s="408"/>
      <c r="AD179" s="408"/>
      <c r="AE179" s="408"/>
      <c r="AF179" s="408"/>
      <c r="AG179" s="408"/>
      <c r="AH179" s="408"/>
      <c r="AI179" s="408"/>
      <c r="AJ179" s="408"/>
      <c r="AK179" s="408"/>
      <c r="AL179" s="408"/>
      <c r="AM179" s="408"/>
      <c r="AN179" s="408"/>
      <c r="AO179" s="403"/>
      <c r="AP179" s="388"/>
      <c r="AQ179" s="376"/>
      <c r="AR179" s="376"/>
      <c r="AS179" s="376"/>
    </row>
    <row r="180" spans="1:45" ht="5.0999999999999996" hidden="1" customHeight="1" outlineLevel="2" x14ac:dyDescent="0.25">
      <c r="A180" s="376"/>
      <c r="B180" s="385"/>
      <c r="C180" s="378">
        <f>INT($C$40)+2.005</f>
        <v>3.0049999999999999</v>
      </c>
      <c r="D180" s="403"/>
      <c r="E180" s="403"/>
      <c r="F180" s="403"/>
      <c r="G180" s="403"/>
      <c r="H180" s="403"/>
      <c r="I180" s="403"/>
      <c r="J180" s="439"/>
      <c r="K180" s="439"/>
      <c r="L180" s="439"/>
      <c r="M180" s="403"/>
      <c r="N180" s="403"/>
      <c r="O180" s="403"/>
      <c r="P180" s="403"/>
      <c r="Q180" s="403"/>
      <c r="R180" s="403"/>
      <c r="S180" s="403"/>
      <c r="T180" s="403"/>
      <c r="U180" s="403"/>
      <c r="V180" s="403"/>
      <c r="W180" s="403"/>
      <c r="X180" s="403"/>
      <c r="Y180" s="403"/>
      <c r="Z180" s="403"/>
      <c r="AA180" s="403"/>
      <c r="AB180" s="403"/>
      <c r="AC180" s="403"/>
      <c r="AD180" s="403"/>
      <c r="AE180" s="403"/>
      <c r="AF180" s="403"/>
      <c r="AG180" s="403"/>
      <c r="AH180" s="403"/>
      <c r="AI180" s="403"/>
      <c r="AJ180" s="403"/>
      <c r="AK180" s="403"/>
      <c r="AL180" s="403"/>
      <c r="AM180" s="403"/>
      <c r="AN180" s="403"/>
      <c r="AO180" s="403" t="s">
        <v>438</v>
      </c>
      <c r="AP180" s="388"/>
      <c r="AQ180" s="376"/>
      <c r="AR180" s="376"/>
      <c r="AS180" s="376"/>
    </row>
    <row r="181" spans="1:45" outlineLevel="1" x14ac:dyDescent="0.25">
      <c r="A181" s="376"/>
      <c r="B181" s="385"/>
      <c r="C181" s="378">
        <f>INT($C$40)+1</f>
        <v>2</v>
      </c>
      <c r="D181" s="403"/>
      <c r="E181" s="460"/>
      <c r="F181" s="460"/>
      <c r="G181" s="403"/>
      <c r="H181" s="420" t="s">
        <v>491</v>
      </c>
      <c r="I181" s="444"/>
      <c r="J181" s="437" t="s">
        <v>492</v>
      </c>
      <c r="K181" s="391" t="s">
        <v>493</v>
      </c>
      <c r="L181" s="391"/>
      <c r="M181" s="391"/>
      <c r="N181" s="437"/>
      <c r="O181" s="391" t="s">
        <v>494</v>
      </c>
      <c r="P181" s="391"/>
      <c r="Q181" s="391"/>
      <c r="R181" s="391"/>
      <c r="S181" s="391"/>
      <c r="T181" s="391"/>
      <c r="U181" s="391" t="s">
        <v>495</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outlineLevel="1" collapsed="1" x14ac:dyDescent="0.25">
      <c r="A182" s="376"/>
      <c r="B182" s="385"/>
      <c r="C182" s="378">
        <f>INT($C$40)+1</f>
        <v>2</v>
      </c>
      <c r="D182" s="403"/>
      <c r="E182" s="460"/>
      <c r="F182" s="460"/>
      <c r="G182" s="403"/>
      <c r="H182" s="420"/>
      <c r="I182" s="444"/>
      <c r="J182" s="437"/>
      <c r="K182" s="437">
        <v>6</v>
      </c>
      <c r="L182" s="437">
        <v>8</v>
      </c>
      <c r="M182" s="437">
        <v>12</v>
      </c>
      <c r="N182" s="437"/>
      <c r="O182" s="437" t="s">
        <v>496</v>
      </c>
      <c r="P182" s="437" t="s">
        <v>497</v>
      </c>
      <c r="Q182" s="437" t="s">
        <v>498</v>
      </c>
      <c r="R182" s="437" t="s">
        <v>921</v>
      </c>
      <c r="S182" s="437" t="s">
        <v>499</v>
      </c>
      <c r="T182" s="437" t="s">
        <v>500</v>
      </c>
      <c r="U182" s="391" t="s">
        <v>501</v>
      </c>
      <c r="V182" s="391"/>
      <c r="W182" s="391"/>
      <c r="X182" s="391"/>
      <c r="Y182" s="438"/>
      <c r="Z182" s="438"/>
      <c r="AA182" s="438"/>
      <c r="AB182" s="445"/>
      <c r="AC182" s="445"/>
      <c r="AD182" s="445"/>
      <c r="AE182" s="445"/>
      <c r="AF182" s="445"/>
      <c r="AG182" s="445"/>
      <c r="AH182" s="445"/>
      <c r="AI182" s="445"/>
      <c r="AJ182" s="445"/>
      <c r="AK182" s="445"/>
      <c r="AL182" s="445"/>
      <c r="AM182" s="445"/>
      <c r="AN182" s="445"/>
      <c r="AO182" s="403"/>
      <c r="AP182" s="388"/>
      <c r="AQ182" s="376"/>
      <c r="AR182" s="376"/>
      <c r="AS182" s="376"/>
    </row>
    <row r="183" spans="1:45" ht="5.0999999999999996" hidden="1" customHeight="1" outlineLevel="3" x14ac:dyDescent="0.25">
      <c r="A183" s="376"/>
      <c r="B183" s="385"/>
      <c r="C183" s="378">
        <f>INT($C$40)+3.005</f>
        <v>4.0049999999999999</v>
      </c>
      <c r="D183" s="403" t="s">
        <v>434</v>
      </c>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c r="AA183" s="403"/>
      <c r="AB183" s="403"/>
      <c r="AC183" s="403"/>
      <c r="AD183" s="403"/>
      <c r="AE183" s="403"/>
      <c r="AF183" s="403"/>
      <c r="AG183" s="403"/>
      <c r="AH183" s="403"/>
      <c r="AI183" s="403"/>
      <c r="AJ183" s="403"/>
      <c r="AK183" s="403"/>
      <c r="AL183" s="403"/>
      <c r="AM183" s="403"/>
      <c r="AN183" s="403"/>
      <c r="AO183" s="403"/>
      <c r="AP183" s="388"/>
      <c r="AQ183" s="376"/>
      <c r="AR183" s="376"/>
      <c r="AS183" s="376"/>
    </row>
    <row r="184" spans="1:45" hidden="1" outlineLevel="2" x14ac:dyDescent="0.25">
      <c r="A184" s="376"/>
      <c r="B184" s="385"/>
      <c r="C184" s="378">
        <f>INT($C$40)+2</f>
        <v>3</v>
      </c>
      <c r="D184" s="403"/>
      <c r="E184" s="460"/>
      <c r="F184" s="460"/>
      <c r="G184" s="403"/>
      <c r="H184" s="424" t="s">
        <v>502</v>
      </c>
      <c r="I184" s="424"/>
      <c r="J184" s="425">
        <v>1.65</v>
      </c>
      <c r="K184" s="425">
        <v>0.4</v>
      </c>
      <c r="L184" s="425">
        <v>0.4</v>
      </c>
      <c r="M184" s="425">
        <v>0.6</v>
      </c>
      <c r="N184" s="408"/>
      <c r="O184" s="425">
        <v>11.2</v>
      </c>
      <c r="P184" s="425">
        <v>26.7</v>
      </c>
      <c r="Q184" s="408">
        <f t="shared" ref="Q184:Q195" si="24">IFERROR(AVERAGE(O184:P184),0)</f>
        <v>18.95</v>
      </c>
      <c r="R184" s="425">
        <v>5.39</v>
      </c>
      <c r="S184" s="425">
        <v>33.6</v>
      </c>
      <c r="T184" s="425">
        <v>4.8</v>
      </c>
      <c r="U184" s="442">
        <v>0.66</v>
      </c>
      <c r="V184" s="442">
        <v>0.24</v>
      </c>
      <c r="W184" s="442">
        <v>0.08</v>
      </c>
      <c r="X184" s="442">
        <v>0.02</v>
      </c>
      <c r="Y184" s="442">
        <v>0.01</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hidden="1" outlineLevel="2" x14ac:dyDescent="0.25">
      <c r="A185" s="376"/>
      <c r="B185" s="385"/>
      <c r="C185" s="378">
        <f>INT($C$40)+2</f>
        <v>3</v>
      </c>
      <c r="D185" s="403"/>
      <c r="E185" s="460"/>
      <c r="F185" s="460"/>
      <c r="G185" s="403"/>
      <c r="H185" s="424" t="s">
        <v>503</v>
      </c>
      <c r="I185" s="424"/>
      <c r="J185" s="425">
        <v>1.9</v>
      </c>
      <c r="K185" s="425">
        <v>0.4</v>
      </c>
      <c r="L185" s="425">
        <v>0.4</v>
      </c>
      <c r="M185" s="425">
        <v>0.5</v>
      </c>
      <c r="N185" s="408"/>
      <c r="O185" s="425">
        <v>11.4</v>
      </c>
      <c r="P185" s="425">
        <v>26.7</v>
      </c>
      <c r="Q185" s="408">
        <f t="shared" si="24"/>
        <v>19.05</v>
      </c>
      <c r="R185" s="425">
        <v>5.0599999999999996</v>
      </c>
      <c r="S185" s="425">
        <v>23.7</v>
      </c>
      <c r="T185" s="425">
        <v>3.7</v>
      </c>
      <c r="U185" s="442">
        <v>0.71</v>
      </c>
      <c r="V185" s="442">
        <v>0.2</v>
      </c>
      <c r="W185" s="442">
        <v>7.0000000000000007E-2</v>
      </c>
      <c r="X185" s="442">
        <v>0.02</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hidden="1" outlineLevel="3" x14ac:dyDescent="0.25">
      <c r="A186" s="376"/>
      <c r="B186" s="385"/>
      <c r="C186" s="378">
        <f t="shared" ref="C186:C195" si="25">INT($C$40)+3</f>
        <v>4</v>
      </c>
      <c r="D186" s="403"/>
      <c r="E186" s="460"/>
      <c r="F186" s="460"/>
      <c r="G186" s="403"/>
      <c r="H186" s="424" t="s">
        <v>504</v>
      </c>
      <c r="I186" s="424"/>
      <c r="J186" s="425">
        <v>2</v>
      </c>
      <c r="K186" s="425">
        <v>0.4</v>
      </c>
      <c r="L186" s="425">
        <v>0.4</v>
      </c>
      <c r="M186" s="425">
        <v>0.4</v>
      </c>
      <c r="N186" s="408"/>
      <c r="O186" s="425">
        <v>10.4</v>
      </c>
      <c r="P186" s="425">
        <v>24.2</v>
      </c>
      <c r="Q186" s="408">
        <f t="shared" si="24"/>
        <v>17.3</v>
      </c>
      <c r="R186" s="425">
        <v>4.58</v>
      </c>
      <c r="S186" s="425">
        <v>33.299999999999997</v>
      </c>
      <c r="T186" s="425">
        <v>5.0999999999999996</v>
      </c>
      <c r="U186" s="442">
        <v>0.71</v>
      </c>
      <c r="V186" s="442">
        <v>0.19</v>
      </c>
      <c r="W186" s="442">
        <v>7.0000000000000007E-2</v>
      </c>
      <c r="X186" s="442">
        <v>0.02</v>
      </c>
      <c r="Y186" s="442">
        <v>0.01</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hidden="1" outlineLevel="3" x14ac:dyDescent="0.25">
      <c r="A187" s="376"/>
      <c r="B187" s="385"/>
      <c r="C187" s="378">
        <f t="shared" si="25"/>
        <v>4</v>
      </c>
      <c r="D187" s="403"/>
      <c r="E187" s="460"/>
      <c r="F187" s="460"/>
      <c r="G187" s="403"/>
      <c r="H187" s="424" t="s">
        <v>505</v>
      </c>
      <c r="I187" s="424"/>
      <c r="J187" s="425">
        <v>2.1</v>
      </c>
      <c r="K187" s="425">
        <v>0.4</v>
      </c>
      <c r="L187" s="425">
        <v>0.4</v>
      </c>
      <c r="M187" s="425">
        <v>0.3</v>
      </c>
      <c r="N187" s="408"/>
      <c r="O187" s="425">
        <v>8.3000000000000007</v>
      </c>
      <c r="P187" s="425">
        <v>19.899999999999999</v>
      </c>
      <c r="Q187" s="408">
        <f t="shared" si="24"/>
        <v>14.1</v>
      </c>
      <c r="R187" s="425">
        <v>4.33</v>
      </c>
      <c r="S187" s="425">
        <v>40.200000000000003</v>
      </c>
      <c r="T187" s="425">
        <v>6.9</v>
      </c>
      <c r="U187" s="442">
        <v>0.64</v>
      </c>
      <c r="V187" s="442">
        <v>0.19</v>
      </c>
      <c r="W187" s="442">
        <v>0.1</v>
      </c>
      <c r="X187" s="442">
        <v>0.04</v>
      </c>
      <c r="Y187" s="442">
        <v>0.02</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hidden="1" outlineLevel="3" x14ac:dyDescent="0.25">
      <c r="A188" s="376"/>
      <c r="B188" s="385"/>
      <c r="C188" s="378">
        <f t="shared" si="25"/>
        <v>4</v>
      </c>
      <c r="D188" s="403"/>
      <c r="E188" s="460"/>
      <c r="F188" s="460"/>
      <c r="G188" s="403"/>
      <c r="H188" s="424" t="s">
        <v>506</v>
      </c>
      <c r="I188" s="424"/>
      <c r="J188" s="425">
        <v>2.2999999999999998</v>
      </c>
      <c r="K188" s="425">
        <v>0.4</v>
      </c>
      <c r="L188" s="425">
        <v>0.4</v>
      </c>
      <c r="M188" s="425">
        <v>0.3</v>
      </c>
      <c r="N188" s="408"/>
      <c r="O188" s="425">
        <v>6.6</v>
      </c>
      <c r="P188" s="425">
        <v>15.6</v>
      </c>
      <c r="Q188" s="408">
        <f t="shared" si="24"/>
        <v>11.1</v>
      </c>
      <c r="R188" s="425">
        <v>3.94</v>
      </c>
      <c r="S188" s="425">
        <v>54.8</v>
      </c>
      <c r="T188" s="425">
        <v>10.1</v>
      </c>
      <c r="U188" s="442">
        <v>0.55000000000000004</v>
      </c>
      <c r="V188" s="442">
        <v>0.23</v>
      </c>
      <c r="W188" s="442">
        <v>0.11</v>
      </c>
      <c r="X188" s="442">
        <v>0.06</v>
      </c>
      <c r="Y188" s="442">
        <v>0.02</v>
      </c>
      <c r="Z188" s="442">
        <v>0.01</v>
      </c>
      <c r="AA188" s="442">
        <v>0.01</v>
      </c>
      <c r="AB188" s="408"/>
      <c r="AC188" s="408"/>
      <c r="AD188" s="408"/>
      <c r="AE188" s="408"/>
      <c r="AF188" s="408"/>
      <c r="AG188" s="408"/>
      <c r="AH188" s="408"/>
      <c r="AI188" s="408"/>
      <c r="AJ188" s="408"/>
      <c r="AK188" s="408"/>
      <c r="AL188" s="408"/>
      <c r="AM188" s="408"/>
      <c r="AN188" s="408"/>
      <c r="AO188" s="403"/>
      <c r="AP188" s="388"/>
      <c r="AQ188" s="376"/>
      <c r="AR188" s="376"/>
      <c r="AS188" s="376"/>
    </row>
    <row r="189" spans="1:45" hidden="1" outlineLevel="3" x14ac:dyDescent="0.25">
      <c r="A189" s="376"/>
      <c r="B189" s="385"/>
      <c r="C189" s="378">
        <f t="shared" si="25"/>
        <v>4</v>
      </c>
      <c r="D189" s="403"/>
      <c r="E189" s="460"/>
      <c r="F189" s="460"/>
      <c r="G189" s="403"/>
      <c r="H189" s="424" t="s">
        <v>507</v>
      </c>
      <c r="I189" s="424"/>
      <c r="J189" s="425">
        <v>2</v>
      </c>
      <c r="K189" s="425">
        <v>0.4</v>
      </c>
      <c r="L189" s="425">
        <v>0.4</v>
      </c>
      <c r="M189" s="425">
        <v>0.3</v>
      </c>
      <c r="N189" s="408"/>
      <c r="O189" s="425">
        <v>4.9000000000000004</v>
      </c>
      <c r="P189" s="425">
        <v>12.9</v>
      </c>
      <c r="Q189" s="408">
        <f t="shared" si="24"/>
        <v>8.9</v>
      </c>
      <c r="R189" s="425">
        <v>4.17</v>
      </c>
      <c r="S189" s="425">
        <v>65.599999999999994</v>
      </c>
      <c r="T189" s="425">
        <v>11.6</v>
      </c>
      <c r="U189" s="442">
        <v>0.51</v>
      </c>
      <c r="V189" s="442">
        <v>0.25</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hidden="1" outlineLevel="3" x14ac:dyDescent="0.25">
      <c r="A190" s="376"/>
      <c r="B190" s="385"/>
      <c r="C190" s="378">
        <f t="shared" si="25"/>
        <v>4</v>
      </c>
      <c r="D190" s="403"/>
      <c r="E190" s="460"/>
      <c r="F190" s="460"/>
      <c r="G190" s="403"/>
      <c r="H190" s="424" t="s">
        <v>508</v>
      </c>
      <c r="I190" s="424"/>
      <c r="J190" s="425">
        <v>1.9</v>
      </c>
      <c r="K190" s="425">
        <v>0.4</v>
      </c>
      <c r="L190" s="425">
        <v>0.4</v>
      </c>
      <c r="M190" s="425">
        <v>0.5</v>
      </c>
      <c r="N190" s="408"/>
      <c r="O190" s="425">
        <v>4.4000000000000004</v>
      </c>
      <c r="P190" s="425">
        <v>12.1</v>
      </c>
      <c r="Q190" s="408">
        <f t="shared" si="24"/>
        <v>8.25</v>
      </c>
      <c r="R190" s="425">
        <v>4.4400000000000004</v>
      </c>
      <c r="S190" s="425">
        <v>70.2</v>
      </c>
      <c r="T190" s="425">
        <v>13.6</v>
      </c>
      <c r="U190" s="442">
        <v>0.49</v>
      </c>
      <c r="V190" s="442">
        <v>0.26</v>
      </c>
      <c r="W190" s="442">
        <v>0.13</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hidden="1" outlineLevel="3" x14ac:dyDescent="0.25">
      <c r="A191" s="376"/>
      <c r="B191" s="385"/>
      <c r="C191" s="378">
        <f t="shared" si="25"/>
        <v>4</v>
      </c>
      <c r="D191" s="403"/>
      <c r="E191" s="460"/>
      <c r="F191" s="460"/>
      <c r="G191" s="403"/>
      <c r="H191" s="424" t="s">
        <v>509</v>
      </c>
      <c r="I191" s="424"/>
      <c r="J191" s="425">
        <v>1.8</v>
      </c>
      <c r="K191" s="425">
        <v>0.4</v>
      </c>
      <c r="L191" s="425">
        <v>0.4</v>
      </c>
      <c r="M191" s="425">
        <v>0.65</v>
      </c>
      <c r="N191" s="408"/>
      <c r="O191" s="425">
        <v>4.8</v>
      </c>
      <c r="P191" s="425">
        <v>13.3</v>
      </c>
      <c r="Q191" s="408">
        <f t="shared" si="24"/>
        <v>9.0500000000000007</v>
      </c>
      <c r="R191" s="425">
        <v>5</v>
      </c>
      <c r="S191" s="425">
        <v>77.7</v>
      </c>
      <c r="T191" s="425">
        <v>14.3</v>
      </c>
      <c r="U191" s="442">
        <v>0.48</v>
      </c>
      <c r="V191" s="442">
        <v>0.26</v>
      </c>
      <c r="W191" s="442">
        <v>0.14000000000000001</v>
      </c>
      <c r="X191" s="442">
        <v>7.0000000000000007E-2</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hidden="1" outlineLevel="3" x14ac:dyDescent="0.25">
      <c r="A192" s="376"/>
      <c r="B192" s="385"/>
      <c r="C192" s="378">
        <f t="shared" si="25"/>
        <v>4</v>
      </c>
      <c r="D192" s="403"/>
      <c r="E192" s="460"/>
      <c r="F192" s="460"/>
      <c r="G192" s="403"/>
      <c r="H192" s="424" t="s">
        <v>510</v>
      </c>
      <c r="I192" s="424"/>
      <c r="J192" s="425">
        <v>1.6</v>
      </c>
      <c r="K192" s="425">
        <v>0.4</v>
      </c>
      <c r="L192" s="425">
        <v>0.4</v>
      </c>
      <c r="M192" s="425">
        <v>0.8</v>
      </c>
      <c r="N192" s="408"/>
      <c r="O192" s="425">
        <v>5.8</v>
      </c>
      <c r="P192" s="425">
        <v>15.3</v>
      </c>
      <c r="Q192" s="408">
        <f t="shared" si="24"/>
        <v>10.55</v>
      </c>
      <c r="R192" s="425">
        <v>5.36</v>
      </c>
      <c r="S192" s="425">
        <v>67.8</v>
      </c>
      <c r="T192" s="425">
        <v>11.7</v>
      </c>
      <c r="U192" s="442">
        <v>0.52</v>
      </c>
      <c r="V192" s="442">
        <v>0.25</v>
      </c>
      <c r="W192" s="442">
        <v>0.14000000000000001</v>
      </c>
      <c r="X192" s="442">
        <v>0.05</v>
      </c>
      <c r="Y192" s="442">
        <v>0.03</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hidden="1" outlineLevel="3" x14ac:dyDescent="0.25">
      <c r="A193" s="376"/>
      <c r="B193" s="385"/>
      <c r="C193" s="378">
        <f t="shared" si="25"/>
        <v>4</v>
      </c>
      <c r="D193" s="403"/>
      <c r="E193" s="460"/>
      <c r="F193" s="460"/>
      <c r="G193" s="403"/>
      <c r="H193" s="424" t="s">
        <v>511</v>
      </c>
      <c r="I193" s="424"/>
      <c r="J193" s="425">
        <v>1.3</v>
      </c>
      <c r="K193" s="425">
        <v>0.4</v>
      </c>
      <c r="L193" s="425">
        <v>0.4</v>
      </c>
      <c r="M193" s="425">
        <v>0.8</v>
      </c>
      <c r="N193" s="408"/>
      <c r="O193" s="425">
        <v>6.6</v>
      </c>
      <c r="P193" s="425">
        <v>18</v>
      </c>
      <c r="Q193" s="408">
        <f t="shared" si="24"/>
        <v>12.3</v>
      </c>
      <c r="R193" s="425">
        <v>5.67</v>
      </c>
      <c r="S193" s="425">
        <v>55.3</v>
      </c>
      <c r="T193" s="425">
        <v>9.6999999999999993</v>
      </c>
      <c r="U193" s="442">
        <v>0.54</v>
      </c>
      <c r="V193" s="442">
        <v>0.25</v>
      </c>
      <c r="W193" s="442">
        <v>0.12</v>
      </c>
      <c r="X193" s="442">
        <v>0.05</v>
      </c>
      <c r="Y193" s="442">
        <v>0.02</v>
      </c>
      <c r="Z193" s="442">
        <v>0.01</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hidden="1" outlineLevel="3" x14ac:dyDescent="0.25">
      <c r="A194" s="376"/>
      <c r="B194" s="385"/>
      <c r="C194" s="378">
        <f t="shared" si="25"/>
        <v>4</v>
      </c>
      <c r="D194" s="403"/>
      <c r="E194" s="460"/>
      <c r="F194" s="460"/>
      <c r="G194" s="403"/>
      <c r="H194" s="424" t="s">
        <v>512</v>
      </c>
      <c r="I194" s="424"/>
      <c r="J194" s="425">
        <v>1.3</v>
      </c>
      <c r="K194" s="425">
        <v>0.4</v>
      </c>
      <c r="L194" s="425">
        <v>0.4</v>
      </c>
      <c r="M194" s="425">
        <v>0.7</v>
      </c>
      <c r="N194" s="408"/>
      <c r="O194" s="425">
        <v>8.1999999999999993</v>
      </c>
      <c r="P194" s="425">
        <v>21.1</v>
      </c>
      <c r="Q194" s="408">
        <f t="shared" si="24"/>
        <v>14.65</v>
      </c>
      <c r="R194" s="425">
        <v>5.22</v>
      </c>
      <c r="S194" s="425">
        <v>47.9</v>
      </c>
      <c r="T194" s="425">
        <v>7.3</v>
      </c>
      <c r="U194" s="442">
        <v>0.61</v>
      </c>
      <c r="V194" s="442">
        <v>0.26</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idden="1" outlineLevel="3" x14ac:dyDescent="0.25">
      <c r="A195" s="376"/>
      <c r="B195" s="385"/>
      <c r="C195" s="378">
        <f t="shared" si="25"/>
        <v>4</v>
      </c>
      <c r="D195" s="403"/>
      <c r="E195" s="460"/>
      <c r="F195" s="460"/>
      <c r="G195" s="403"/>
      <c r="H195" s="424" t="s">
        <v>513</v>
      </c>
      <c r="I195" s="424"/>
      <c r="J195" s="425">
        <v>1.4</v>
      </c>
      <c r="K195" s="425">
        <v>0.4</v>
      </c>
      <c r="L195" s="425">
        <v>0.4</v>
      </c>
      <c r="M195" s="425">
        <v>0.65</v>
      </c>
      <c r="N195" s="408"/>
      <c r="O195" s="425">
        <v>9.6</v>
      </c>
      <c r="P195" s="425">
        <v>24.2</v>
      </c>
      <c r="Q195" s="408">
        <f t="shared" si="24"/>
        <v>16.899999999999999</v>
      </c>
      <c r="R195" s="425">
        <v>5.39</v>
      </c>
      <c r="S195" s="425">
        <v>43.4</v>
      </c>
      <c r="T195" s="425">
        <v>6.6</v>
      </c>
      <c r="U195" s="442">
        <v>0.66</v>
      </c>
      <c r="V195" s="442">
        <v>0.22</v>
      </c>
      <c r="W195" s="442">
        <v>0.08</v>
      </c>
      <c r="X195" s="442">
        <v>0.03</v>
      </c>
      <c r="Y195" s="442">
        <v>0.01</v>
      </c>
      <c r="Z195" s="442">
        <v>0</v>
      </c>
      <c r="AA195" s="442">
        <v>0</v>
      </c>
      <c r="AB195" s="408"/>
      <c r="AC195" s="408"/>
      <c r="AD195" s="408"/>
      <c r="AE195" s="408"/>
      <c r="AF195" s="408"/>
      <c r="AG195" s="408"/>
      <c r="AH195" s="408"/>
      <c r="AI195" s="408"/>
      <c r="AJ195" s="408"/>
      <c r="AK195" s="408"/>
      <c r="AL195" s="408"/>
      <c r="AM195" s="408"/>
      <c r="AN195" s="408"/>
      <c r="AO195" s="403"/>
      <c r="AP195" s="388"/>
      <c r="AQ195" s="376"/>
      <c r="AR195" s="376"/>
      <c r="AS195" s="376"/>
    </row>
    <row r="196" spans="1:45" ht="5.0999999999999996" hidden="1" customHeight="1" outlineLevel="2" x14ac:dyDescent="0.25">
      <c r="A196" s="376"/>
      <c r="B196" s="385"/>
      <c r="C196" s="378">
        <f>INT($C$40)+2.005</f>
        <v>3.0049999999999999</v>
      </c>
      <c r="D196" s="40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t="s">
        <v>438</v>
      </c>
      <c r="AP196" s="388"/>
      <c r="AQ196" s="376"/>
      <c r="AR196" s="376"/>
      <c r="AS196" s="376"/>
    </row>
    <row r="197" spans="1:45" ht="5.0999999999999996" hidden="1" customHeight="1" outlineLevel="3" x14ac:dyDescent="0.25">
      <c r="A197" s="376"/>
      <c r="B197" s="385"/>
      <c r="C197" s="378">
        <f>INT($C$40)+3.005</f>
        <v>4.0049999999999999</v>
      </c>
      <c r="D197" s="403" t="s">
        <v>434</v>
      </c>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c r="AA197" s="403"/>
      <c r="AB197" s="403"/>
      <c r="AC197" s="403"/>
      <c r="AD197" s="403"/>
      <c r="AE197" s="403"/>
      <c r="AF197" s="403"/>
      <c r="AG197" s="403"/>
      <c r="AH197" s="403"/>
      <c r="AI197" s="403"/>
      <c r="AJ197" s="403"/>
      <c r="AK197" s="403"/>
      <c r="AL197" s="403"/>
      <c r="AM197" s="403"/>
      <c r="AN197" s="403"/>
      <c r="AO197" s="403"/>
      <c r="AP197" s="388"/>
      <c r="AQ197" s="376"/>
      <c r="AR197" s="376"/>
      <c r="AS197" s="376"/>
    </row>
    <row r="198" spans="1:45" hidden="1" outlineLevel="2" x14ac:dyDescent="0.25">
      <c r="A198" s="376"/>
      <c r="B198" s="385"/>
      <c r="C198" s="378">
        <f>INT($C$40)+2</f>
        <v>3</v>
      </c>
      <c r="D198" s="403"/>
      <c r="E198" s="460"/>
      <c r="F198" s="460"/>
      <c r="G198" s="403"/>
      <c r="H198" s="424" t="s">
        <v>923</v>
      </c>
      <c r="I198" s="424"/>
      <c r="J198" s="408"/>
      <c r="K198" s="408"/>
      <c r="L198" s="408"/>
      <c r="M198" s="408"/>
      <c r="N198" s="408"/>
      <c r="O198" s="447">
        <f>IFERROR(AVERAGE(O183:O196),0)</f>
        <v>7.6833333333333327</v>
      </c>
      <c r="P198" s="447">
        <f>IFERROR(AVERAGE(P183:P196),0)</f>
        <v>19.166666666666668</v>
      </c>
      <c r="Q198" s="447">
        <f>IFERROR(AVERAGE(Q183:Q196),0)</f>
        <v>13.424999999999999</v>
      </c>
      <c r="R198" s="447">
        <f>IFERROR(AVERAGE(R183:R196),0)</f>
        <v>4.8791666666666664</v>
      </c>
      <c r="S198" s="447">
        <f>SUM(S183:S196)</f>
        <v>613.5</v>
      </c>
      <c r="T198" s="447">
        <f>SUM(T183:T196)</f>
        <v>105.4</v>
      </c>
      <c r="U198" s="408"/>
      <c r="V198" s="408"/>
      <c r="W198" s="408"/>
      <c r="X198" s="408"/>
      <c r="Y198" s="408"/>
      <c r="Z198" s="408"/>
      <c r="AA198" s="408"/>
      <c r="AB198" s="408"/>
      <c r="AC198" s="408"/>
      <c r="AD198" s="408"/>
      <c r="AE198" s="408"/>
      <c r="AF198" s="408"/>
      <c r="AG198" s="408"/>
      <c r="AH198" s="408"/>
      <c r="AI198" s="408"/>
      <c r="AJ198" s="408"/>
      <c r="AK198" s="408"/>
      <c r="AL198" s="408"/>
      <c r="AM198" s="408"/>
      <c r="AN198" s="408"/>
      <c r="AO198" s="403"/>
      <c r="AP198" s="388"/>
      <c r="AQ198" s="376"/>
      <c r="AR198" s="376"/>
      <c r="AS198" s="376"/>
    </row>
    <row r="199" spans="1:45" ht="5.0999999999999996" hidden="1" customHeight="1" outlineLevel="2" x14ac:dyDescent="0.25">
      <c r="A199" s="376"/>
      <c r="B199" s="385"/>
      <c r="C199" s="378">
        <f>INT($C$40)+2.005</f>
        <v>3.0049999999999999</v>
      </c>
      <c r="D199" s="40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c r="AA199" s="403"/>
      <c r="AB199" s="403"/>
      <c r="AC199" s="403"/>
      <c r="AD199" s="403"/>
      <c r="AE199" s="403"/>
      <c r="AF199" s="403"/>
      <c r="AG199" s="403"/>
      <c r="AH199" s="403"/>
      <c r="AI199" s="403"/>
      <c r="AJ199" s="403"/>
      <c r="AK199" s="403"/>
      <c r="AL199" s="403"/>
      <c r="AM199" s="403"/>
      <c r="AN199" s="403"/>
      <c r="AO199" s="403" t="s">
        <v>438</v>
      </c>
      <c r="AP199" s="388"/>
      <c r="AQ199" s="376"/>
      <c r="AR199" s="376"/>
      <c r="AS199" s="376"/>
    </row>
    <row r="200" spans="1:45" outlineLevel="1" collapsed="1" x14ac:dyDescent="0.25">
      <c r="A200" s="376"/>
      <c r="B200" s="385"/>
      <c r="C200" s="378">
        <f>INT($C$40)+1</f>
        <v>2</v>
      </c>
      <c r="D200" s="403"/>
      <c r="E200" s="460"/>
      <c r="F200" s="460"/>
      <c r="G200" s="403"/>
      <c r="H200" s="420" t="s">
        <v>514</v>
      </c>
      <c r="I200" s="421"/>
      <c r="J200" s="448" t="s">
        <v>404</v>
      </c>
      <c r="K200" s="448" t="s">
        <v>143</v>
      </c>
      <c r="L200" s="448" t="s">
        <v>144</v>
      </c>
      <c r="M200" s="448" t="s">
        <v>145</v>
      </c>
      <c r="N200" s="448" t="s">
        <v>146</v>
      </c>
      <c r="O200" s="448" t="s">
        <v>147</v>
      </c>
      <c r="P200" s="448" t="s">
        <v>148</v>
      </c>
      <c r="Q200" s="448" t="s">
        <v>149</v>
      </c>
      <c r="R200" s="448" t="s">
        <v>150</v>
      </c>
      <c r="S200" s="448" t="s">
        <v>151</v>
      </c>
      <c r="T200" s="391"/>
      <c r="U200" s="391"/>
      <c r="V200" s="391"/>
      <c r="W200" s="391"/>
      <c r="X200" s="391"/>
      <c r="Y200" s="422"/>
      <c r="Z200" s="422"/>
      <c r="AA200" s="422"/>
      <c r="AB200" s="422"/>
      <c r="AC200" s="422"/>
      <c r="AD200" s="422"/>
      <c r="AE200" s="422"/>
      <c r="AF200" s="422"/>
      <c r="AG200" s="422"/>
      <c r="AH200" s="422"/>
      <c r="AI200" s="422"/>
      <c r="AJ200" s="422"/>
      <c r="AK200" s="422"/>
      <c r="AL200" s="422"/>
      <c r="AM200" s="422"/>
      <c r="AN200" s="422"/>
      <c r="AO200" s="403"/>
      <c r="AP200" s="388"/>
      <c r="AQ200" s="376"/>
      <c r="AR200" s="376"/>
      <c r="AS200" s="376"/>
    </row>
    <row r="201" spans="1:45" ht="5.0999999999999996" hidden="1" customHeight="1" outlineLevel="3" x14ac:dyDescent="0.25">
      <c r="A201" s="376"/>
      <c r="B201" s="385"/>
      <c r="C201" s="378">
        <f>INT($C$40)+3.005</f>
        <v>4.0049999999999999</v>
      </c>
      <c r="D201" s="403" t="s">
        <v>434</v>
      </c>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c r="AA201" s="403"/>
      <c r="AB201" s="403"/>
      <c r="AC201" s="403"/>
      <c r="AD201" s="403"/>
      <c r="AE201" s="403"/>
      <c r="AF201" s="403"/>
      <c r="AG201" s="403"/>
      <c r="AH201" s="403"/>
      <c r="AI201" s="403"/>
      <c r="AJ201" s="403"/>
      <c r="AK201" s="403"/>
      <c r="AL201" s="403"/>
      <c r="AM201" s="403"/>
      <c r="AN201" s="403"/>
      <c r="AO201" s="403"/>
      <c r="AP201" s="388"/>
      <c r="AQ201" s="376"/>
      <c r="AR201" s="376"/>
      <c r="AS201" s="376"/>
    </row>
    <row r="202" spans="1:45" ht="18" hidden="1" outlineLevel="2" x14ac:dyDescent="0.25">
      <c r="A202" s="376"/>
      <c r="B202" s="385"/>
      <c r="C202" s="378">
        <f>INT($C$40)+2</f>
        <v>3</v>
      </c>
      <c r="D202" s="403"/>
      <c r="E202" s="460"/>
      <c r="F202" s="460"/>
      <c r="G202" s="403"/>
      <c r="H202" s="408" t="s">
        <v>516</v>
      </c>
      <c r="I202" s="424"/>
      <c r="J202" s="449">
        <v>50</v>
      </c>
      <c r="K202" s="408"/>
      <c r="L202" s="408"/>
      <c r="M202" s="408" t="s">
        <v>517</v>
      </c>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hidden="1" outlineLevel="2" x14ac:dyDescent="0.25">
      <c r="A203" s="376"/>
      <c r="B203" s="385"/>
      <c r="C203" s="378">
        <f>INT($C$40)+2</f>
        <v>3</v>
      </c>
      <c r="D203" s="403"/>
      <c r="E203" s="460"/>
      <c r="F203" s="460"/>
      <c r="G203" s="403"/>
      <c r="H203" s="408" t="s">
        <v>518</v>
      </c>
      <c r="I203" s="424"/>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hidden="1" outlineLevel="2" x14ac:dyDescent="0.25">
      <c r="A204" s="376"/>
      <c r="B204" s="385"/>
      <c r="C204" s="378">
        <f>INT($C$40)+2</f>
        <v>3</v>
      </c>
      <c r="D204" s="403"/>
      <c r="E204" s="460"/>
      <c r="F204" s="460"/>
      <c r="G204" s="403"/>
      <c r="H204" s="408"/>
      <c r="I204" s="424"/>
      <c r="J204" s="408" t="s">
        <v>519</v>
      </c>
      <c r="K204" s="408"/>
      <c r="L204" s="408"/>
      <c r="M204" s="408"/>
      <c r="N204" s="408"/>
      <c r="O204" s="408"/>
      <c r="P204" s="408"/>
      <c r="Q204" s="408"/>
      <c r="R204" s="408"/>
      <c r="S204" s="408"/>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hidden="1" outlineLevel="3" x14ac:dyDescent="0.25">
      <c r="A205" s="376"/>
      <c r="B205" s="385"/>
      <c r="C205" s="378">
        <f t="shared" ref="C205:C213" si="26">INT($C$40)+3</f>
        <v>4</v>
      </c>
      <c r="D205" s="403"/>
      <c r="E205" s="460"/>
      <c r="F205" s="460"/>
      <c r="G205" s="403"/>
      <c r="H205" s="410" t="s">
        <v>520</v>
      </c>
      <c r="I205" s="424">
        <v>0</v>
      </c>
      <c r="J205" s="450">
        <v>1</v>
      </c>
      <c r="K205" s="450">
        <v>1</v>
      </c>
      <c r="L205" s="450">
        <v>1</v>
      </c>
      <c r="M205" s="450">
        <v>1</v>
      </c>
      <c r="N205" s="450">
        <v>1</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hidden="1" outlineLevel="3" x14ac:dyDescent="0.25">
      <c r="A206" s="376"/>
      <c r="B206" s="385"/>
      <c r="C206" s="378">
        <f t="shared" si="26"/>
        <v>4</v>
      </c>
      <c r="D206" s="403"/>
      <c r="E206" s="460"/>
      <c r="F206" s="460"/>
      <c r="G206" s="403"/>
      <c r="H206" s="410" t="s">
        <v>521</v>
      </c>
      <c r="I206" s="424">
        <v>1</v>
      </c>
      <c r="J206" s="450">
        <v>1.5</v>
      </c>
      <c r="K206" s="450">
        <v>1.5</v>
      </c>
      <c r="L206" s="450">
        <v>1.5</v>
      </c>
      <c r="M206" s="450">
        <v>1.5</v>
      </c>
      <c r="N206" s="450">
        <v>1.5</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hidden="1" outlineLevel="3" x14ac:dyDescent="0.25">
      <c r="A207" s="376"/>
      <c r="B207" s="385"/>
      <c r="C207" s="378">
        <f t="shared" si="26"/>
        <v>4</v>
      </c>
      <c r="D207" s="403"/>
      <c r="E207" s="460"/>
      <c r="F207" s="460"/>
      <c r="G207" s="403"/>
      <c r="H207" s="410" t="s">
        <v>522</v>
      </c>
      <c r="I207" s="424">
        <v>2</v>
      </c>
      <c r="J207" s="450">
        <v>1.8</v>
      </c>
      <c r="K207" s="450">
        <v>1.8</v>
      </c>
      <c r="L207" s="450">
        <v>1.8</v>
      </c>
      <c r="M207" s="450">
        <v>1.8</v>
      </c>
      <c r="N207" s="450">
        <v>1.8</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hidden="1" outlineLevel="3" x14ac:dyDescent="0.25">
      <c r="A208" s="376"/>
      <c r="B208" s="385"/>
      <c r="C208" s="378">
        <f t="shared" si="26"/>
        <v>4</v>
      </c>
      <c r="D208" s="403"/>
      <c r="E208" s="460"/>
      <c r="F208" s="460"/>
      <c r="G208" s="403"/>
      <c r="H208" s="410" t="s">
        <v>523</v>
      </c>
      <c r="I208" s="424">
        <v>3</v>
      </c>
      <c r="J208" s="450">
        <v>2.1</v>
      </c>
      <c r="K208" s="450">
        <v>2.1</v>
      </c>
      <c r="L208" s="450">
        <v>2.1</v>
      </c>
      <c r="M208" s="450">
        <v>2.1</v>
      </c>
      <c r="N208" s="450">
        <v>2.1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hidden="1" outlineLevel="3" x14ac:dyDescent="0.25">
      <c r="A209" s="376"/>
      <c r="B209" s="385"/>
      <c r="C209" s="378">
        <f t="shared" si="26"/>
        <v>4</v>
      </c>
      <c r="D209" s="403"/>
      <c r="E209" s="460"/>
      <c r="F209" s="460"/>
      <c r="G209" s="403"/>
      <c r="H209" s="410" t="s">
        <v>524</v>
      </c>
      <c r="I209" s="424">
        <v>4</v>
      </c>
      <c r="J209" s="450">
        <v>1</v>
      </c>
      <c r="K209" s="450">
        <v>1</v>
      </c>
      <c r="L209" s="450">
        <v>1</v>
      </c>
      <c r="M209" s="450">
        <v>1</v>
      </c>
      <c r="N209" s="450">
        <v>1</v>
      </c>
      <c r="O209" s="450">
        <v>1</v>
      </c>
      <c r="P209" s="450">
        <v>1</v>
      </c>
      <c r="Q209" s="450">
        <v>1</v>
      </c>
      <c r="R209" s="450">
        <v>1</v>
      </c>
      <c r="S209" s="450">
        <v>1</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hidden="1" outlineLevel="3" x14ac:dyDescent="0.25">
      <c r="A210" s="376"/>
      <c r="B210" s="385"/>
      <c r="C210" s="378">
        <f t="shared" si="26"/>
        <v>4</v>
      </c>
      <c r="D210" s="403"/>
      <c r="E210" s="460"/>
      <c r="F210" s="460"/>
      <c r="G210" s="403"/>
      <c r="H210" s="410" t="s">
        <v>525</v>
      </c>
      <c r="I210" s="424">
        <v>5</v>
      </c>
      <c r="J210" s="450">
        <v>2</v>
      </c>
      <c r="K210" s="450">
        <v>2</v>
      </c>
      <c r="L210" s="450">
        <v>2</v>
      </c>
      <c r="M210" s="450">
        <v>2</v>
      </c>
      <c r="N210" s="450">
        <v>2</v>
      </c>
      <c r="O210" s="450">
        <v>2</v>
      </c>
      <c r="P210" s="450">
        <v>2</v>
      </c>
      <c r="Q210" s="450">
        <v>2</v>
      </c>
      <c r="R210" s="450">
        <v>2</v>
      </c>
      <c r="S210" s="450">
        <v>2</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hidden="1" outlineLevel="3" x14ac:dyDescent="0.25">
      <c r="A211" s="376"/>
      <c r="B211" s="385"/>
      <c r="C211" s="378">
        <f t="shared" si="26"/>
        <v>4</v>
      </c>
      <c r="D211" s="403"/>
      <c r="E211" s="460"/>
      <c r="F211" s="460"/>
      <c r="G211" s="403"/>
      <c r="H211" s="410" t="s">
        <v>526</v>
      </c>
      <c r="I211" s="424">
        <v>6</v>
      </c>
      <c r="J211" s="450">
        <v>0</v>
      </c>
      <c r="K211" s="450">
        <v>0</v>
      </c>
      <c r="L211" s="450">
        <v>0</v>
      </c>
      <c r="M211" s="450">
        <v>0</v>
      </c>
      <c r="N211" s="450">
        <v>0</v>
      </c>
      <c r="O211" s="450">
        <v>0</v>
      </c>
      <c r="P211" s="450">
        <v>0</v>
      </c>
      <c r="Q211" s="450">
        <v>0</v>
      </c>
      <c r="R211" s="450">
        <v>0</v>
      </c>
      <c r="S211" s="450">
        <v>0</v>
      </c>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hidden="1" outlineLevel="3" x14ac:dyDescent="0.25">
      <c r="A212" s="376"/>
      <c r="B212" s="385"/>
      <c r="C212" s="378">
        <f t="shared" si="26"/>
        <v>4</v>
      </c>
      <c r="D212" s="403"/>
      <c r="E212" s="460"/>
      <c r="F212" s="460"/>
      <c r="G212" s="403"/>
      <c r="H212" s="408"/>
      <c r="I212" s="408"/>
      <c r="J212" s="408"/>
      <c r="K212" s="408"/>
      <c r="L212" s="408"/>
      <c r="M212" s="408"/>
      <c r="N212" s="408"/>
      <c r="O212" s="408"/>
      <c r="P212" s="408"/>
      <c r="Q212" s="408"/>
      <c r="R212" s="408"/>
      <c r="S212" s="408"/>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idden="1" outlineLevel="3" x14ac:dyDescent="0.25">
      <c r="A213" s="376"/>
      <c r="B213" s="385"/>
      <c r="C213" s="378">
        <f t="shared" si="26"/>
        <v>4</v>
      </c>
      <c r="D213" s="403"/>
      <c r="E213" s="460"/>
      <c r="F213" s="460"/>
      <c r="G213" s="403"/>
      <c r="H213" s="410" t="s">
        <v>527</v>
      </c>
      <c r="I213" s="424"/>
      <c r="J213" s="451">
        <v>0.5</v>
      </c>
      <c r="K213" s="451">
        <v>0.5</v>
      </c>
      <c r="L213" s="451">
        <v>0</v>
      </c>
      <c r="M213" s="451">
        <v>0</v>
      </c>
      <c r="N213" s="451">
        <v>0</v>
      </c>
      <c r="O213" s="451">
        <v>0</v>
      </c>
      <c r="P213" s="451">
        <v>0</v>
      </c>
      <c r="Q213" s="451">
        <v>0</v>
      </c>
      <c r="R213" s="451">
        <v>0</v>
      </c>
      <c r="S213" s="451">
        <v>0</v>
      </c>
      <c r="T213" s="408"/>
      <c r="U213" s="408"/>
      <c r="V213" s="408"/>
      <c r="W213" s="408"/>
      <c r="X213" s="408"/>
      <c r="Y213" s="408"/>
      <c r="Z213" s="408"/>
      <c r="AA213" s="408"/>
      <c r="AB213" s="408"/>
      <c r="AC213" s="408"/>
      <c r="AD213" s="408"/>
      <c r="AE213" s="408"/>
      <c r="AF213" s="408"/>
      <c r="AG213" s="408"/>
      <c r="AH213" s="408"/>
      <c r="AI213" s="408"/>
      <c r="AJ213" s="408"/>
      <c r="AK213" s="408"/>
      <c r="AL213" s="408"/>
      <c r="AM213" s="408"/>
      <c r="AN213" s="408"/>
      <c r="AO213" s="403"/>
      <c r="AP213" s="388"/>
      <c r="AQ213" s="376"/>
      <c r="AR213" s="376"/>
      <c r="AS213" s="376"/>
    </row>
    <row r="214" spans="1:45" ht="5.0999999999999996" hidden="1" customHeight="1" outlineLevel="2" x14ac:dyDescent="0.25">
      <c r="A214" s="376"/>
      <c r="B214" s="385"/>
      <c r="C214" s="378">
        <f>INT($C$40)+2.005</f>
        <v>3.0049999999999999</v>
      </c>
      <c r="D214" s="40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c r="AA214" s="403"/>
      <c r="AB214" s="403"/>
      <c r="AC214" s="403"/>
      <c r="AD214" s="403"/>
      <c r="AE214" s="403"/>
      <c r="AF214" s="403"/>
      <c r="AG214" s="403"/>
      <c r="AH214" s="403"/>
      <c r="AI214" s="403"/>
      <c r="AJ214" s="403"/>
      <c r="AK214" s="403"/>
      <c r="AL214" s="403"/>
      <c r="AM214" s="403"/>
      <c r="AN214" s="403"/>
      <c r="AO214" s="403" t="s">
        <v>438</v>
      </c>
      <c r="AP214" s="388"/>
      <c r="AQ214" s="376"/>
      <c r="AR214" s="376"/>
      <c r="AS214" s="376"/>
    </row>
    <row r="215" spans="1:45" outlineLevel="1" collapsed="1" x14ac:dyDescent="0.25">
      <c r="A215" s="376"/>
      <c r="B215" s="385"/>
      <c r="C215" s="378">
        <f>INT($C$40)+1</f>
        <v>2</v>
      </c>
      <c r="D215" s="403"/>
      <c r="E215" s="460"/>
      <c r="F215" s="460"/>
      <c r="G215" s="403"/>
      <c r="H215" s="420" t="s">
        <v>528</v>
      </c>
      <c r="I215" s="421"/>
      <c r="J215" s="448"/>
      <c r="K215" s="448"/>
      <c r="L215" s="391"/>
      <c r="M215" s="391"/>
      <c r="N215" s="391"/>
      <c r="O215" s="391"/>
      <c r="P215" s="391"/>
      <c r="Q215" s="391"/>
      <c r="R215" s="391"/>
      <c r="S215" s="391"/>
      <c r="T215" s="391"/>
      <c r="U215" s="391"/>
      <c r="V215" s="391"/>
      <c r="W215" s="391"/>
      <c r="X215" s="391"/>
      <c r="Y215" s="422"/>
      <c r="Z215" s="422"/>
      <c r="AA215" s="422"/>
      <c r="AB215" s="422"/>
      <c r="AC215" s="422"/>
      <c r="AD215" s="422"/>
      <c r="AE215" s="422"/>
      <c r="AF215" s="422"/>
      <c r="AG215" s="422"/>
      <c r="AH215" s="422"/>
      <c r="AI215" s="422"/>
      <c r="AJ215" s="422"/>
      <c r="AK215" s="422"/>
      <c r="AL215" s="422"/>
      <c r="AM215" s="422"/>
      <c r="AN215" s="422"/>
      <c r="AO215" s="403"/>
      <c r="AP215" s="388"/>
      <c r="AQ215" s="376"/>
      <c r="AR215" s="376"/>
      <c r="AS215" s="376"/>
    </row>
    <row r="216" spans="1:45" ht="5.0999999999999996" hidden="1" customHeight="1" outlineLevel="3" x14ac:dyDescent="0.25">
      <c r="A216" s="376"/>
      <c r="B216" s="385"/>
      <c r="C216" s="378">
        <f>INT($C$40)+3.005</f>
        <v>4.0049999999999999</v>
      </c>
      <c r="D216" s="403" t="s">
        <v>434</v>
      </c>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c r="AA216" s="403"/>
      <c r="AB216" s="403"/>
      <c r="AC216" s="403"/>
      <c r="AD216" s="403"/>
      <c r="AE216" s="403"/>
      <c r="AF216" s="403"/>
      <c r="AG216" s="403"/>
      <c r="AH216" s="403"/>
      <c r="AI216" s="403"/>
      <c r="AJ216" s="403"/>
      <c r="AK216" s="403"/>
      <c r="AL216" s="403"/>
      <c r="AM216" s="403"/>
      <c r="AN216" s="403"/>
      <c r="AO216" s="403"/>
      <c r="AP216" s="388"/>
      <c r="AQ216" s="376"/>
      <c r="AR216" s="376"/>
      <c r="AS216" s="376"/>
    </row>
    <row r="217" spans="1:45" hidden="1" outlineLevel="2" x14ac:dyDescent="0.25">
      <c r="A217" s="376"/>
      <c r="B217" s="385"/>
      <c r="C217" s="378">
        <f>INT($C$40)+2</f>
        <v>3</v>
      </c>
      <c r="D217" s="403"/>
      <c r="E217" s="460"/>
      <c r="F217" s="460"/>
      <c r="G217" s="403"/>
      <c r="H217" s="408" t="s">
        <v>529</v>
      </c>
      <c r="I217" s="424"/>
      <c r="J217" s="450">
        <v>8</v>
      </c>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3"/>
      <c r="AP217" s="388"/>
      <c r="AQ217" s="376"/>
      <c r="AR217" s="376"/>
      <c r="AS217" s="376"/>
    </row>
    <row r="218" spans="1:45" ht="5.0999999999999996" hidden="1" customHeight="1" outlineLevel="2" x14ac:dyDescent="0.25">
      <c r="A218" s="376"/>
      <c r="B218" s="385"/>
      <c r="C218" s="378">
        <f>INT($C$40)+2.005</f>
        <v>3.0049999999999999</v>
      </c>
      <c r="D218" s="40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c r="AA218" s="403"/>
      <c r="AB218" s="403"/>
      <c r="AC218" s="403"/>
      <c r="AD218" s="403"/>
      <c r="AE218" s="403"/>
      <c r="AF218" s="403"/>
      <c r="AG218" s="403"/>
      <c r="AH218" s="403"/>
      <c r="AI218" s="403"/>
      <c r="AJ218" s="403"/>
      <c r="AK218" s="403"/>
      <c r="AL218" s="403"/>
      <c r="AM218" s="403"/>
      <c r="AN218" s="403"/>
      <c r="AO218" s="403" t="s">
        <v>438</v>
      </c>
      <c r="AP218" s="388"/>
      <c r="AQ218" s="376"/>
      <c r="AR218" s="376"/>
      <c r="AS218" s="376"/>
    </row>
    <row r="219" spans="1:45" outlineLevel="1" collapsed="1" x14ac:dyDescent="0.25">
      <c r="A219" s="376"/>
      <c r="B219" s="385"/>
      <c r="C219" s="378">
        <f>INT($C$40)+1</f>
        <v>2</v>
      </c>
      <c r="D219" s="403"/>
      <c r="E219" s="460"/>
      <c r="F219" s="460"/>
      <c r="G219" s="403"/>
      <c r="H219" s="420" t="s">
        <v>530</v>
      </c>
      <c r="I219" s="421"/>
      <c r="J219" s="448"/>
      <c r="K219" s="448"/>
      <c r="L219" s="391"/>
      <c r="M219" s="391"/>
      <c r="N219" s="391"/>
      <c r="O219" s="391"/>
      <c r="P219" s="391"/>
      <c r="Q219" s="391"/>
      <c r="R219" s="391"/>
      <c r="S219" s="391"/>
      <c r="T219" s="391"/>
      <c r="U219" s="391"/>
      <c r="V219" s="391"/>
      <c r="W219" s="391"/>
      <c r="X219" s="391"/>
      <c r="Y219" s="422"/>
      <c r="Z219" s="422"/>
      <c r="AA219" s="422"/>
      <c r="AB219" s="422"/>
      <c r="AC219" s="422"/>
      <c r="AD219" s="422"/>
      <c r="AE219" s="422"/>
      <c r="AF219" s="422"/>
      <c r="AG219" s="422"/>
      <c r="AH219" s="422"/>
      <c r="AI219" s="422"/>
      <c r="AJ219" s="422"/>
      <c r="AK219" s="422"/>
      <c r="AL219" s="422"/>
      <c r="AM219" s="422"/>
      <c r="AN219" s="422"/>
      <c r="AO219" s="403"/>
      <c r="AP219" s="388"/>
      <c r="AQ219" s="376"/>
      <c r="AR219" s="376"/>
      <c r="AS219" s="376"/>
    </row>
    <row r="220" spans="1:45" ht="5.0999999999999996" hidden="1" customHeight="1" outlineLevel="3" x14ac:dyDescent="0.25">
      <c r="A220" s="376"/>
      <c r="B220" s="385"/>
      <c r="C220" s="378">
        <f>INT($C$40)+3.005</f>
        <v>4.0049999999999999</v>
      </c>
      <c r="D220" s="403" t="s">
        <v>434</v>
      </c>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c r="AA220" s="403"/>
      <c r="AB220" s="403"/>
      <c r="AC220" s="403"/>
      <c r="AD220" s="403"/>
      <c r="AE220" s="403"/>
      <c r="AF220" s="403"/>
      <c r="AG220" s="403"/>
      <c r="AH220" s="403"/>
      <c r="AI220" s="403"/>
      <c r="AJ220" s="403"/>
      <c r="AK220" s="403"/>
      <c r="AL220" s="403"/>
      <c r="AM220" s="403"/>
      <c r="AN220" s="403"/>
      <c r="AO220" s="403"/>
      <c r="AP220" s="388"/>
      <c r="AQ220" s="376"/>
      <c r="AR220" s="376"/>
      <c r="AS220" s="376"/>
    </row>
    <row r="221" spans="1:45" hidden="1" outlineLevel="2" x14ac:dyDescent="0.25">
      <c r="A221" s="376"/>
      <c r="B221" s="385"/>
      <c r="C221" s="378">
        <f>INT($C$40)+2</f>
        <v>3</v>
      </c>
      <c r="D221" s="403"/>
      <c r="E221" s="460"/>
      <c r="F221" s="460"/>
      <c r="G221" s="403"/>
      <c r="H221" s="408" t="s">
        <v>531</v>
      </c>
      <c r="I221" s="424"/>
      <c r="J221" s="450">
        <v>0</v>
      </c>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hidden="1" outlineLevel="3" x14ac:dyDescent="0.25">
      <c r="A222" s="376"/>
      <c r="B222" s="385"/>
      <c r="C222" s="378">
        <f>INT($C$40)+3</f>
        <v>4</v>
      </c>
      <c r="D222" s="403"/>
      <c r="E222" s="460"/>
      <c r="F222" s="460"/>
      <c r="G222" s="403"/>
      <c r="H222" s="408"/>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hidden="1" outlineLevel="3" x14ac:dyDescent="0.25">
      <c r="A223" s="376"/>
      <c r="B223" s="385"/>
      <c r="C223" s="378">
        <f>INT($C$40)+3</f>
        <v>4</v>
      </c>
      <c r="D223" s="403"/>
      <c r="E223" s="460"/>
      <c r="F223" s="460"/>
      <c r="G223" s="403"/>
      <c r="H223" s="408" t="s">
        <v>532</v>
      </c>
      <c r="I223" s="424"/>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hidden="1" outlineLevel="3" x14ac:dyDescent="0.25">
      <c r="A224" s="376"/>
      <c r="B224" s="385"/>
      <c r="C224" s="378">
        <f>INT($C$40)+3</f>
        <v>4</v>
      </c>
      <c r="D224" s="403"/>
      <c r="E224" s="460"/>
      <c r="F224" s="460"/>
      <c r="G224" s="403"/>
      <c r="H224" s="408"/>
      <c r="I224" s="424" t="s">
        <v>533</v>
      </c>
      <c r="J224" s="424" t="s">
        <v>534</v>
      </c>
      <c r="K224" s="424" t="s">
        <v>779</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hidden="1" outlineLevel="3" x14ac:dyDescent="0.25">
      <c r="A225" s="376"/>
      <c r="B225" s="385"/>
      <c r="C225" s="378">
        <f>INT($C$40)+3</f>
        <v>4</v>
      </c>
      <c r="D225" s="403"/>
      <c r="E225" s="460"/>
      <c r="F225" s="460"/>
      <c r="G225" s="403"/>
      <c r="H225" s="408"/>
      <c r="I225" s="450">
        <v>10</v>
      </c>
      <c r="J225" s="450">
        <v>12</v>
      </c>
      <c r="K225" s="450">
        <v>8</v>
      </c>
      <c r="L225" s="408"/>
      <c r="M225" s="408"/>
      <c r="N225" s="408"/>
      <c r="O225" s="408"/>
      <c r="P225" s="408"/>
      <c r="Q225" s="408"/>
      <c r="R225" s="408"/>
      <c r="S225" s="408"/>
      <c r="T225" s="408"/>
      <c r="U225" s="408"/>
      <c r="V225" s="408"/>
      <c r="W225" s="408"/>
      <c r="X225" s="408"/>
      <c r="Y225" s="408"/>
      <c r="Z225" s="408"/>
      <c r="AA225" s="408"/>
      <c r="AB225" s="408"/>
      <c r="AC225" s="408"/>
      <c r="AD225" s="408"/>
      <c r="AE225" s="408"/>
      <c r="AF225" s="408"/>
      <c r="AG225" s="408"/>
      <c r="AH225" s="408"/>
      <c r="AI225" s="408"/>
      <c r="AJ225" s="408"/>
      <c r="AK225" s="408"/>
      <c r="AL225" s="408"/>
      <c r="AM225" s="408"/>
      <c r="AN225" s="408"/>
      <c r="AO225" s="403"/>
      <c r="AP225" s="388"/>
      <c r="AQ225" s="376"/>
      <c r="AR225" s="376"/>
      <c r="AS225" s="376"/>
    </row>
    <row r="226" spans="1:45" s="689" customFormat="1" ht="5.0999999999999996" hidden="1" customHeight="1" outlineLevel="2" x14ac:dyDescent="0.25">
      <c r="A226" s="376"/>
      <c r="B226" s="385"/>
      <c r="C226" s="378">
        <f>INT($C$40)+2.005</f>
        <v>3.0049999999999999</v>
      </c>
      <c r="D226" s="40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c r="AA226" s="403"/>
      <c r="AB226" s="403"/>
      <c r="AC226" s="403"/>
      <c r="AD226" s="403"/>
      <c r="AE226" s="403"/>
      <c r="AF226" s="403"/>
      <c r="AG226" s="403"/>
      <c r="AH226" s="403"/>
      <c r="AI226" s="403"/>
      <c r="AJ226" s="403"/>
      <c r="AK226" s="403"/>
      <c r="AL226" s="403"/>
      <c r="AM226" s="403"/>
      <c r="AN226" s="403"/>
      <c r="AO226" s="403" t="s">
        <v>438</v>
      </c>
      <c r="AP226" s="388"/>
      <c r="AQ226" s="376"/>
      <c r="AR226" s="376"/>
      <c r="AS226" s="376"/>
    </row>
    <row r="227" spans="1:45" s="689" customFormat="1" ht="30" customHeight="1" outlineLevel="1" collapsed="1" x14ac:dyDescent="0.25">
      <c r="A227" s="376"/>
      <c r="B227" s="385"/>
      <c r="C227" s="378">
        <f>INT($C$40)+1</f>
        <v>2</v>
      </c>
      <c r="D227" s="403"/>
      <c r="E227" s="460"/>
      <c r="F227" s="460"/>
      <c r="G227" s="403"/>
      <c r="H227" s="420" t="s">
        <v>984</v>
      </c>
      <c r="I227" s="421"/>
      <c r="J227" s="1110" t="s">
        <v>986</v>
      </c>
      <c r="K227" s="1110"/>
      <c r="L227" s="1110" t="s">
        <v>985</v>
      </c>
      <c r="M227" s="1110"/>
      <c r="N227" s="437"/>
      <c r="O227" s="437" t="s">
        <v>1010</v>
      </c>
      <c r="P227" s="391"/>
      <c r="Q227" s="391"/>
      <c r="R227" s="391"/>
      <c r="S227" s="391"/>
      <c r="T227" s="391"/>
      <c r="U227" s="391"/>
      <c r="V227" s="391"/>
      <c r="W227" s="391"/>
      <c r="X227" s="391"/>
      <c r="Y227" s="422"/>
      <c r="Z227" s="422"/>
      <c r="AA227" s="422"/>
      <c r="AB227" s="422"/>
      <c r="AC227" s="422"/>
      <c r="AD227" s="422"/>
      <c r="AE227" s="422"/>
      <c r="AF227" s="422"/>
      <c r="AG227" s="422"/>
      <c r="AH227" s="422"/>
      <c r="AI227" s="422"/>
      <c r="AJ227" s="422"/>
      <c r="AK227" s="422"/>
      <c r="AL227" s="422"/>
      <c r="AM227" s="422"/>
      <c r="AN227" s="422"/>
      <c r="AO227" s="403"/>
      <c r="AP227" s="388"/>
      <c r="AQ227" s="376"/>
      <c r="AR227" s="376"/>
      <c r="AS227" s="376"/>
    </row>
    <row r="228" spans="1:45" s="689" customFormat="1" ht="5.0999999999999996" hidden="1" customHeight="1" outlineLevel="3" x14ac:dyDescent="0.25">
      <c r="A228" s="376"/>
      <c r="B228" s="385"/>
      <c r="C228" s="378">
        <f>INT($C$40)+3.005</f>
        <v>4.0049999999999999</v>
      </c>
      <c r="D228" s="403" t="s">
        <v>434</v>
      </c>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c r="AA228" s="403"/>
      <c r="AB228" s="403"/>
      <c r="AC228" s="403"/>
      <c r="AD228" s="403"/>
      <c r="AE228" s="403"/>
      <c r="AF228" s="403"/>
      <c r="AG228" s="403"/>
      <c r="AH228" s="403"/>
      <c r="AI228" s="403"/>
      <c r="AJ228" s="403"/>
      <c r="AK228" s="403"/>
      <c r="AL228" s="403"/>
      <c r="AM228" s="403"/>
      <c r="AN228" s="403"/>
      <c r="AO228" s="403"/>
      <c r="AP228" s="388"/>
      <c r="AQ228" s="376"/>
      <c r="AR228" s="376"/>
      <c r="AS228" s="376"/>
    </row>
    <row r="229" spans="1:45" s="689" customFormat="1" hidden="1" outlineLevel="2" x14ac:dyDescent="0.25">
      <c r="A229" s="376"/>
      <c r="B229" s="385"/>
      <c r="C229" s="378">
        <f>INT($C$40)+2</f>
        <v>3</v>
      </c>
      <c r="D229" s="403"/>
      <c r="E229" s="460"/>
      <c r="F229" s="460"/>
      <c r="G229" s="403"/>
      <c r="H229" s="408" t="str">
        <f>H262</f>
        <v>Aut</v>
      </c>
      <c r="I229" s="424"/>
      <c r="J229" s="504">
        <f>DATE(i_startyear,MONTH(MAX($N$696:$U$698)+21),DAY(MAX($N$696:$U$698)+21))</f>
        <v>43805</v>
      </c>
      <c r="K229" s="1029">
        <f>MIN(363,INT((J229 - DATE(YEAR(J229),1,1))))+364*(YEAR(J229)-i_startyear)</f>
        <v>339</v>
      </c>
      <c r="L229" s="504">
        <f>DATE(i_startyear,MONTH(MIN($N$696:$U$698)-21),DAY(MIN($N$696:$U$698)-21))</f>
        <v>43763</v>
      </c>
      <c r="M229" s="1029">
        <f>MIN(363,INT((L229 - DATE(YEAR(L229),1,1))))+364*(YEAR(L229)-i_startyear)</f>
        <v>297</v>
      </c>
      <c r="N229" s="408"/>
      <c r="O229" s="425" t="b">
        <v>1</v>
      </c>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hidden="1" outlineLevel="2" x14ac:dyDescent="0.25">
      <c r="A230" s="376"/>
      <c r="B230" s="385"/>
      <c r="C230" s="378">
        <f t="shared" ref="C230:C233" si="27">INT($C$40)+2</f>
        <v>3</v>
      </c>
      <c r="D230" s="403"/>
      <c r="E230" s="460"/>
      <c r="F230" s="460"/>
      <c r="G230" s="403"/>
      <c r="H230" s="408" t="str">
        <f t="shared" ref="H230:H231" si="28">H263</f>
        <v>Win</v>
      </c>
      <c r="I230" s="424"/>
      <c r="J230" s="504">
        <f>DATE(i_startyear,MONTH(MAX($N$720:$U$722)+21),DAY(MAX($N$720:$U$722)+21))</f>
        <v>43470</v>
      </c>
      <c r="K230" s="1029">
        <f>MIN(363,INT((J230 - DATE(YEAR(J230),1,1))))+364*(YEAR(J230)-i_startyear)</f>
        <v>4</v>
      </c>
      <c r="L230" s="504">
        <f>DATE(i_startyear,MONTH(MIN($N$720:$U$722)-21),DAY(MIN($N$720:$U$722)-21))</f>
        <v>43793</v>
      </c>
      <c r="M230" s="1029">
        <f>MIN(363,INT((L230 - DATE(YEAR(L230),1,1))))+364*(YEAR(L230)-i_startyear)</f>
        <v>327</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hidden="1" outlineLevel="2" x14ac:dyDescent="0.25">
      <c r="A231" s="376"/>
      <c r="B231" s="385"/>
      <c r="C231" s="378">
        <f t="shared" si="27"/>
        <v>3</v>
      </c>
      <c r="D231" s="403"/>
      <c r="E231" s="460"/>
      <c r="F231" s="460"/>
      <c r="G231" s="403"/>
      <c r="H231" s="408" t="str">
        <f t="shared" si="28"/>
        <v>Spr</v>
      </c>
      <c r="I231" s="424"/>
      <c r="J231" s="504">
        <f>DATE(i_startyear,MONTH(MAX($N$744:$U$746)+21),DAY(MAX($N$744:$U$746)+21))</f>
        <v>43501</v>
      </c>
      <c r="K231" s="1029">
        <f>MIN(363,INT((J231 - DATE(YEAR(J231),1,1))))+364*(YEAR(J231)-i_startyear)</f>
        <v>35</v>
      </c>
      <c r="L231" s="504">
        <f>DATE(i_startyear,MONTH(MIN($N$744:$U$746)-21),DAY(MIN($N$744:$U$746)-21))</f>
        <v>43824</v>
      </c>
      <c r="M231" s="1029">
        <f>MIN(363,INT((L231 - DATE(YEAR(L231),1,1))))+364*(YEAR(L231)-i_startyear)</f>
        <v>358</v>
      </c>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hidden="1" outlineLevel="2" x14ac:dyDescent="0.25">
      <c r="A232" s="376"/>
      <c r="B232" s="385"/>
      <c r="C232" s="378">
        <f t="shared" si="27"/>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s="689" customFormat="1" hidden="1" outlineLevel="2" x14ac:dyDescent="0.25">
      <c r="A233" s="376"/>
      <c r="B233" s="385"/>
      <c r="C233" s="378">
        <f t="shared" si="27"/>
        <v>3</v>
      </c>
      <c r="D233" s="403"/>
      <c r="E233" s="460"/>
      <c r="F233" s="460"/>
      <c r="G233" s="403"/>
      <c r="H233" s="408"/>
      <c r="I233" s="424"/>
      <c r="J233" s="424"/>
      <c r="K233" s="408"/>
      <c r="L233" s="408"/>
      <c r="M233" s="408"/>
      <c r="N233" s="408"/>
      <c r="O233" s="408"/>
      <c r="P233" s="408"/>
      <c r="Q233" s="408"/>
      <c r="R233" s="408"/>
      <c r="S233" s="408"/>
      <c r="T233" s="408"/>
      <c r="U233" s="408"/>
      <c r="V233" s="408"/>
      <c r="W233" s="408"/>
      <c r="X233" s="408"/>
      <c r="Y233" s="408"/>
      <c r="Z233" s="408"/>
      <c r="AA233" s="408"/>
      <c r="AB233" s="408"/>
      <c r="AC233" s="408"/>
      <c r="AD233" s="408"/>
      <c r="AE233" s="408"/>
      <c r="AF233" s="408"/>
      <c r="AG233" s="408"/>
      <c r="AH233" s="408"/>
      <c r="AI233" s="408"/>
      <c r="AJ233" s="408"/>
      <c r="AK233" s="408"/>
      <c r="AL233" s="408"/>
      <c r="AM233" s="408"/>
      <c r="AN233" s="408"/>
      <c r="AO233" s="403"/>
      <c r="AP233" s="388"/>
      <c r="AQ233" s="376"/>
      <c r="AR233" s="376"/>
      <c r="AS233" s="376"/>
    </row>
    <row r="234" spans="1:45" ht="5.0999999999999996" hidden="1"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t="s">
        <v>438</v>
      </c>
      <c r="AP234" s="388"/>
      <c r="AQ234" s="376"/>
      <c r="AR234" s="376"/>
      <c r="AS234" s="376"/>
    </row>
    <row r="235" spans="1:45" ht="5.0999999999999996" hidden="1" customHeight="1" outlineLevel="2" x14ac:dyDescent="0.25">
      <c r="A235" s="376"/>
      <c r="B235" s="385"/>
      <c r="C235" s="378">
        <f>INT($C$40)+2.005</f>
        <v>3.0049999999999999</v>
      </c>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c r="AB235" s="403"/>
      <c r="AC235" s="403"/>
      <c r="AD235" s="403"/>
      <c r="AE235" s="403"/>
      <c r="AF235" s="403"/>
      <c r="AG235" s="403"/>
      <c r="AH235" s="403"/>
      <c r="AI235" s="403"/>
      <c r="AJ235" s="403"/>
      <c r="AK235" s="403"/>
      <c r="AL235" s="403"/>
      <c r="AM235" s="403"/>
      <c r="AN235" s="403"/>
      <c r="AO235" s="403"/>
      <c r="AP235" s="388"/>
      <c r="AQ235" s="376"/>
      <c r="AR235" s="376"/>
      <c r="AS235" s="376"/>
    </row>
    <row r="236" spans="1:45" ht="5.0999999999999996" customHeight="1" outlineLevel="1" x14ac:dyDescent="0.25">
      <c r="A236" s="376"/>
      <c r="B236" s="413"/>
      <c r="C236" s="414">
        <f>INT($C$40)+1.005</f>
        <v>2.0049999999999999</v>
      </c>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6" t="s">
        <v>129</v>
      </c>
      <c r="AQ236" s="376"/>
      <c r="AR236" s="376"/>
      <c r="AS236" s="376"/>
    </row>
    <row r="237" spans="1:45" ht="5.0999999999999996" customHeight="1" collapsed="1" x14ac:dyDescent="0.25">
      <c r="A237" s="376"/>
      <c r="B237" s="417"/>
      <c r="C237" s="418">
        <f>INT($C$40)+0.005</f>
        <v>1.0049999999999999</v>
      </c>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c r="AN237" s="417"/>
      <c r="AO237" s="417"/>
      <c r="AP237" s="417"/>
      <c r="AQ237" s="376"/>
      <c r="AR237" s="376"/>
      <c r="AS237" s="376"/>
    </row>
    <row r="238" spans="1:45" hidden="1" outlineLevel="2" x14ac:dyDescent="0.25">
      <c r="A238" s="376"/>
      <c r="B238" s="376"/>
      <c r="C238" s="378">
        <f>INT($C$40)+2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idden="1" outlineLevel="2" x14ac:dyDescent="0.25">
      <c r="A239" s="376"/>
      <c r="B239" s="376"/>
      <c r="C239" s="378">
        <f>INT($C$243)+2</f>
        <v>3</v>
      </c>
      <c r="D239" s="376"/>
      <c r="E239" s="376"/>
      <c r="F239" s="376"/>
      <c r="G239" s="376"/>
      <c r="H239" s="376"/>
      <c r="I239" s="376"/>
      <c r="J239" s="376"/>
      <c r="K239" s="376"/>
      <c r="L239" s="376"/>
      <c r="M239" s="376"/>
      <c r="N239" s="376"/>
      <c r="O239" s="376"/>
      <c r="P239" s="376"/>
      <c r="Q239" s="376"/>
      <c r="R239" s="376"/>
      <c r="S239" s="376"/>
      <c r="T239" s="376"/>
      <c r="U239" s="376"/>
      <c r="V239" s="376"/>
      <c r="W239" s="376"/>
      <c r="X239" s="376"/>
      <c r="Y239" s="376"/>
      <c r="Z239" s="376"/>
      <c r="AA239" s="376"/>
      <c r="AB239" s="376"/>
      <c r="AC239" s="376"/>
      <c r="AD239" s="376"/>
      <c r="AE239" s="376"/>
      <c r="AF239" s="376"/>
      <c r="AG239" s="376"/>
      <c r="AH239" s="376"/>
      <c r="AI239" s="376"/>
      <c r="AJ239" s="376"/>
      <c r="AK239" s="376"/>
      <c r="AL239" s="376"/>
      <c r="AM239" s="376"/>
      <c r="AN239" s="376"/>
      <c r="AO239" s="376"/>
      <c r="AP239" s="376"/>
      <c r="AQ239" s="376"/>
      <c r="AR239" s="376"/>
      <c r="AS239" s="376"/>
    </row>
    <row r="240" spans="1:45" ht="5.0999999999999996" customHeight="1" thickBot="1" x14ac:dyDescent="0.3">
      <c r="A240" s="376"/>
      <c r="B240" s="379"/>
      <c r="C240" s="380">
        <f>INT($C$243)+0.005</f>
        <v>1.0049999999999999</v>
      </c>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c r="AA240" s="379"/>
      <c r="AB240" s="379"/>
      <c r="AC240" s="379"/>
      <c r="AD240" s="379"/>
      <c r="AE240" s="379"/>
      <c r="AF240" s="379"/>
      <c r="AG240" s="379"/>
      <c r="AH240" s="379"/>
      <c r="AI240" s="379"/>
      <c r="AJ240" s="379"/>
      <c r="AK240" s="379"/>
      <c r="AL240" s="379"/>
      <c r="AM240" s="379"/>
      <c r="AN240" s="379"/>
      <c r="AO240" s="379"/>
      <c r="AP240" s="379"/>
      <c r="AQ240" s="376"/>
      <c r="AR240" s="376"/>
      <c r="AS240" s="376"/>
    </row>
    <row r="241" spans="1:45" ht="5.0999999999999996" customHeight="1" outlineLevel="1" collapsed="1" x14ac:dyDescent="0.25">
      <c r="A241" s="376"/>
      <c r="B241" s="381" t="s">
        <v>0</v>
      </c>
      <c r="C241" s="382">
        <f>INT($C$243)+1.005</f>
        <v>2.0049999999999999</v>
      </c>
      <c r="D241" s="383"/>
      <c r="E241" s="383"/>
      <c r="F241" s="383"/>
      <c r="G241" s="383"/>
      <c r="H241" s="383"/>
      <c r="I241" s="383"/>
      <c r="J241" s="383"/>
      <c r="K241" s="383"/>
      <c r="L241" s="383"/>
      <c r="M241" s="383"/>
      <c r="N241" s="383"/>
      <c r="O241" s="383"/>
      <c r="P241" s="383"/>
      <c r="Q241" s="383"/>
      <c r="R241" s="383"/>
      <c r="S241" s="383"/>
      <c r="T241" s="383"/>
      <c r="U241" s="383"/>
      <c r="V241" s="383"/>
      <c r="W241" s="383"/>
      <c r="X241" s="383"/>
      <c r="Y241" s="383"/>
      <c r="Z241" s="383"/>
      <c r="AA241" s="383"/>
      <c r="AB241" s="383"/>
      <c r="AC241" s="383"/>
      <c r="AD241" s="383"/>
      <c r="AE241" s="383"/>
      <c r="AF241" s="383"/>
      <c r="AG241" s="383"/>
      <c r="AH241" s="383"/>
      <c r="AI241" s="383"/>
      <c r="AJ241" s="383"/>
      <c r="AK241" s="383"/>
      <c r="AL241" s="383"/>
      <c r="AM241" s="383"/>
      <c r="AN241" s="383"/>
      <c r="AO241" s="383"/>
      <c r="AP241" s="384"/>
      <c r="AQ241" s="376"/>
      <c r="AR241" s="376"/>
      <c r="AS241" s="376"/>
    </row>
    <row r="242" spans="1:45" hidden="1" outlineLevel="4" x14ac:dyDescent="0.25">
      <c r="A242" s="376"/>
      <c r="B242" s="385"/>
      <c r="C242" s="378">
        <f>INT(MAX($C$255:$C$368))+1</f>
        <v>5</v>
      </c>
      <c r="D242" s="386"/>
      <c r="E242" s="386"/>
      <c r="F242" s="386"/>
      <c r="G242" s="386"/>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6"/>
      <c r="AP242" s="388"/>
      <c r="AQ242" s="376"/>
      <c r="AR242" s="376"/>
      <c r="AS242" s="376"/>
    </row>
    <row r="243" spans="1:45" ht="20.100000000000001" customHeight="1" x14ac:dyDescent="0.25">
      <c r="A243" s="376"/>
      <c r="B243" s="385"/>
      <c r="C243" s="378">
        <v>1.02</v>
      </c>
      <c r="D243" s="389"/>
      <c r="E243" s="453" t="s">
        <v>425</v>
      </c>
      <c r="F243" s="454"/>
      <c r="G243" s="390"/>
      <c r="H243" s="857" t="str">
        <f>COUNTIFS($B$1:$B243, "«")&amp;" Property: Livestock Management table - Reproduction Feeding &amp; Shearing"</f>
        <v>3 Property: Livestock Management table - Reproduction Feeding &amp; Shearing</v>
      </c>
      <c r="I243" s="419"/>
      <c r="J243" s="419"/>
      <c r="K243" s="419"/>
      <c r="L243" s="419"/>
      <c r="M243" s="419"/>
      <c r="N243" s="419"/>
      <c r="O243" s="419"/>
      <c r="P243" s="419"/>
      <c r="Q243" s="419"/>
      <c r="R243" s="419"/>
      <c r="S243" s="419"/>
      <c r="T243" s="419"/>
      <c r="U243" s="419"/>
      <c r="V243" s="419"/>
      <c r="W243" s="419"/>
      <c r="X243" s="419"/>
      <c r="Y243" s="455"/>
      <c r="Z243" s="455"/>
      <c r="AA243" s="455"/>
      <c r="AB243" s="455"/>
      <c r="AC243" s="455"/>
      <c r="AD243" s="455"/>
      <c r="AE243" s="455"/>
      <c r="AF243" s="455"/>
      <c r="AG243" s="455"/>
      <c r="AH243" s="455"/>
      <c r="AI243" s="455"/>
      <c r="AJ243" s="455"/>
      <c r="AK243" s="455"/>
      <c r="AL243" s="455"/>
      <c r="AM243" s="455"/>
      <c r="AN243" s="455"/>
      <c r="AO243" s="456"/>
      <c r="AP243" s="388"/>
      <c r="AQ243" s="376"/>
      <c r="AR243" s="376"/>
      <c r="AS243" s="376"/>
    </row>
    <row r="244" spans="1:45" ht="20.100000000000001" customHeight="1" outlineLevel="1" collapsed="1" x14ac:dyDescent="0.25">
      <c r="A244" s="376"/>
      <c r="B244" s="385"/>
      <c r="C244" s="378">
        <f>INT($C$243)+1.02</f>
        <v>2.02</v>
      </c>
      <c r="D244" s="389"/>
      <c r="E244" s="453" t="s">
        <v>427</v>
      </c>
      <c r="F244" s="457">
        <v>1</v>
      </c>
      <c r="G244" s="394"/>
      <c r="H244" s="395" t="s">
        <v>536</v>
      </c>
      <c r="I244" s="396"/>
      <c r="J244" s="396"/>
      <c r="K244" s="396"/>
      <c r="L244" s="396"/>
      <c r="M244" s="396"/>
      <c r="N244" s="396"/>
      <c r="O244" s="396"/>
      <c r="P244" s="396"/>
      <c r="Q244" s="396"/>
      <c r="R244" s="396"/>
      <c r="S244" s="396"/>
      <c r="T244" s="396"/>
      <c r="U244" s="396"/>
      <c r="V244" s="396"/>
      <c r="W244" s="396"/>
      <c r="X244" s="396"/>
      <c r="Y244" s="458"/>
      <c r="Z244" s="458"/>
      <c r="AA244" s="458"/>
      <c r="AB244" s="458"/>
      <c r="AC244" s="458"/>
      <c r="AD244" s="458"/>
      <c r="AE244" s="458"/>
      <c r="AF244" s="458"/>
      <c r="AG244" s="458"/>
      <c r="AH244" s="458"/>
      <c r="AI244" s="458"/>
      <c r="AJ244" s="458"/>
      <c r="AK244" s="458"/>
      <c r="AL244" s="458"/>
      <c r="AM244" s="458"/>
      <c r="AN244" s="458"/>
      <c r="AO244" s="459"/>
      <c r="AP244" s="388"/>
      <c r="AQ244" s="376"/>
      <c r="AR244" s="376"/>
      <c r="AS244" s="376"/>
    </row>
    <row r="245" spans="1:45" ht="5.0999999999999996" hidden="1" customHeight="1" outlineLevel="2" x14ac:dyDescent="0.25">
      <c r="A245" s="376"/>
      <c r="B245" s="385"/>
      <c r="C245" s="378">
        <f>INT($C$243)+2.005</f>
        <v>3.0049999999999999</v>
      </c>
      <c r="D245" s="386"/>
      <c r="E245" s="386"/>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c r="AK245" s="386"/>
      <c r="AL245" s="386"/>
      <c r="AM245" s="386"/>
      <c r="AN245" s="386"/>
      <c r="AO245" s="386"/>
      <c r="AP245" s="388"/>
      <c r="AQ245" s="376"/>
      <c r="AR245" s="376"/>
      <c r="AS245" s="376"/>
    </row>
    <row r="246" spans="1:45" hidden="1" outlineLevel="2" x14ac:dyDescent="0.25">
      <c r="A246" s="376"/>
      <c r="B246" s="385"/>
      <c r="C246" s="378">
        <f>INT($C$243)+2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hidden="1" outlineLevel="2" x14ac:dyDescent="0.25">
      <c r="A247" s="376"/>
      <c r="B247" s="385"/>
      <c r="C247" s="378">
        <f>INT($C$243)+2</f>
        <v>3</v>
      </c>
      <c r="D247" s="386"/>
      <c r="E247" s="460"/>
      <c r="F247" s="460"/>
      <c r="G247" s="386"/>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c r="AF247" s="400"/>
      <c r="AG247" s="400"/>
      <c r="AH247" s="400"/>
      <c r="AI247" s="400"/>
      <c r="AJ247" s="400"/>
      <c r="AK247" s="400"/>
      <c r="AL247" s="400"/>
      <c r="AM247" s="400"/>
      <c r="AN247" s="400"/>
      <c r="AO247" s="386"/>
      <c r="AP247" s="388"/>
      <c r="AQ247" s="376"/>
      <c r="AR247" s="376"/>
      <c r="AS247" s="376"/>
    </row>
    <row r="248" spans="1:45" hidden="1" outlineLevel="2" x14ac:dyDescent="0.25">
      <c r="A248" s="376"/>
      <c r="B248" s="385"/>
      <c r="C248" s="378">
        <f>INT($C$243)+2</f>
        <v>3</v>
      </c>
      <c r="D248" s="386"/>
      <c r="E248" s="460"/>
      <c r="F248" s="460"/>
      <c r="G248" s="386"/>
      <c r="H248" s="401"/>
      <c r="I248" s="401"/>
      <c r="J248" s="401"/>
      <c r="K248" s="461" t="s">
        <v>468</v>
      </c>
      <c r="L248" s="461"/>
      <c r="M248" s="461"/>
      <c r="N248" s="461" t="s">
        <v>469</v>
      </c>
      <c r="O248" s="461"/>
      <c r="P248" s="461"/>
      <c r="Q248" s="461"/>
      <c r="R248" s="461" t="s">
        <v>471</v>
      </c>
      <c r="S248" s="461"/>
      <c r="T248" s="461"/>
      <c r="U248" s="461"/>
      <c r="V248" s="462"/>
      <c r="W248" s="462"/>
      <c r="X248" s="462"/>
      <c r="Y248" s="462"/>
      <c r="Z248" s="462"/>
      <c r="AA248" s="462"/>
      <c r="AB248" s="462"/>
      <c r="AC248" s="462"/>
      <c r="AD248" s="462"/>
      <c r="AE248" s="462"/>
      <c r="AF248" s="462"/>
      <c r="AG248" s="462"/>
      <c r="AH248" s="462"/>
      <c r="AI248" s="462"/>
      <c r="AJ248" s="462"/>
      <c r="AK248" s="462"/>
      <c r="AL248" s="462"/>
      <c r="AM248" s="462"/>
      <c r="AN248" s="462"/>
      <c r="AO248" s="386"/>
      <c r="AP248" s="388"/>
      <c r="AQ248" s="376"/>
      <c r="AR248" s="376"/>
      <c r="AS248" s="376"/>
    </row>
    <row r="249" spans="1:45" hidden="1" outlineLevel="2" x14ac:dyDescent="0.25">
      <c r="A249" s="376"/>
      <c r="B249" s="385"/>
      <c r="C249" s="378">
        <f>INT($C$243)+2</f>
        <v>3</v>
      </c>
      <c r="D249" s="386"/>
      <c r="E249" s="460"/>
      <c r="F249" s="460"/>
      <c r="G249" s="386"/>
      <c r="H249" s="401"/>
      <c r="I249" s="401"/>
      <c r="J249" s="401"/>
      <c r="K249" s="450" t="s">
        <v>14</v>
      </c>
      <c r="L249" s="450" t="s">
        <v>537</v>
      </c>
      <c r="M249" s="450" t="s">
        <v>4</v>
      </c>
      <c r="N249" s="450" t="s">
        <v>538</v>
      </c>
      <c r="O249" s="450" t="s">
        <v>539</v>
      </c>
      <c r="P249" s="450" t="s">
        <v>540</v>
      </c>
      <c r="Q249" s="450" t="s">
        <v>541</v>
      </c>
      <c r="R249" s="450" t="s">
        <v>538</v>
      </c>
      <c r="S249" s="450" t="s">
        <v>539</v>
      </c>
      <c r="T249" s="450" t="s">
        <v>540</v>
      </c>
      <c r="U249" s="450" t="s">
        <v>541</v>
      </c>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ht="11.65" hidden="1" customHeight="1" outlineLevel="2" x14ac:dyDescent="0.25">
      <c r="A250" s="376"/>
      <c r="B250" s="385" t="s">
        <v>431</v>
      </c>
      <c r="C250" s="378">
        <f>INT($C$243)+2.01</f>
        <v>3.01</v>
      </c>
      <c r="D250" s="386"/>
      <c r="E250" s="386"/>
      <c r="F250" s="386"/>
      <c r="G250" s="386"/>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386"/>
      <c r="AP250" s="388"/>
      <c r="AQ250" s="376"/>
      <c r="AR250" s="376"/>
      <c r="AS250" s="376"/>
    </row>
    <row r="251" spans="1:45" hidden="1" outlineLevel="3" x14ac:dyDescent="0.25">
      <c r="A251" s="376"/>
      <c r="B251" s="385"/>
      <c r="C251" s="378">
        <f>INT(MAX($C$255:$C$368))</f>
        <v>4</v>
      </c>
      <c r="D251" s="403"/>
      <c r="E251" s="460"/>
      <c r="F251" s="460"/>
      <c r="G251" s="403"/>
      <c r="H251" s="460" t="s">
        <v>542</v>
      </c>
      <c r="I251" s="460"/>
      <c r="J251" s="460"/>
      <c r="K251" s="411">
        <v>0</v>
      </c>
      <c r="L251" s="411">
        <v>0</v>
      </c>
      <c r="M251" s="411">
        <v>0</v>
      </c>
      <c r="N251" s="411">
        <v>0</v>
      </c>
      <c r="O251" s="411">
        <v>0</v>
      </c>
      <c r="P251" s="411">
        <v>0</v>
      </c>
      <c r="Q251" s="411">
        <v>1</v>
      </c>
      <c r="R251" s="411">
        <v>0</v>
      </c>
      <c r="S251" s="411">
        <v>1</v>
      </c>
      <c r="T251" s="411">
        <v>2</v>
      </c>
      <c r="U251" s="411">
        <v>3</v>
      </c>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432</v>
      </c>
      <c r="C252" s="378">
        <f>INT(MAX($C$255:$C$368))+1</f>
        <v>5</v>
      </c>
      <c r="D252" s="403" t="s">
        <v>433</v>
      </c>
      <c r="E252" s="460"/>
      <c r="F252" s="460"/>
      <c r="G252" s="403"/>
      <c r="H252" s="460" t="s">
        <v>543</v>
      </c>
      <c r="I252" s="460"/>
      <c r="J252" s="460"/>
      <c r="K252" s="460"/>
      <c r="L252" s="460"/>
      <c r="M252" s="460"/>
      <c r="N252" s="411">
        <v>0</v>
      </c>
      <c r="O252" s="411">
        <v>1</v>
      </c>
      <c r="P252" s="411">
        <v>2</v>
      </c>
      <c r="Q252" s="411">
        <v>2</v>
      </c>
      <c r="R252" s="460"/>
      <c r="S252" s="460"/>
      <c r="T252" s="460"/>
      <c r="U252" s="460"/>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hidden="1" outlineLevel="4" x14ac:dyDescent="0.25">
      <c r="A253" s="376"/>
      <c r="B253" s="385" t="s">
        <v>432</v>
      </c>
      <c r="C253" s="378">
        <f>INT(MAX($C$255:$C$368))+1</f>
        <v>5</v>
      </c>
      <c r="D253" s="403" t="s">
        <v>433</v>
      </c>
      <c r="E253" s="460"/>
      <c r="F253" s="460"/>
      <c r="G253" s="403"/>
      <c r="H253" s="460" t="s">
        <v>1097</v>
      </c>
      <c r="I253" s="460"/>
      <c r="J253" s="460"/>
      <c r="K253" s="460"/>
      <c r="L253" s="460"/>
      <c r="M253" s="460"/>
      <c r="N253" s="460"/>
      <c r="O253" s="460"/>
      <c r="P253" s="460"/>
      <c r="Q253" s="460"/>
      <c r="R253" s="411">
        <v>0</v>
      </c>
      <c r="S253" s="411">
        <v>3</v>
      </c>
      <c r="T253" s="411">
        <v>4</v>
      </c>
      <c r="U253" s="411">
        <v>4</v>
      </c>
      <c r="V253" s="460"/>
      <c r="W253" s="460"/>
      <c r="X253" s="460"/>
      <c r="Y253" s="460"/>
      <c r="Z253" s="460"/>
      <c r="AA253" s="460"/>
      <c r="AB253" s="460"/>
      <c r="AC253" s="460"/>
      <c r="AD253" s="460"/>
      <c r="AE253" s="460"/>
      <c r="AF253" s="460"/>
      <c r="AG253" s="460"/>
      <c r="AH253" s="460"/>
      <c r="AI253" s="460"/>
      <c r="AJ253" s="460"/>
      <c r="AK253" s="460"/>
      <c r="AL253" s="460"/>
      <c r="AM253" s="460"/>
      <c r="AN253" s="460"/>
      <c r="AO253" s="403"/>
      <c r="AP253" s="388"/>
      <c r="AQ253" s="376"/>
      <c r="AR253" s="376"/>
      <c r="AS253" s="376"/>
    </row>
    <row r="254" spans="1:45" outlineLevel="1" collapsed="1" x14ac:dyDescent="0.25">
      <c r="A254" s="376"/>
      <c r="B254" s="385"/>
      <c r="C254" s="378">
        <f>INT($C$243)+1</f>
        <v>2</v>
      </c>
      <c r="D254" s="403"/>
      <c r="E254" s="460"/>
      <c r="F254" s="460"/>
      <c r="G254" s="403"/>
      <c r="H254" s="463" t="s">
        <v>544</v>
      </c>
      <c r="I254" s="421"/>
      <c r="J254" s="421"/>
      <c r="K254" s="391"/>
      <c r="L254" s="391"/>
      <c r="M254" s="391"/>
      <c r="N254" s="391"/>
      <c r="O254" s="391"/>
      <c r="P254" s="391"/>
      <c r="Q254" s="391"/>
      <c r="R254" s="391"/>
      <c r="S254" s="391"/>
      <c r="T254" s="391"/>
      <c r="U254" s="391"/>
      <c r="V254" s="391"/>
      <c r="W254" s="391"/>
      <c r="X254" s="391"/>
      <c r="Y254" s="391"/>
      <c r="Z254" s="452"/>
      <c r="AA254" s="452"/>
      <c r="AB254" s="452"/>
      <c r="AC254" s="452"/>
      <c r="AD254" s="452"/>
      <c r="AE254" s="452"/>
      <c r="AF254" s="452"/>
      <c r="AG254" s="452"/>
      <c r="AH254" s="452"/>
      <c r="AI254" s="452"/>
      <c r="AJ254" s="452"/>
      <c r="AK254" s="452"/>
      <c r="AL254" s="452"/>
      <c r="AM254" s="452"/>
      <c r="AN254" s="452"/>
      <c r="AO254" s="403"/>
      <c r="AP254" s="388"/>
      <c r="AQ254" s="376"/>
      <c r="AR254" s="376"/>
      <c r="AS254" s="376"/>
    </row>
    <row r="255" spans="1:45" ht="5.0999999999999996" hidden="1" customHeight="1" outlineLevel="3" x14ac:dyDescent="0.25">
      <c r="A255" s="376"/>
      <c r="B255" s="385"/>
      <c r="C255" s="378">
        <f>INT($C$243)+3.005</f>
        <v>4.0049999999999999</v>
      </c>
      <c r="D255" s="403" t="s">
        <v>434</v>
      </c>
      <c r="E255" s="403"/>
      <c r="F255" s="403"/>
      <c r="G255" s="403"/>
      <c r="H255" s="464"/>
      <c r="I255" s="464"/>
      <c r="J255" s="464"/>
      <c r="K255" s="464"/>
      <c r="L255" s="464"/>
      <c r="M255" s="464"/>
      <c r="N255" s="464"/>
      <c r="O255" s="464"/>
      <c r="P255" s="464"/>
      <c r="Q255" s="464"/>
      <c r="R255" s="464"/>
      <c r="S255" s="464"/>
      <c r="T255" s="464"/>
      <c r="U255" s="464"/>
      <c r="V255" s="464"/>
      <c r="W255" s="464"/>
      <c r="X255" s="464"/>
      <c r="Y255" s="464"/>
      <c r="Z255" s="464"/>
      <c r="AA255" s="464"/>
      <c r="AB255" s="405"/>
      <c r="AC255" s="405"/>
      <c r="AD255" s="405"/>
      <c r="AE255" s="405"/>
      <c r="AF255" s="405"/>
      <c r="AG255" s="405"/>
      <c r="AH255" s="405"/>
      <c r="AI255" s="405"/>
      <c r="AJ255" s="405"/>
      <c r="AK255" s="405"/>
      <c r="AL255" s="405"/>
      <c r="AM255" s="405"/>
      <c r="AN255" s="405"/>
      <c r="AO255" s="403"/>
      <c r="AP255" s="388"/>
      <c r="AQ255" s="376"/>
      <c r="AR255" s="376"/>
      <c r="AS255" s="376"/>
    </row>
    <row r="256" spans="1:45" hidden="1" outlineLevel="2" x14ac:dyDescent="0.25">
      <c r="A256" s="376"/>
      <c r="B256" s="385"/>
      <c r="C256" s="378">
        <f>INT($C$243)+2</f>
        <v>3</v>
      </c>
      <c r="D256" s="403"/>
      <c r="E256" s="460"/>
      <c r="F256" s="460"/>
      <c r="G256" s="403"/>
      <c r="H256" s="407" t="s">
        <v>545</v>
      </c>
      <c r="I256" s="407"/>
      <c r="J256" s="407"/>
      <c r="K256" s="450">
        <v>1</v>
      </c>
      <c r="L256" s="450">
        <v>6</v>
      </c>
      <c r="M256" s="450">
        <v>7</v>
      </c>
      <c r="N256" s="407"/>
      <c r="O256" s="407"/>
      <c r="P256" s="407"/>
      <c r="Q256" s="407"/>
      <c r="R256" s="407"/>
      <c r="S256" s="407"/>
      <c r="T256" s="407"/>
      <c r="U256" s="407"/>
      <c r="V256" s="407"/>
      <c r="W256" s="407"/>
      <c r="X256" s="407"/>
      <c r="Y256" s="407"/>
      <c r="Z256" s="407"/>
      <c r="AA256" s="407"/>
      <c r="AB256" s="465"/>
      <c r="AC256" s="465"/>
      <c r="AD256" s="465"/>
      <c r="AE256" s="465"/>
      <c r="AF256" s="465"/>
      <c r="AG256" s="465"/>
      <c r="AH256" s="465"/>
      <c r="AI256" s="465"/>
      <c r="AJ256" s="465"/>
      <c r="AK256" s="465"/>
      <c r="AL256" s="465"/>
      <c r="AM256" s="465"/>
      <c r="AN256" s="465"/>
      <c r="AO256" s="403"/>
      <c r="AP256" s="388"/>
      <c r="AQ256" s="376"/>
      <c r="AR256" s="376"/>
      <c r="AS256" s="376"/>
    </row>
    <row r="257" spans="1:45" hidden="1" outlineLevel="2" x14ac:dyDescent="0.25">
      <c r="A257" s="376"/>
      <c r="B257" s="385"/>
      <c r="C257" s="378">
        <f>INT($C$243)+2</f>
        <v>3</v>
      </c>
      <c r="D257" s="403"/>
      <c r="E257" s="460"/>
      <c r="F257" s="460"/>
      <c r="G257" s="403"/>
      <c r="H257" s="408" t="s">
        <v>546</v>
      </c>
      <c r="I257" s="408"/>
      <c r="J257" s="408"/>
      <c r="K257" s="408"/>
      <c r="L257" s="408"/>
      <c r="M257" s="408"/>
      <c r="N257" s="408"/>
      <c r="O257" s="408"/>
      <c r="P257" s="408"/>
      <c r="Q257" s="408"/>
      <c r="R257" s="450" t="b">
        <v>1</v>
      </c>
      <c r="S257" s="450" t="b">
        <v>0</v>
      </c>
      <c r="T257" s="450" t="b">
        <v>0</v>
      </c>
      <c r="U257" s="450" t="b">
        <v>0</v>
      </c>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idden="1" outlineLevel="3" x14ac:dyDescent="0.25">
      <c r="A258" s="376"/>
      <c r="B258" s="385"/>
      <c r="C258" s="378">
        <f>INT($C$243)+3</f>
        <v>4</v>
      </c>
      <c r="D258" s="403"/>
      <c r="E258" s="460"/>
      <c r="F258" s="460"/>
      <c r="G258" s="403"/>
      <c r="H258" s="408"/>
      <c r="I258" s="408"/>
      <c r="J258" s="408"/>
      <c r="K258" s="408"/>
      <c r="L258" s="408"/>
      <c r="M258" s="408"/>
      <c r="N258" s="408"/>
      <c r="O258" s="408"/>
      <c r="P258" s="408"/>
      <c r="Q258" s="408"/>
      <c r="R258" s="408"/>
      <c r="S258" s="408"/>
      <c r="T258" s="408"/>
      <c r="U258" s="408"/>
      <c r="V258" s="408"/>
      <c r="W258" s="408"/>
      <c r="X258" s="408"/>
      <c r="Y258" s="408"/>
      <c r="Z258" s="408"/>
      <c r="AA258" s="408"/>
      <c r="AB258" s="408"/>
      <c r="AC258" s="408"/>
      <c r="AD258" s="408"/>
      <c r="AE258" s="408"/>
      <c r="AF258" s="408"/>
      <c r="AG258" s="408"/>
      <c r="AH258" s="408"/>
      <c r="AI258" s="408"/>
      <c r="AJ258" s="408"/>
      <c r="AK258" s="408"/>
      <c r="AL258" s="408"/>
      <c r="AM258" s="408"/>
      <c r="AN258" s="408"/>
      <c r="AO258" s="403"/>
      <c r="AP258" s="388"/>
      <c r="AQ258" s="376"/>
      <c r="AR258" s="376"/>
      <c r="AS258" s="376"/>
    </row>
    <row r="259" spans="1:45" ht="5.0999999999999996" hidden="1" customHeight="1" outlineLevel="2" x14ac:dyDescent="0.25">
      <c r="A259" s="376"/>
      <c r="B259" s="385"/>
      <c r="C259" s="378">
        <f>INT($C$243)+2.005</f>
        <v>3.0049999999999999</v>
      </c>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c r="AB259" s="403"/>
      <c r="AC259" s="403"/>
      <c r="AD259" s="403"/>
      <c r="AE259" s="403"/>
      <c r="AF259" s="403"/>
      <c r="AG259" s="403"/>
      <c r="AH259" s="403"/>
      <c r="AI259" s="403"/>
      <c r="AJ259" s="403"/>
      <c r="AK259" s="403"/>
      <c r="AL259" s="403"/>
      <c r="AM259" s="403"/>
      <c r="AN259" s="403"/>
      <c r="AO259" s="403" t="s">
        <v>438</v>
      </c>
      <c r="AP259" s="388"/>
      <c r="AQ259" s="376"/>
      <c r="AR259" s="376"/>
      <c r="AS259" s="376"/>
    </row>
    <row r="260" spans="1:45" outlineLevel="1" collapsed="1" x14ac:dyDescent="0.25">
      <c r="A260" s="376"/>
      <c r="B260" s="385"/>
      <c r="C260" s="378">
        <f>INT($C$243)+1</f>
        <v>2</v>
      </c>
      <c r="D260" s="403"/>
      <c r="E260" s="460"/>
      <c r="F260" s="460"/>
      <c r="G260" s="403"/>
      <c r="H260" s="463" t="s">
        <v>547</v>
      </c>
      <c r="I260" s="391" t="s">
        <v>548</v>
      </c>
      <c r="J260" s="466"/>
      <c r="K260" s="391" t="s">
        <v>549</v>
      </c>
      <c r="L260" s="391"/>
      <c r="M260" s="391"/>
      <c r="N260" s="391"/>
      <c r="O260" s="391"/>
      <c r="P260" s="391"/>
      <c r="Q260" s="391"/>
      <c r="R260" s="452"/>
      <c r="S260" s="391"/>
      <c r="T260" s="391"/>
      <c r="U260" s="391"/>
      <c r="V260" s="391"/>
      <c r="W260" s="391"/>
      <c r="X260" s="391"/>
      <c r="Y260" s="391"/>
      <c r="Z260" s="452"/>
      <c r="AA260" s="452"/>
      <c r="AB260" s="452"/>
      <c r="AC260" s="452"/>
      <c r="AD260" s="452"/>
      <c r="AE260" s="452"/>
      <c r="AF260" s="452"/>
      <c r="AG260" s="452"/>
      <c r="AH260" s="452"/>
      <c r="AI260" s="452"/>
      <c r="AJ260" s="452"/>
      <c r="AK260" s="452"/>
      <c r="AL260" s="452"/>
      <c r="AM260" s="452"/>
      <c r="AN260" s="452"/>
      <c r="AO260" s="403"/>
      <c r="AP260" s="388"/>
      <c r="AQ260" s="376"/>
      <c r="AR260" s="376"/>
      <c r="AS260" s="376"/>
    </row>
    <row r="261" spans="1:45" ht="5.0999999999999996" hidden="1" customHeight="1" outlineLevel="3" x14ac:dyDescent="0.25">
      <c r="A261" s="376"/>
      <c r="B261" s="385"/>
      <c r="C261" s="378">
        <f>INT($C$243)+3.005</f>
        <v>4.0049999999999999</v>
      </c>
      <c r="D261" s="403" t="s">
        <v>434</v>
      </c>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c r="AB261" s="403"/>
      <c r="AC261" s="403"/>
      <c r="AD261" s="403"/>
      <c r="AE261" s="403"/>
      <c r="AF261" s="403"/>
      <c r="AG261" s="403"/>
      <c r="AH261" s="403"/>
      <c r="AI261" s="403"/>
      <c r="AJ261" s="403"/>
      <c r="AK261" s="403"/>
      <c r="AL261" s="403"/>
      <c r="AM261" s="403"/>
      <c r="AN261" s="403"/>
      <c r="AO261" s="403"/>
      <c r="AP261" s="388"/>
      <c r="AQ261" s="376"/>
      <c r="AR261" s="376"/>
      <c r="AS261" s="376"/>
    </row>
    <row r="262" spans="1:45" hidden="1" outlineLevel="2" x14ac:dyDescent="0.25">
      <c r="A262" s="376"/>
      <c r="B262" s="385"/>
      <c r="C262" s="378">
        <f>INT($C$243)+2</f>
        <v>3</v>
      </c>
      <c r="D262" s="403"/>
      <c r="E262" s="460"/>
      <c r="F262" s="460"/>
      <c r="G262" s="403"/>
      <c r="H262" s="467" t="s">
        <v>878</v>
      </c>
      <c r="I262" s="468" t="b">
        <v>0</v>
      </c>
      <c r="J262" s="425" t="b">
        <v>1</v>
      </c>
      <c r="K262" s="469">
        <f t="shared" ref="K262:Q262" si="29">DATE($I$265,MONTH(INDEX($N$271:$Q$271,1,K$251+1)),DAY(INDEX($N$271:$Q$271,1,K$251+1)))</f>
        <v>43586</v>
      </c>
      <c r="L262" s="469">
        <f t="shared" si="29"/>
        <v>43586</v>
      </c>
      <c r="M262" s="469">
        <f t="shared" si="29"/>
        <v>43586</v>
      </c>
      <c r="N262" s="469">
        <f t="shared" si="29"/>
        <v>43586</v>
      </c>
      <c r="O262" s="469">
        <f t="shared" si="29"/>
        <v>43586</v>
      </c>
      <c r="P262" s="469">
        <f t="shared" si="29"/>
        <v>43586</v>
      </c>
      <c r="Q262" s="469">
        <f t="shared" si="29"/>
        <v>43586</v>
      </c>
      <c r="R262" s="408"/>
      <c r="S262" s="408"/>
      <c r="T262" s="408"/>
      <c r="U262" s="408"/>
      <c r="V262" s="408"/>
      <c r="W262" s="430"/>
      <c r="X262" s="430"/>
      <c r="Y262" s="430"/>
      <c r="Z262" s="430"/>
      <c r="AA262" s="430"/>
      <c r="AB262" s="408"/>
      <c r="AC262" s="1077" t="s">
        <v>551</v>
      </c>
      <c r="AD262" s="1078"/>
      <c r="AE262" s="1078"/>
      <c r="AF262" s="1079"/>
      <c r="AG262" s="408"/>
      <c r="AH262" s="408"/>
      <c r="AI262" s="408"/>
      <c r="AJ262" s="408"/>
      <c r="AK262" s="408"/>
      <c r="AL262" s="408"/>
      <c r="AM262" s="408"/>
      <c r="AN262" s="408"/>
      <c r="AO262" s="403"/>
      <c r="AP262" s="388"/>
      <c r="AQ262" s="376"/>
      <c r="AR262" s="376"/>
      <c r="AS262" s="376"/>
    </row>
    <row r="263" spans="1:45" hidden="1" outlineLevel="2" x14ac:dyDescent="0.25">
      <c r="A263" s="376"/>
      <c r="B263" s="385"/>
      <c r="C263" s="378">
        <f>INT($C$243)+2</f>
        <v>3</v>
      </c>
      <c r="D263" s="403"/>
      <c r="E263" s="460"/>
      <c r="F263" s="460"/>
      <c r="G263" s="403"/>
      <c r="H263" s="735" t="s">
        <v>877</v>
      </c>
      <c r="I263" s="468" t="b">
        <v>0</v>
      </c>
      <c r="J263" s="425" t="b">
        <v>1</v>
      </c>
      <c r="K263" s="472">
        <f>DATE($I$265,MONTH(INDEX($N$279:$Q$279,1,K$251+1)),DAY(INDEX($N$279:$Q$279,1,K$251+1)))</f>
        <v>43641</v>
      </c>
      <c r="L263" s="472">
        <f t="shared" ref="L263:Q263" si="30">DATE($I$265,MONTH(INDEX($N$279:$Q$279,1,L$251+1)),DAY(INDEX($N$279:$Q$279,1,L$251+1)))</f>
        <v>43641</v>
      </c>
      <c r="M263" s="472">
        <f t="shared" si="30"/>
        <v>43641</v>
      </c>
      <c r="N263" s="472">
        <f t="shared" si="30"/>
        <v>43641</v>
      </c>
      <c r="O263" s="472">
        <f t="shared" si="30"/>
        <v>43641</v>
      </c>
      <c r="P263" s="472">
        <f t="shared" si="30"/>
        <v>43641</v>
      </c>
      <c r="Q263" s="472">
        <f t="shared" si="30"/>
        <v>43641</v>
      </c>
      <c r="R263" s="408"/>
      <c r="S263" s="408"/>
      <c r="T263" s="408"/>
      <c r="U263" s="408"/>
      <c r="V263" s="408"/>
      <c r="W263" s="430"/>
      <c r="X263" s="430"/>
      <c r="Y263" s="430"/>
      <c r="Z263" s="430"/>
      <c r="AA263" s="430"/>
      <c r="AB263" s="408"/>
      <c r="AC263" s="1080"/>
      <c r="AD263" s="1081"/>
      <c r="AE263" s="1081"/>
      <c r="AF263" s="1082"/>
      <c r="AG263" s="408"/>
      <c r="AH263" s="408"/>
      <c r="AI263" s="408"/>
      <c r="AJ263" s="408"/>
      <c r="AK263" s="408"/>
      <c r="AL263" s="408"/>
      <c r="AM263" s="408"/>
      <c r="AN263" s="408"/>
      <c r="AO263" s="403"/>
      <c r="AP263" s="388"/>
      <c r="AQ263" s="376"/>
      <c r="AR263" s="376"/>
      <c r="AS263" s="376"/>
    </row>
    <row r="264" spans="1:45" hidden="1" outlineLevel="2" x14ac:dyDescent="0.25">
      <c r="A264" s="376"/>
      <c r="B264" s="385"/>
      <c r="C264" s="378">
        <f>INT($C$243)+2</f>
        <v>3</v>
      </c>
      <c r="D264" s="403"/>
      <c r="E264" s="460"/>
      <c r="F264" s="460"/>
      <c r="G264" s="403"/>
      <c r="H264" s="470" t="s">
        <v>876</v>
      </c>
      <c r="I264" s="471" t="b">
        <f>NOT(OR(I262,I263))</f>
        <v>1</v>
      </c>
      <c r="J264" s="425" t="b">
        <v>1</v>
      </c>
      <c r="K264" s="482">
        <f t="shared" ref="K264:Q264" si="31">DATE($I$265,MONTH(INDEX($N$287:$Q$287,1,K$251+1)),DAY(INDEX($N$287:$Q$287,1,K$251+1)))</f>
        <v>43684</v>
      </c>
      <c r="L264" s="482">
        <f t="shared" si="31"/>
        <v>43684</v>
      </c>
      <c r="M264" s="482">
        <f t="shared" si="31"/>
        <v>43684</v>
      </c>
      <c r="N264" s="482">
        <f t="shared" si="31"/>
        <v>43684</v>
      </c>
      <c r="O264" s="482">
        <f t="shared" si="31"/>
        <v>43684</v>
      </c>
      <c r="P264" s="482">
        <f t="shared" si="31"/>
        <v>43684</v>
      </c>
      <c r="Q264" s="482">
        <f t="shared" si="31"/>
        <v>43684</v>
      </c>
      <c r="R264" s="408"/>
      <c r="S264" s="408"/>
      <c r="T264" s="408"/>
      <c r="U264" s="408"/>
      <c r="V264" s="408"/>
      <c r="W264" s="424"/>
      <c r="X264" s="424"/>
      <c r="Y264" s="424"/>
      <c r="Z264" s="424"/>
      <c r="AA264" s="424"/>
      <c r="AB264" s="424"/>
      <c r="AC264" s="1083"/>
      <c r="AD264" s="1084"/>
      <c r="AE264" s="1084"/>
      <c r="AF264" s="1085"/>
      <c r="AG264" s="424"/>
      <c r="AH264" s="424"/>
      <c r="AI264" s="424"/>
      <c r="AJ264" s="424"/>
      <c r="AK264" s="424"/>
      <c r="AL264" s="424"/>
      <c r="AM264" s="424"/>
      <c r="AN264" s="424"/>
      <c r="AO264" s="403"/>
      <c r="AP264" s="388"/>
      <c r="AQ264" s="376"/>
      <c r="AR264" s="376"/>
      <c r="AS264" s="376"/>
    </row>
    <row r="265" spans="1:45" hidden="1" outlineLevel="2" x14ac:dyDescent="0.25">
      <c r="A265" s="376"/>
      <c r="B265" s="385"/>
      <c r="C265" s="378">
        <f>INT($C$243)+3</f>
        <v>4</v>
      </c>
      <c r="D265" s="403"/>
      <c r="E265" s="460"/>
      <c r="F265" s="460"/>
      <c r="G265" s="403"/>
      <c r="H265" s="407" t="s">
        <v>552</v>
      </c>
      <c r="I265" s="544">
        <f>YEAR(MIN($N$268:$Q$291))-1</f>
        <v>2019</v>
      </c>
      <c r="J265" s="408"/>
      <c r="K265" s="408"/>
      <c r="L265" s="408"/>
      <c r="M265" s="408"/>
      <c r="N265" s="408"/>
      <c r="O265" s="408"/>
      <c r="P265" s="408"/>
      <c r="Q265" s="408"/>
      <c r="R265" s="408"/>
      <c r="S265" s="408"/>
      <c r="T265" s="408"/>
      <c r="U265" s="408"/>
      <c r="V265" s="408"/>
      <c r="W265" s="408"/>
      <c r="X265" s="408"/>
      <c r="Y265" s="408"/>
      <c r="Z265" s="408"/>
      <c r="AA265" s="408"/>
      <c r="AB265" s="408"/>
      <c r="AC265" s="1077" t="s">
        <v>1158</v>
      </c>
      <c r="AD265" s="1078"/>
      <c r="AE265" s="1078"/>
      <c r="AF265" s="1079"/>
      <c r="AG265" s="408"/>
      <c r="AH265" s="408"/>
      <c r="AI265" s="408"/>
      <c r="AJ265" s="408"/>
      <c r="AK265" s="408"/>
      <c r="AL265" s="408"/>
      <c r="AM265" s="408"/>
      <c r="AN265" s="408"/>
      <c r="AO265" s="403"/>
      <c r="AP265" s="388"/>
      <c r="AQ265" s="376"/>
      <c r="AR265" s="376"/>
      <c r="AS265" s="376"/>
    </row>
    <row r="266" spans="1:45" hidden="1" outlineLevel="2" x14ac:dyDescent="0.25">
      <c r="A266" s="376"/>
      <c r="B266" s="385"/>
      <c r="C266" s="378">
        <f>INT($C$243)+3</f>
        <v>4</v>
      </c>
      <c r="D266" s="403"/>
      <c r="E266" s="460"/>
      <c r="F266" s="460"/>
      <c r="G266" s="403"/>
      <c r="H266" s="408" t="s">
        <v>553</v>
      </c>
      <c r="I266" s="408">
        <f>YEAR(MIN(N262:Q264)+MIN(R365:U367))</f>
        <v>2019</v>
      </c>
      <c r="J266" s="408"/>
      <c r="K266" s="408"/>
      <c r="L266" s="408"/>
      <c r="M266" s="408"/>
      <c r="N266" s="408"/>
      <c r="O266" s="408"/>
      <c r="P266" s="408"/>
      <c r="Q266" s="408"/>
      <c r="R266" s="408"/>
      <c r="S266" s="408"/>
      <c r="T266" s="408"/>
      <c r="U266" s="408"/>
      <c r="V266" s="408"/>
      <c r="W266" s="996" t="s">
        <v>550</v>
      </c>
      <c r="X266" s="408"/>
      <c r="Y266" s="408"/>
      <c r="Z266" s="408"/>
      <c r="AA266" s="408"/>
      <c r="AB266" s="408"/>
      <c r="AC266" s="1083"/>
      <c r="AD266" s="1084"/>
      <c r="AE266" s="1084"/>
      <c r="AF266" s="1085"/>
      <c r="AG266" s="408"/>
      <c r="AH266" s="408"/>
      <c r="AI266" s="408"/>
      <c r="AJ266" s="408"/>
      <c r="AK266" s="408"/>
      <c r="AL266" s="408"/>
      <c r="AM266" s="408"/>
      <c r="AN266" s="408"/>
      <c r="AO266" s="403"/>
      <c r="AP266" s="388"/>
      <c r="AQ266" s="376"/>
      <c r="AR266" s="376"/>
      <c r="AS266" s="376"/>
    </row>
    <row r="267" spans="1:45" hidden="1" outlineLevel="2" x14ac:dyDescent="0.25">
      <c r="A267" s="376"/>
      <c r="B267" s="385"/>
      <c r="C267" s="378">
        <f>INT($C$243)+2</f>
        <v>3</v>
      </c>
      <c r="D267" s="403"/>
      <c r="E267" s="460" t="s">
        <v>554</v>
      </c>
      <c r="F267" s="460"/>
      <c r="G267" s="403"/>
      <c r="H267" s="473" t="s">
        <v>555</v>
      </c>
      <c r="I267" s="431" t="s">
        <v>556</v>
      </c>
      <c r="J267" s="474"/>
      <c r="K267" s="411">
        <f>COUNTA($H$268:$H$323)</f>
        <v>3</v>
      </c>
      <c r="L267" s="411">
        <f>COUNTA($I$268:$I$323)/K267</f>
        <v>8</v>
      </c>
      <c r="M267" s="475">
        <v>-8</v>
      </c>
      <c r="N267" s="431" t="s">
        <v>838</v>
      </c>
      <c r="O267" s="431"/>
      <c r="P267" s="431"/>
      <c r="Q267" s="431"/>
      <c r="R267" s="431" t="s">
        <v>557</v>
      </c>
      <c r="S267" s="431"/>
      <c r="T267" s="431"/>
      <c r="U267" s="431"/>
      <c r="V267" s="408"/>
      <c r="W267" s="476" t="s">
        <v>558</v>
      </c>
      <c r="X267" s="476" t="s">
        <v>559</v>
      </c>
      <c r="Y267" s="476" t="s">
        <v>560</v>
      </c>
      <c r="Z267" s="476" t="s">
        <v>561</v>
      </c>
      <c r="AA267" s="477"/>
      <c r="AB267" s="408"/>
      <c r="AC267" s="476" t="s">
        <v>558</v>
      </c>
      <c r="AD267" s="476" t="s">
        <v>559</v>
      </c>
      <c r="AE267" s="476" t="s">
        <v>560</v>
      </c>
      <c r="AF267" s="476" t="s">
        <v>561</v>
      </c>
      <c r="AG267" s="408"/>
      <c r="AH267" s="408"/>
      <c r="AI267" s="408"/>
      <c r="AJ267" s="408"/>
      <c r="AK267" s="408"/>
      <c r="AL267" s="408"/>
      <c r="AM267" s="408"/>
      <c r="AN267" s="408"/>
      <c r="AO267" s="403"/>
      <c r="AP267" s="388"/>
      <c r="AQ267" s="376"/>
      <c r="AR267" s="376"/>
      <c r="AS267" s="376"/>
    </row>
    <row r="268" spans="1:45" hidden="1" outlineLevel="2" x14ac:dyDescent="0.25">
      <c r="A268" s="376"/>
      <c r="B268" s="385"/>
      <c r="C268" s="378">
        <f>INT($C$243)+2</f>
        <v>3</v>
      </c>
      <c r="D268" s="403"/>
      <c r="E268" s="460">
        <v>1</v>
      </c>
      <c r="F268" s="460"/>
      <c r="G268" s="403"/>
      <c r="H268" s="424" t="str">
        <f>H$262</f>
        <v>Aut</v>
      </c>
      <c r="I268" s="478">
        <v>0</v>
      </c>
      <c r="J268" s="479" t="s">
        <v>562</v>
      </c>
      <c r="K268" s="480"/>
      <c r="L268" s="480"/>
      <c r="M268" s="408"/>
      <c r="N268" s="481">
        <v>43952</v>
      </c>
      <c r="O268" s="481">
        <v>43952</v>
      </c>
      <c r="P268" s="481">
        <v>43952</v>
      </c>
      <c r="Q268" s="481">
        <v>43952</v>
      </c>
      <c r="R268" s="482">
        <f t="shared" ref="R268:U291" si="32">DATE($I$265,MONTH(INDEX($N268:$Q268,1,R$251+1)),DAY(INDEX($N268:$Q268,1,R$251+1)))</f>
        <v>43586</v>
      </c>
      <c r="S268" s="482">
        <f t="shared" si="32"/>
        <v>43586</v>
      </c>
      <c r="T268" s="482">
        <f t="shared" si="32"/>
        <v>43586</v>
      </c>
      <c r="U268" s="482">
        <f t="shared" si="32"/>
        <v>43586</v>
      </c>
      <c r="V268" s="408"/>
      <c r="W268" s="483">
        <f>((N268-150)-INDEX(N$262:N$264,$E268,1))/30.5</f>
        <v>7.081967213114754</v>
      </c>
      <c r="X268" s="483">
        <f t="shared" ref="X268:X291" si="33">((O268-150)-INDEX(O$262:O$264,$E268,1))/30.5</f>
        <v>7.081967213114754</v>
      </c>
      <c r="Y268" s="483">
        <f t="shared" ref="Y268:Y291" si="34">((P268-150)-INDEX(P$262:P$264,$E268,1))/30.5</f>
        <v>7.081967213114754</v>
      </c>
      <c r="Z268" s="483">
        <f t="shared" ref="Z268:Z291" si="35">((Q268-150)-INDEX(Q$262:Q$264,$E268,1))/30.5</f>
        <v>7.081967213114754</v>
      </c>
      <c r="AA268" s="484"/>
      <c r="AB268" s="408"/>
      <c r="AC268" s="485">
        <v>0</v>
      </c>
      <c r="AD268" s="486">
        <v>0</v>
      </c>
      <c r="AE268" s="486">
        <v>0</v>
      </c>
      <c r="AF268" s="487">
        <v>0</v>
      </c>
      <c r="AG268" s="408"/>
      <c r="AH268" s="408"/>
      <c r="AI268" s="408"/>
      <c r="AJ268" s="408"/>
      <c r="AK268" s="408"/>
      <c r="AL268" s="408"/>
      <c r="AM268" s="408"/>
      <c r="AN268" s="408"/>
      <c r="AO268" s="403"/>
      <c r="AP268" s="388"/>
      <c r="AQ268" s="376"/>
      <c r="AR268" s="376"/>
      <c r="AS268" s="376"/>
    </row>
    <row r="269" spans="1:45" hidden="1" outlineLevel="3" x14ac:dyDescent="0.25">
      <c r="A269" s="376"/>
      <c r="B269" s="385"/>
      <c r="C269" s="378">
        <f>INT($C$243)+3</f>
        <v>4</v>
      </c>
      <c r="D269" s="403"/>
      <c r="E269" s="460">
        <v>1</v>
      </c>
      <c r="F269" s="460"/>
      <c r="G269" s="403"/>
      <c r="H269" s="408"/>
      <c r="I269" s="478">
        <v>1</v>
      </c>
      <c r="J269" s="488" t="s">
        <v>563</v>
      </c>
      <c r="K269" s="480"/>
      <c r="L269" s="480"/>
      <c r="M269" s="408"/>
      <c r="N269" s="481">
        <v>44317</v>
      </c>
      <c r="O269" s="481">
        <v>44317</v>
      </c>
      <c r="P269" s="481">
        <v>44317</v>
      </c>
      <c r="Q269" s="481">
        <v>44317</v>
      </c>
      <c r="R269" s="482">
        <f t="shared" si="32"/>
        <v>43586</v>
      </c>
      <c r="S269" s="482">
        <f t="shared" si="32"/>
        <v>43586</v>
      </c>
      <c r="T269" s="482">
        <f t="shared" si="32"/>
        <v>43586</v>
      </c>
      <c r="U269" s="482">
        <f t="shared" si="32"/>
        <v>43586</v>
      </c>
      <c r="V269" s="408"/>
      <c r="W269" s="489">
        <f t="shared" ref="W269:W291" si="36">((N269-150)-INDEX(N$262:N$264,$E269,1))/30.5</f>
        <v>19.049180327868854</v>
      </c>
      <c r="X269" s="489">
        <f t="shared" si="33"/>
        <v>19.049180327868854</v>
      </c>
      <c r="Y269" s="489">
        <f t="shared" si="34"/>
        <v>19.049180327868854</v>
      </c>
      <c r="Z269" s="489">
        <f t="shared" si="35"/>
        <v>19.049180327868854</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hidden="1" outlineLevel="3" x14ac:dyDescent="0.25">
      <c r="A270" s="376"/>
      <c r="B270" s="385"/>
      <c r="C270" s="378">
        <f t="shared" ref="C270:C275" si="37">INT($C$243+3)</f>
        <v>4</v>
      </c>
      <c r="D270" s="403"/>
      <c r="E270" s="460">
        <v>1</v>
      </c>
      <c r="F270" s="460"/>
      <c r="G270" s="403"/>
      <c r="H270" s="408"/>
      <c r="I270" s="478">
        <v>2</v>
      </c>
      <c r="J270" s="494" t="s">
        <v>564</v>
      </c>
      <c r="K270" s="495"/>
      <c r="L270" s="408"/>
      <c r="M270" s="408"/>
      <c r="N270" s="496">
        <f t="shared" ref="N270:Q275" si="38">DATEVALUE(DAY(N269)&amp;"/"&amp;MONTH(N269)&amp;"/"&amp;YEAR(N269)+1)</f>
        <v>44682</v>
      </c>
      <c r="O270" s="496">
        <f t="shared" si="38"/>
        <v>44682</v>
      </c>
      <c r="P270" s="496">
        <f t="shared" si="38"/>
        <v>44682</v>
      </c>
      <c r="Q270" s="496">
        <f t="shared" si="38"/>
        <v>44682</v>
      </c>
      <c r="R270" s="482">
        <f t="shared" si="32"/>
        <v>43586</v>
      </c>
      <c r="S270" s="482">
        <f t="shared" si="32"/>
        <v>43586</v>
      </c>
      <c r="T270" s="482">
        <f t="shared" si="32"/>
        <v>43586</v>
      </c>
      <c r="U270" s="482">
        <f t="shared" si="32"/>
        <v>43586</v>
      </c>
      <c r="V270" s="408"/>
      <c r="W270" s="489">
        <f t="shared" si="36"/>
        <v>31.016393442622952</v>
      </c>
      <c r="X270" s="489">
        <f t="shared" si="33"/>
        <v>31.016393442622952</v>
      </c>
      <c r="Y270" s="489">
        <f t="shared" si="34"/>
        <v>31.016393442622952</v>
      </c>
      <c r="Z270" s="489">
        <f t="shared" si="35"/>
        <v>31.016393442622952</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hidden="1" outlineLevel="3" x14ac:dyDescent="0.25">
      <c r="A271" s="376"/>
      <c r="B271" s="385"/>
      <c r="C271" s="378">
        <f t="shared" si="37"/>
        <v>4</v>
      </c>
      <c r="D271" s="403"/>
      <c r="E271" s="460">
        <v>1</v>
      </c>
      <c r="F271" s="460"/>
      <c r="G271" s="403"/>
      <c r="H271" s="408"/>
      <c r="I271" s="408">
        <v>3</v>
      </c>
      <c r="J271" s="407" t="s">
        <v>565</v>
      </c>
      <c r="K271" s="408"/>
      <c r="L271" s="408"/>
      <c r="M271" s="408"/>
      <c r="N271" s="496">
        <f t="shared" si="38"/>
        <v>45047</v>
      </c>
      <c r="O271" s="496">
        <f t="shared" si="38"/>
        <v>45047</v>
      </c>
      <c r="P271" s="496">
        <f t="shared" si="38"/>
        <v>45047</v>
      </c>
      <c r="Q271" s="496">
        <f t="shared" si="38"/>
        <v>45047</v>
      </c>
      <c r="R271" s="482">
        <f t="shared" si="32"/>
        <v>43586</v>
      </c>
      <c r="S271" s="482">
        <f t="shared" si="32"/>
        <v>43586</v>
      </c>
      <c r="T271" s="482">
        <f t="shared" si="32"/>
        <v>43586</v>
      </c>
      <c r="U271" s="482">
        <f t="shared" si="32"/>
        <v>43586</v>
      </c>
      <c r="V271" s="408"/>
      <c r="W271" s="489">
        <f t="shared" si="36"/>
        <v>42.983606557377051</v>
      </c>
      <c r="X271" s="489">
        <f t="shared" si="33"/>
        <v>42.983606557377051</v>
      </c>
      <c r="Y271" s="489">
        <f t="shared" si="34"/>
        <v>42.983606557377051</v>
      </c>
      <c r="Z271" s="489">
        <f t="shared" si="35"/>
        <v>42.983606557377051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hidden="1" outlineLevel="3" x14ac:dyDescent="0.25">
      <c r="A272" s="376"/>
      <c r="B272" s="385"/>
      <c r="C272" s="378">
        <f t="shared" si="37"/>
        <v>4</v>
      </c>
      <c r="D272" s="403"/>
      <c r="E272" s="460">
        <v>1</v>
      </c>
      <c r="F272" s="460"/>
      <c r="G272" s="403"/>
      <c r="H272" s="408"/>
      <c r="I272" s="408">
        <v>4</v>
      </c>
      <c r="J272" s="408" t="s">
        <v>566</v>
      </c>
      <c r="K272" s="408"/>
      <c r="L272" s="408"/>
      <c r="M272" s="408"/>
      <c r="N272" s="496">
        <f t="shared" si="38"/>
        <v>45413</v>
      </c>
      <c r="O272" s="496">
        <f t="shared" si="38"/>
        <v>45413</v>
      </c>
      <c r="P272" s="496">
        <f t="shared" si="38"/>
        <v>45413</v>
      </c>
      <c r="Q272" s="496">
        <f t="shared" si="38"/>
        <v>45413</v>
      </c>
      <c r="R272" s="482">
        <f t="shared" si="32"/>
        <v>43586</v>
      </c>
      <c r="S272" s="482">
        <f>DATE($I$265,MONTH(INDEX($N272:$Q272,1,S$251+1)),DAY(INDEX($N272:$Q272,1,S$251+1)))</f>
        <v>43586</v>
      </c>
      <c r="T272" s="482">
        <f t="shared" si="32"/>
        <v>43586</v>
      </c>
      <c r="U272" s="482">
        <f t="shared" si="32"/>
        <v>43586</v>
      </c>
      <c r="V272" s="408"/>
      <c r="W272" s="489">
        <f t="shared" si="36"/>
        <v>54.983606557377051</v>
      </c>
      <c r="X272" s="489">
        <f t="shared" si="33"/>
        <v>54.983606557377051</v>
      </c>
      <c r="Y272" s="489">
        <f t="shared" si="34"/>
        <v>54.983606557377051</v>
      </c>
      <c r="Z272" s="489">
        <f t="shared" si="35"/>
        <v>54.983606557377051</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hidden="1" outlineLevel="3" x14ac:dyDescent="0.25">
      <c r="A273" s="376"/>
      <c r="B273" s="385"/>
      <c r="C273" s="378">
        <f t="shared" si="37"/>
        <v>4</v>
      </c>
      <c r="D273" s="403"/>
      <c r="E273" s="460">
        <v>1</v>
      </c>
      <c r="F273" s="460"/>
      <c r="G273" s="403"/>
      <c r="H273" s="408"/>
      <c r="I273" s="408">
        <v>5</v>
      </c>
      <c r="J273" s="408" t="s">
        <v>567</v>
      </c>
      <c r="K273" s="408"/>
      <c r="L273" s="408"/>
      <c r="M273" s="408"/>
      <c r="N273" s="496">
        <f t="shared" si="38"/>
        <v>45778</v>
      </c>
      <c r="O273" s="496">
        <f t="shared" si="38"/>
        <v>45778</v>
      </c>
      <c r="P273" s="496">
        <f t="shared" si="38"/>
        <v>45778</v>
      </c>
      <c r="Q273" s="496">
        <f t="shared" si="38"/>
        <v>45778</v>
      </c>
      <c r="R273" s="482">
        <f t="shared" si="32"/>
        <v>43586</v>
      </c>
      <c r="S273" s="482">
        <f>DATE($I$265,MONTH(INDEX($N273:$Q273,1,S$251+1)),DAY(INDEX($N273:$Q273,1,S$251+1)))</f>
        <v>43586</v>
      </c>
      <c r="T273" s="482">
        <f t="shared" si="32"/>
        <v>43586</v>
      </c>
      <c r="U273" s="482">
        <f t="shared" si="32"/>
        <v>43586</v>
      </c>
      <c r="V273" s="408"/>
      <c r="W273" s="489">
        <f t="shared" si="36"/>
        <v>66.950819672131146</v>
      </c>
      <c r="X273" s="489">
        <f t="shared" si="33"/>
        <v>66.950819672131146</v>
      </c>
      <c r="Y273" s="489">
        <f t="shared" si="34"/>
        <v>66.950819672131146</v>
      </c>
      <c r="Z273" s="489">
        <f t="shared" si="35"/>
        <v>66.950819672131146</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hidden="1" outlineLevel="3" x14ac:dyDescent="0.25">
      <c r="A274" s="376"/>
      <c r="B274" s="385"/>
      <c r="C274" s="378">
        <f t="shared" si="37"/>
        <v>4</v>
      </c>
      <c r="D274" s="403"/>
      <c r="E274" s="460">
        <v>1</v>
      </c>
      <c r="F274" s="460"/>
      <c r="G274" s="403"/>
      <c r="H274" s="408"/>
      <c r="I274" s="408">
        <v>6</v>
      </c>
      <c r="J274" s="408" t="s">
        <v>568</v>
      </c>
      <c r="K274" s="408"/>
      <c r="L274" s="408"/>
      <c r="M274" s="408"/>
      <c r="N274" s="496">
        <f t="shared" si="38"/>
        <v>46143</v>
      </c>
      <c r="O274" s="496">
        <f t="shared" si="38"/>
        <v>46143</v>
      </c>
      <c r="P274" s="496">
        <f t="shared" si="38"/>
        <v>46143</v>
      </c>
      <c r="Q274" s="496">
        <f t="shared" si="38"/>
        <v>46143</v>
      </c>
      <c r="R274" s="482">
        <f t="shared" si="32"/>
        <v>43586</v>
      </c>
      <c r="S274" s="482">
        <f t="shared" si="32"/>
        <v>43586</v>
      </c>
      <c r="T274" s="482">
        <f t="shared" si="32"/>
        <v>43586</v>
      </c>
      <c r="U274" s="482">
        <f t="shared" si="32"/>
        <v>43586</v>
      </c>
      <c r="V274" s="408"/>
      <c r="W274" s="489">
        <f t="shared" si="36"/>
        <v>78.918032786885249</v>
      </c>
      <c r="X274" s="489">
        <f t="shared" si="33"/>
        <v>78.918032786885249</v>
      </c>
      <c r="Y274" s="489">
        <f t="shared" si="34"/>
        <v>78.918032786885249</v>
      </c>
      <c r="Z274" s="489">
        <f t="shared" si="35"/>
        <v>78.918032786885249</v>
      </c>
      <c r="AA274" s="490"/>
      <c r="AB274" s="408"/>
      <c r="AC274" s="491">
        <v>0</v>
      </c>
      <c r="AD274" s="492">
        <v>0</v>
      </c>
      <c r="AE274" s="492">
        <v>0</v>
      </c>
      <c r="AF274" s="493">
        <v>0</v>
      </c>
      <c r="AG274" s="408"/>
      <c r="AH274" s="408"/>
      <c r="AI274" s="408"/>
      <c r="AJ274" s="408"/>
      <c r="AK274" s="408"/>
      <c r="AL274" s="408"/>
      <c r="AM274" s="408"/>
      <c r="AN274" s="408"/>
      <c r="AO274" s="403"/>
      <c r="AP274" s="388"/>
      <c r="AQ274" s="376"/>
      <c r="AR274" s="376"/>
      <c r="AS274" s="376"/>
    </row>
    <row r="275" spans="1:45" hidden="1" outlineLevel="3" x14ac:dyDescent="0.25">
      <c r="A275" s="376"/>
      <c r="B275" s="385"/>
      <c r="C275" s="378">
        <f t="shared" si="37"/>
        <v>4</v>
      </c>
      <c r="D275" s="403"/>
      <c r="E275" s="460">
        <v>1</v>
      </c>
      <c r="F275" s="460"/>
      <c r="G275" s="403"/>
      <c r="H275" s="408"/>
      <c r="I275" s="408">
        <v>7</v>
      </c>
      <c r="J275" s="408" t="s">
        <v>569</v>
      </c>
      <c r="K275" s="408"/>
      <c r="L275" s="408"/>
      <c r="M275" s="408"/>
      <c r="N275" s="496">
        <f t="shared" si="38"/>
        <v>46508</v>
      </c>
      <c r="O275" s="496">
        <f t="shared" si="38"/>
        <v>46508</v>
      </c>
      <c r="P275" s="496">
        <f t="shared" si="38"/>
        <v>46508</v>
      </c>
      <c r="Q275" s="496">
        <f t="shared" si="38"/>
        <v>46508</v>
      </c>
      <c r="R275" s="482">
        <f t="shared" si="32"/>
        <v>43586</v>
      </c>
      <c r="S275" s="482">
        <f t="shared" si="32"/>
        <v>43586</v>
      </c>
      <c r="T275" s="482">
        <f t="shared" si="32"/>
        <v>43586</v>
      </c>
      <c r="U275" s="482">
        <f t="shared" si="32"/>
        <v>43586</v>
      </c>
      <c r="V275" s="408"/>
      <c r="W275" s="497">
        <f t="shared" si="36"/>
        <v>90.885245901639351</v>
      </c>
      <c r="X275" s="497">
        <f t="shared" si="33"/>
        <v>90.885245901639351</v>
      </c>
      <c r="Y275" s="497">
        <f t="shared" si="34"/>
        <v>90.885245901639351</v>
      </c>
      <c r="Z275" s="497">
        <f t="shared" si="35"/>
        <v>90.885245901639351</v>
      </c>
      <c r="AA275" s="498"/>
      <c r="AB275" s="408"/>
      <c r="AC275" s="499">
        <v>0</v>
      </c>
      <c r="AD275" s="500">
        <v>0</v>
      </c>
      <c r="AE275" s="500">
        <v>0</v>
      </c>
      <c r="AF275" s="501">
        <v>0</v>
      </c>
      <c r="AG275" s="408"/>
      <c r="AH275" s="408"/>
      <c r="AI275" s="408"/>
      <c r="AJ275" s="408"/>
      <c r="AK275" s="408"/>
      <c r="AL275" s="408"/>
      <c r="AM275" s="408"/>
      <c r="AN275" s="408"/>
      <c r="AO275" s="403"/>
      <c r="AP275" s="388"/>
      <c r="AQ275" s="376"/>
      <c r="AR275" s="376"/>
      <c r="AS275" s="376"/>
    </row>
    <row r="276" spans="1:45" hidden="1" outlineLevel="2" x14ac:dyDescent="0.25">
      <c r="A276" s="376"/>
      <c r="B276" s="385"/>
      <c r="C276" s="378">
        <f>INT($C$243)+2</f>
        <v>3</v>
      </c>
      <c r="D276" s="403"/>
      <c r="E276" s="460">
        <v>2</v>
      </c>
      <c r="F276" s="460"/>
      <c r="G276" s="403"/>
      <c r="H276" s="424" t="str">
        <f>H$263</f>
        <v>Win</v>
      </c>
      <c r="I276" s="408">
        <v>0</v>
      </c>
      <c r="J276" s="479" t="s">
        <v>562</v>
      </c>
      <c r="K276" s="480"/>
      <c r="L276" s="480"/>
      <c r="M276" s="408"/>
      <c r="N276" s="481">
        <v>44007</v>
      </c>
      <c r="O276" s="481">
        <v>44007</v>
      </c>
      <c r="P276" s="481">
        <v>44007</v>
      </c>
      <c r="Q276" s="481">
        <v>44007</v>
      </c>
      <c r="R276" s="482">
        <f t="shared" si="32"/>
        <v>43641</v>
      </c>
      <c r="S276" s="482">
        <f t="shared" si="32"/>
        <v>43641</v>
      </c>
      <c r="T276" s="482">
        <f t="shared" si="32"/>
        <v>43641</v>
      </c>
      <c r="U276" s="482">
        <f t="shared" si="32"/>
        <v>43641</v>
      </c>
      <c r="V276" s="408"/>
      <c r="W276" s="483">
        <f t="shared" si="36"/>
        <v>7.081967213114754</v>
      </c>
      <c r="X276" s="483">
        <f t="shared" si="33"/>
        <v>7.081967213114754</v>
      </c>
      <c r="Y276" s="483">
        <f t="shared" si="34"/>
        <v>7.081967213114754</v>
      </c>
      <c r="Z276" s="483">
        <f t="shared" si="35"/>
        <v>7.081967213114754</v>
      </c>
      <c r="AA276" s="484"/>
      <c r="AB276" s="408"/>
      <c r="AC276" s="485">
        <v>1</v>
      </c>
      <c r="AD276" s="486">
        <v>1</v>
      </c>
      <c r="AE276" s="486">
        <v>1</v>
      </c>
      <c r="AF276" s="487">
        <v>1</v>
      </c>
      <c r="AG276" s="408"/>
      <c r="AH276" s="408"/>
      <c r="AI276" s="408"/>
      <c r="AJ276" s="408"/>
      <c r="AK276" s="408"/>
      <c r="AL276" s="408"/>
      <c r="AM276" s="408"/>
      <c r="AN276" s="408"/>
      <c r="AO276" s="403"/>
      <c r="AP276" s="388"/>
      <c r="AQ276" s="376"/>
      <c r="AR276" s="376"/>
      <c r="AS276" s="376"/>
    </row>
    <row r="277" spans="1:45" hidden="1" outlineLevel="3" x14ac:dyDescent="0.25">
      <c r="A277" s="376"/>
      <c r="B277" s="385"/>
      <c r="C277" s="378">
        <f>INT($C$243)+3</f>
        <v>4</v>
      </c>
      <c r="D277" s="403"/>
      <c r="E277" s="460">
        <v>2</v>
      </c>
      <c r="F277" s="460"/>
      <c r="G277" s="403"/>
      <c r="H277" s="408"/>
      <c r="I277" s="408">
        <v>1</v>
      </c>
      <c r="J277" s="488" t="s">
        <v>563</v>
      </c>
      <c r="K277" s="480"/>
      <c r="L277" s="480"/>
      <c r="M277" s="408"/>
      <c r="N277" s="481">
        <v>44372</v>
      </c>
      <c r="O277" s="481">
        <v>44372</v>
      </c>
      <c r="P277" s="481">
        <v>44372</v>
      </c>
      <c r="Q277" s="481">
        <v>44372</v>
      </c>
      <c r="R277" s="482">
        <f t="shared" si="32"/>
        <v>43641</v>
      </c>
      <c r="S277" s="482">
        <f t="shared" si="32"/>
        <v>43641</v>
      </c>
      <c r="T277" s="482">
        <f t="shared" si="32"/>
        <v>43641</v>
      </c>
      <c r="U277" s="482">
        <f t="shared" si="32"/>
        <v>43641</v>
      </c>
      <c r="V277" s="408"/>
      <c r="W277" s="489">
        <f t="shared" si="36"/>
        <v>19.049180327868854</v>
      </c>
      <c r="X277" s="489">
        <f t="shared" si="33"/>
        <v>19.049180327868854</v>
      </c>
      <c r="Y277" s="489">
        <f t="shared" si="34"/>
        <v>19.049180327868854</v>
      </c>
      <c r="Z277" s="489">
        <f t="shared" si="35"/>
        <v>19.049180327868854</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hidden="1" outlineLevel="3" x14ac:dyDescent="0.25">
      <c r="A278" s="376"/>
      <c r="B278" s="385"/>
      <c r="C278" s="378">
        <f t="shared" ref="C278:C283" si="39">INT($C$243+3)</f>
        <v>4</v>
      </c>
      <c r="D278" s="403"/>
      <c r="E278" s="460">
        <v>2</v>
      </c>
      <c r="F278" s="460"/>
      <c r="G278" s="403"/>
      <c r="H278" s="408"/>
      <c r="I278" s="408">
        <v>2</v>
      </c>
      <c r="J278" s="488" t="s">
        <v>570</v>
      </c>
      <c r="K278" s="408"/>
      <c r="L278" s="408"/>
      <c r="M278" s="408"/>
      <c r="N278" s="496">
        <f t="shared" ref="N278:Q278" si="40">DATEVALUE(DAY(N277)&amp;"/"&amp;MONTH(N277)&amp;"/"&amp;YEAR(N277)+1)</f>
        <v>44737</v>
      </c>
      <c r="O278" s="496">
        <f t="shared" si="40"/>
        <v>44737</v>
      </c>
      <c r="P278" s="496">
        <f t="shared" si="40"/>
        <v>44737</v>
      </c>
      <c r="Q278" s="496">
        <f t="shared" si="40"/>
        <v>44737</v>
      </c>
      <c r="R278" s="482">
        <f t="shared" si="32"/>
        <v>43641</v>
      </c>
      <c r="S278" s="482">
        <f t="shared" si="32"/>
        <v>43641</v>
      </c>
      <c r="T278" s="482">
        <f t="shared" si="32"/>
        <v>43641</v>
      </c>
      <c r="U278" s="482">
        <f t="shared" si="32"/>
        <v>43641</v>
      </c>
      <c r="V278" s="408"/>
      <c r="W278" s="489">
        <f t="shared" si="36"/>
        <v>31.016393442622952</v>
      </c>
      <c r="X278" s="489">
        <f t="shared" si="33"/>
        <v>31.016393442622952</v>
      </c>
      <c r="Y278" s="489">
        <f t="shared" si="34"/>
        <v>31.016393442622952</v>
      </c>
      <c r="Z278" s="489">
        <f t="shared" si="35"/>
        <v>31.016393442622952</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hidden="1" outlineLevel="3" x14ac:dyDescent="0.25">
      <c r="A279" s="376"/>
      <c r="B279" s="385"/>
      <c r="C279" s="378">
        <f t="shared" si="39"/>
        <v>4</v>
      </c>
      <c r="D279" s="403"/>
      <c r="E279" s="460">
        <v>2</v>
      </c>
      <c r="F279" s="460"/>
      <c r="G279" s="403"/>
      <c r="H279" s="408"/>
      <c r="I279" s="408">
        <v>3</v>
      </c>
      <c r="J279" s="488" t="s">
        <v>571</v>
      </c>
      <c r="K279" s="408"/>
      <c r="L279" s="408"/>
      <c r="M279" s="408"/>
      <c r="N279" s="496">
        <f t="shared" ref="N279:Q279" si="41">DATEVALUE(DAY(N278)&amp;"/"&amp;MONTH(N278)&amp;"/"&amp;YEAR(N278)+1)</f>
        <v>45102</v>
      </c>
      <c r="O279" s="496">
        <f t="shared" si="41"/>
        <v>45102</v>
      </c>
      <c r="P279" s="496">
        <f t="shared" si="41"/>
        <v>45102</v>
      </c>
      <c r="Q279" s="496">
        <f t="shared" si="41"/>
        <v>45102</v>
      </c>
      <c r="R279" s="482">
        <f t="shared" si="32"/>
        <v>43641</v>
      </c>
      <c r="S279" s="482">
        <f t="shared" si="32"/>
        <v>43641</v>
      </c>
      <c r="T279" s="482">
        <f t="shared" si="32"/>
        <v>43641</v>
      </c>
      <c r="U279" s="482">
        <f t="shared" si="32"/>
        <v>43641</v>
      </c>
      <c r="V279" s="408"/>
      <c r="W279" s="489">
        <f t="shared" si="36"/>
        <v>42.983606557377051</v>
      </c>
      <c r="X279" s="489">
        <f t="shared" si="33"/>
        <v>42.983606557377051</v>
      </c>
      <c r="Y279" s="489">
        <f t="shared" si="34"/>
        <v>42.983606557377051</v>
      </c>
      <c r="Z279" s="489">
        <f t="shared" si="35"/>
        <v>42.983606557377051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hidden="1" outlineLevel="3" x14ac:dyDescent="0.25">
      <c r="A280" s="376"/>
      <c r="B280" s="385"/>
      <c r="C280" s="378">
        <f t="shared" si="39"/>
        <v>4</v>
      </c>
      <c r="D280" s="403"/>
      <c r="E280" s="460">
        <v>2</v>
      </c>
      <c r="F280" s="460"/>
      <c r="G280" s="403"/>
      <c r="H280" s="408"/>
      <c r="I280" s="408">
        <v>4</v>
      </c>
      <c r="J280" s="488" t="s">
        <v>572</v>
      </c>
      <c r="K280" s="408"/>
      <c r="L280" s="408"/>
      <c r="M280" s="408"/>
      <c r="N280" s="496">
        <f t="shared" ref="N280:Q280" si="42">DATEVALUE(DAY(N279)&amp;"/"&amp;MONTH(N279)&amp;"/"&amp;YEAR(N279)+1)</f>
        <v>45468</v>
      </c>
      <c r="O280" s="496">
        <f t="shared" si="42"/>
        <v>45468</v>
      </c>
      <c r="P280" s="496">
        <f t="shared" si="42"/>
        <v>45468</v>
      </c>
      <c r="Q280" s="496">
        <f t="shared" si="42"/>
        <v>45468</v>
      </c>
      <c r="R280" s="482">
        <f t="shared" si="32"/>
        <v>43641</v>
      </c>
      <c r="S280" s="482">
        <f t="shared" si="32"/>
        <v>43641</v>
      </c>
      <c r="T280" s="482">
        <f t="shared" si="32"/>
        <v>43641</v>
      </c>
      <c r="U280" s="482">
        <f t="shared" si="32"/>
        <v>43641</v>
      </c>
      <c r="V280" s="408"/>
      <c r="W280" s="489">
        <f t="shared" si="36"/>
        <v>54.983606557377051</v>
      </c>
      <c r="X280" s="489">
        <f t="shared" si="33"/>
        <v>54.983606557377051</v>
      </c>
      <c r="Y280" s="489">
        <f t="shared" si="34"/>
        <v>54.983606557377051</v>
      </c>
      <c r="Z280" s="489">
        <f t="shared" si="35"/>
        <v>54.983606557377051</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hidden="1" outlineLevel="3" x14ac:dyDescent="0.25">
      <c r="A281" s="376"/>
      <c r="B281" s="385"/>
      <c r="C281" s="378">
        <f t="shared" si="39"/>
        <v>4</v>
      </c>
      <c r="D281" s="403"/>
      <c r="E281" s="460">
        <v>2</v>
      </c>
      <c r="F281" s="460"/>
      <c r="G281" s="403"/>
      <c r="H281" s="408"/>
      <c r="I281" s="408">
        <v>5</v>
      </c>
      <c r="J281" s="488" t="s">
        <v>573</v>
      </c>
      <c r="K281" s="408"/>
      <c r="L281" s="408"/>
      <c r="M281" s="408"/>
      <c r="N281" s="496">
        <f t="shared" ref="N281:Q281" si="43">DATEVALUE(DAY(N280)&amp;"/"&amp;MONTH(N280)&amp;"/"&amp;YEAR(N280)+1)</f>
        <v>45833</v>
      </c>
      <c r="O281" s="496">
        <f t="shared" si="43"/>
        <v>45833</v>
      </c>
      <c r="P281" s="496">
        <f t="shared" si="43"/>
        <v>45833</v>
      </c>
      <c r="Q281" s="496">
        <f t="shared" si="43"/>
        <v>45833</v>
      </c>
      <c r="R281" s="482">
        <f t="shared" si="32"/>
        <v>43641</v>
      </c>
      <c r="S281" s="482">
        <f t="shared" si="32"/>
        <v>43641</v>
      </c>
      <c r="T281" s="482">
        <f t="shared" si="32"/>
        <v>43641</v>
      </c>
      <c r="U281" s="482">
        <f t="shared" si="32"/>
        <v>43641</v>
      </c>
      <c r="V281" s="408"/>
      <c r="W281" s="489">
        <f t="shared" si="36"/>
        <v>66.950819672131146</v>
      </c>
      <c r="X281" s="489">
        <f t="shared" si="33"/>
        <v>66.950819672131146</v>
      </c>
      <c r="Y281" s="489">
        <f t="shared" si="34"/>
        <v>66.950819672131146</v>
      </c>
      <c r="Z281" s="489">
        <f t="shared" si="35"/>
        <v>66.950819672131146</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hidden="1" outlineLevel="3" x14ac:dyDescent="0.25">
      <c r="A282" s="376"/>
      <c r="B282" s="385"/>
      <c r="C282" s="378">
        <f t="shared" si="39"/>
        <v>4</v>
      </c>
      <c r="D282" s="403"/>
      <c r="E282" s="460">
        <v>2</v>
      </c>
      <c r="F282" s="460"/>
      <c r="G282" s="403"/>
      <c r="H282" s="408"/>
      <c r="I282" s="408">
        <v>6</v>
      </c>
      <c r="J282" s="488" t="s">
        <v>574</v>
      </c>
      <c r="K282" s="408"/>
      <c r="L282" s="408"/>
      <c r="M282" s="408"/>
      <c r="N282" s="496">
        <f t="shared" ref="N282:Q282" si="44">DATEVALUE(DAY(N281)&amp;"/"&amp;MONTH(N281)&amp;"/"&amp;YEAR(N281)+1)</f>
        <v>46198</v>
      </c>
      <c r="O282" s="496">
        <f t="shared" si="44"/>
        <v>46198</v>
      </c>
      <c r="P282" s="496">
        <f t="shared" si="44"/>
        <v>46198</v>
      </c>
      <c r="Q282" s="496">
        <f t="shared" si="44"/>
        <v>46198</v>
      </c>
      <c r="R282" s="482">
        <f t="shared" si="32"/>
        <v>43641</v>
      </c>
      <c r="S282" s="482">
        <f t="shared" si="32"/>
        <v>43641</v>
      </c>
      <c r="T282" s="482">
        <f t="shared" si="32"/>
        <v>43641</v>
      </c>
      <c r="U282" s="482">
        <f t="shared" si="32"/>
        <v>43641</v>
      </c>
      <c r="V282" s="408"/>
      <c r="W282" s="489">
        <f t="shared" si="36"/>
        <v>78.918032786885249</v>
      </c>
      <c r="X282" s="489">
        <f t="shared" si="33"/>
        <v>78.918032786885249</v>
      </c>
      <c r="Y282" s="489">
        <f t="shared" si="34"/>
        <v>78.918032786885249</v>
      </c>
      <c r="Z282" s="489">
        <f t="shared" si="35"/>
        <v>78.918032786885249</v>
      </c>
      <c r="AA282" s="490"/>
      <c r="AB282" s="408"/>
      <c r="AC282" s="491">
        <v>1</v>
      </c>
      <c r="AD282" s="492">
        <v>1</v>
      </c>
      <c r="AE282" s="492">
        <v>1</v>
      </c>
      <c r="AF282" s="493">
        <v>1</v>
      </c>
      <c r="AG282" s="408"/>
      <c r="AH282" s="408"/>
      <c r="AI282" s="408"/>
      <c r="AJ282" s="408"/>
      <c r="AK282" s="408"/>
      <c r="AL282" s="408"/>
      <c r="AM282" s="408"/>
      <c r="AN282" s="408"/>
      <c r="AO282" s="403"/>
      <c r="AP282" s="388"/>
      <c r="AQ282" s="376"/>
      <c r="AR282" s="376"/>
      <c r="AS282" s="376"/>
    </row>
    <row r="283" spans="1:45" hidden="1" outlineLevel="3" x14ac:dyDescent="0.25">
      <c r="A283" s="376"/>
      <c r="B283" s="385"/>
      <c r="C283" s="378">
        <f t="shared" si="39"/>
        <v>4</v>
      </c>
      <c r="D283" s="403"/>
      <c r="E283" s="460">
        <v>2</v>
      </c>
      <c r="F283" s="460"/>
      <c r="G283" s="403"/>
      <c r="H283" s="408"/>
      <c r="I283" s="408">
        <v>7</v>
      </c>
      <c r="J283" s="737" t="s">
        <v>575</v>
      </c>
      <c r="K283" s="408"/>
      <c r="L283" s="408"/>
      <c r="M283" s="408"/>
      <c r="N283" s="496">
        <f t="shared" ref="N283:Q283" si="45">DATEVALUE(DAY(N282)&amp;"/"&amp;MONTH(N282)&amp;"/"&amp;YEAR(N282)+1)</f>
        <v>46563</v>
      </c>
      <c r="O283" s="496">
        <f t="shared" si="45"/>
        <v>46563</v>
      </c>
      <c r="P283" s="496">
        <f t="shared" si="45"/>
        <v>46563</v>
      </c>
      <c r="Q283" s="496">
        <f t="shared" si="45"/>
        <v>46563</v>
      </c>
      <c r="R283" s="482">
        <f t="shared" si="32"/>
        <v>43641</v>
      </c>
      <c r="S283" s="482">
        <f t="shared" si="32"/>
        <v>43641</v>
      </c>
      <c r="T283" s="482">
        <f t="shared" si="32"/>
        <v>43641</v>
      </c>
      <c r="U283" s="482">
        <f t="shared" si="32"/>
        <v>43641</v>
      </c>
      <c r="V283" s="408"/>
      <c r="W283" s="497">
        <f t="shared" si="36"/>
        <v>90.885245901639351</v>
      </c>
      <c r="X283" s="497">
        <f t="shared" si="33"/>
        <v>90.885245901639351</v>
      </c>
      <c r="Y283" s="497">
        <f t="shared" si="34"/>
        <v>90.885245901639351</v>
      </c>
      <c r="Z283" s="497">
        <f t="shared" si="35"/>
        <v>90.885245901639351</v>
      </c>
      <c r="AA283" s="498"/>
      <c r="AB283" s="408"/>
      <c r="AC283" s="499">
        <v>1</v>
      </c>
      <c r="AD283" s="500">
        <v>1</v>
      </c>
      <c r="AE283" s="500">
        <v>1</v>
      </c>
      <c r="AF283" s="501">
        <v>1</v>
      </c>
      <c r="AG283" s="408"/>
      <c r="AH283" s="408"/>
      <c r="AI283" s="408"/>
      <c r="AJ283" s="408"/>
      <c r="AK283" s="408"/>
      <c r="AL283" s="408"/>
      <c r="AM283" s="408"/>
      <c r="AN283" s="408"/>
      <c r="AO283" s="403"/>
      <c r="AP283" s="388"/>
      <c r="AQ283" s="376"/>
      <c r="AR283" s="376"/>
      <c r="AS283" s="376"/>
    </row>
    <row r="284" spans="1:45" hidden="1" outlineLevel="2" x14ac:dyDescent="0.25">
      <c r="A284" s="376"/>
      <c r="B284" s="385"/>
      <c r="C284" s="378">
        <f>INT($C$243)+2</f>
        <v>3</v>
      </c>
      <c r="D284" s="403"/>
      <c r="E284" s="460">
        <v>3</v>
      </c>
      <c r="F284" s="460"/>
      <c r="G284" s="403"/>
      <c r="H284" s="424" t="str">
        <f>H$264</f>
        <v>Spr</v>
      </c>
      <c r="I284" s="478">
        <v>0</v>
      </c>
      <c r="J284" s="738" t="s">
        <v>562</v>
      </c>
      <c r="K284" s="736"/>
      <c r="L284" s="480"/>
      <c r="M284" s="408"/>
      <c r="N284" s="481">
        <v>44050</v>
      </c>
      <c r="O284" s="481">
        <v>44050</v>
      </c>
      <c r="P284" s="481">
        <v>44050</v>
      </c>
      <c r="Q284" s="481">
        <v>44050</v>
      </c>
      <c r="R284" s="482">
        <f t="shared" si="32"/>
        <v>43684</v>
      </c>
      <c r="S284" s="482">
        <f t="shared" si="32"/>
        <v>43684</v>
      </c>
      <c r="T284" s="482">
        <f t="shared" si="32"/>
        <v>43684</v>
      </c>
      <c r="U284" s="482">
        <f t="shared" si="32"/>
        <v>43684</v>
      </c>
      <c r="V284" s="408"/>
      <c r="W284" s="483">
        <f t="shared" si="36"/>
        <v>7.081967213114754</v>
      </c>
      <c r="X284" s="483">
        <f t="shared" si="33"/>
        <v>7.081967213114754</v>
      </c>
      <c r="Y284" s="483">
        <f t="shared" si="34"/>
        <v>7.081967213114754</v>
      </c>
      <c r="Z284" s="483">
        <f t="shared" si="35"/>
        <v>7.081967213114754</v>
      </c>
      <c r="AA284" s="484"/>
      <c r="AB284" s="408"/>
      <c r="AC284" s="485">
        <v>2</v>
      </c>
      <c r="AD284" s="486">
        <v>2</v>
      </c>
      <c r="AE284" s="486">
        <v>2</v>
      </c>
      <c r="AF284" s="487">
        <v>2</v>
      </c>
      <c r="AG284" s="408"/>
      <c r="AH284" s="408"/>
      <c r="AI284" s="408"/>
      <c r="AJ284" s="408"/>
      <c r="AK284" s="408"/>
      <c r="AL284" s="408"/>
      <c r="AM284" s="408"/>
      <c r="AN284" s="408"/>
      <c r="AO284" s="403"/>
      <c r="AP284" s="388"/>
      <c r="AQ284" s="376"/>
      <c r="AR284" s="376"/>
      <c r="AS284" s="376"/>
    </row>
    <row r="285" spans="1:45" hidden="1" outlineLevel="3" x14ac:dyDescent="0.25">
      <c r="A285" s="376"/>
      <c r="B285" s="385"/>
      <c r="C285" s="378">
        <f>INT($C$243)+3</f>
        <v>4</v>
      </c>
      <c r="D285" s="403"/>
      <c r="E285" s="460">
        <v>3</v>
      </c>
      <c r="F285" s="460"/>
      <c r="G285" s="403"/>
      <c r="H285" s="408"/>
      <c r="I285" s="478">
        <v>1</v>
      </c>
      <c r="J285" s="739" t="s">
        <v>563</v>
      </c>
      <c r="K285" s="736"/>
      <c r="L285" s="480"/>
      <c r="M285" s="408"/>
      <c r="N285" s="481">
        <v>44415</v>
      </c>
      <c r="O285" s="481">
        <v>44415</v>
      </c>
      <c r="P285" s="481">
        <v>44415</v>
      </c>
      <c r="Q285" s="481">
        <v>44415</v>
      </c>
      <c r="R285" s="482">
        <f t="shared" si="32"/>
        <v>43684</v>
      </c>
      <c r="S285" s="482">
        <f t="shared" si="32"/>
        <v>43684</v>
      </c>
      <c r="T285" s="482">
        <f t="shared" si="32"/>
        <v>43684</v>
      </c>
      <c r="U285" s="482">
        <f t="shared" si="32"/>
        <v>43684</v>
      </c>
      <c r="V285" s="408"/>
      <c r="W285" s="489">
        <f t="shared" si="36"/>
        <v>19.049180327868854</v>
      </c>
      <c r="X285" s="489">
        <f t="shared" si="33"/>
        <v>19.049180327868854</v>
      </c>
      <c r="Y285" s="489">
        <f t="shared" si="34"/>
        <v>19.049180327868854</v>
      </c>
      <c r="Z285" s="489">
        <f t="shared" si="35"/>
        <v>19.049180327868854</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hidden="1" outlineLevel="3" x14ac:dyDescent="0.25">
      <c r="A286" s="376"/>
      <c r="B286" s="385"/>
      <c r="C286" s="378">
        <f t="shared" ref="C286:C291" si="46">INT($C$243+3)</f>
        <v>4</v>
      </c>
      <c r="D286" s="403"/>
      <c r="E286" s="460">
        <v>3</v>
      </c>
      <c r="F286" s="460"/>
      <c r="G286" s="403"/>
      <c r="H286" s="408"/>
      <c r="I286" s="478">
        <v>2</v>
      </c>
      <c r="J286" s="739" t="s">
        <v>570</v>
      </c>
      <c r="K286" s="495"/>
      <c r="L286" s="408"/>
      <c r="M286" s="408"/>
      <c r="N286" s="496">
        <f t="shared" ref="N286:Q291" si="47">DATEVALUE(DAY(N285)&amp;"/"&amp;MONTH(N285)&amp;"/"&amp;YEAR(N285)+1)</f>
        <v>44780</v>
      </c>
      <c r="O286" s="496">
        <f t="shared" si="47"/>
        <v>44780</v>
      </c>
      <c r="P286" s="496">
        <f t="shared" si="47"/>
        <v>44780</v>
      </c>
      <c r="Q286" s="496">
        <f t="shared" si="47"/>
        <v>44780</v>
      </c>
      <c r="R286" s="482">
        <f t="shared" si="32"/>
        <v>43684</v>
      </c>
      <c r="S286" s="482">
        <f t="shared" si="32"/>
        <v>43684</v>
      </c>
      <c r="T286" s="482">
        <f t="shared" si="32"/>
        <v>43684</v>
      </c>
      <c r="U286" s="482">
        <f t="shared" si="32"/>
        <v>43684</v>
      </c>
      <c r="V286" s="408"/>
      <c r="W286" s="489">
        <f t="shared" si="36"/>
        <v>31.016393442622952</v>
      </c>
      <c r="X286" s="489">
        <f t="shared" si="33"/>
        <v>31.016393442622952</v>
      </c>
      <c r="Y286" s="489">
        <f t="shared" si="34"/>
        <v>31.016393442622952</v>
      </c>
      <c r="Z286" s="489">
        <f t="shared" si="35"/>
        <v>31.016393442622952</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hidden="1" outlineLevel="3" x14ac:dyDescent="0.25">
      <c r="A287" s="376"/>
      <c r="B287" s="385"/>
      <c r="C287" s="378">
        <f t="shared" si="46"/>
        <v>4</v>
      </c>
      <c r="D287" s="403"/>
      <c r="E287" s="460">
        <v>3</v>
      </c>
      <c r="F287" s="460"/>
      <c r="G287" s="403"/>
      <c r="H287" s="408"/>
      <c r="I287" s="478">
        <v>3</v>
      </c>
      <c r="J287" s="739" t="s">
        <v>571</v>
      </c>
      <c r="K287" s="495"/>
      <c r="L287" s="408"/>
      <c r="M287" s="408"/>
      <c r="N287" s="496">
        <f t="shared" si="47"/>
        <v>45145</v>
      </c>
      <c r="O287" s="496">
        <f t="shared" si="47"/>
        <v>45145</v>
      </c>
      <c r="P287" s="496">
        <f t="shared" si="47"/>
        <v>45145</v>
      </c>
      <c r="Q287" s="496">
        <f t="shared" si="47"/>
        <v>45145</v>
      </c>
      <c r="R287" s="482">
        <f t="shared" si="32"/>
        <v>43684</v>
      </c>
      <c r="S287" s="482">
        <f t="shared" si="32"/>
        <v>43684</v>
      </c>
      <c r="T287" s="482">
        <f t="shared" si="32"/>
        <v>43684</v>
      </c>
      <c r="U287" s="482">
        <f t="shared" si="32"/>
        <v>43684</v>
      </c>
      <c r="V287" s="408"/>
      <c r="W287" s="489">
        <f t="shared" si="36"/>
        <v>42.983606557377051</v>
      </c>
      <c r="X287" s="489">
        <f t="shared" si="33"/>
        <v>42.983606557377051</v>
      </c>
      <c r="Y287" s="489">
        <f t="shared" si="34"/>
        <v>42.983606557377051</v>
      </c>
      <c r="Z287" s="489">
        <f t="shared" si="35"/>
        <v>42.983606557377051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hidden="1" outlineLevel="3" x14ac:dyDescent="0.25">
      <c r="A288" s="376"/>
      <c r="B288" s="385"/>
      <c r="C288" s="378">
        <f t="shared" si="46"/>
        <v>4</v>
      </c>
      <c r="D288" s="403"/>
      <c r="E288" s="460">
        <v>3</v>
      </c>
      <c r="F288" s="460"/>
      <c r="G288" s="403"/>
      <c r="H288" s="408"/>
      <c r="I288" s="478">
        <v>4</v>
      </c>
      <c r="J288" s="739" t="s">
        <v>572</v>
      </c>
      <c r="K288" s="495"/>
      <c r="L288" s="408"/>
      <c r="M288" s="408"/>
      <c r="N288" s="496">
        <f t="shared" si="47"/>
        <v>45511</v>
      </c>
      <c r="O288" s="496">
        <f t="shared" si="47"/>
        <v>45511</v>
      </c>
      <c r="P288" s="496">
        <f t="shared" si="47"/>
        <v>45511</v>
      </c>
      <c r="Q288" s="496">
        <f t="shared" si="47"/>
        <v>45511</v>
      </c>
      <c r="R288" s="482">
        <f t="shared" si="32"/>
        <v>43684</v>
      </c>
      <c r="S288" s="482">
        <f t="shared" si="32"/>
        <v>43684</v>
      </c>
      <c r="T288" s="482">
        <f t="shared" si="32"/>
        <v>43684</v>
      </c>
      <c r="U288" s="482">
        <f t="shared" si="32"/>
        <v>43684</v>
      </c>
      <c r="V288" s="408"/>
      <c r="W288" s="489">
        <f t="shared" si="36"/>
        <v>54.983606557377051</v>
      </c>
      <c r="X288" s="489">
        <f t="shared" si="33"/>
        <v>54.983606557377051</v>
      </c>
      <c r="Y288" s="489">
        <f t="shared" si="34"/>
        <v>54.983606557377051</v>
      </c>
      <c r="Z288" s="489">
        <f t="shared" si="35"/>
        <v>54.983606557377051</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hidden="1" outlineLevel="3" x14ac:dyDescent="0.25">
      <c r="A289" s="376"/>
      <c r="B289" s="385"/>
      <c r="C289" s="378">
        <f t="shared" si="46"/>
        <v>4</v>
      </c>
      <c r="D289" s="403"/>
      <c r="E289" s="460">
        <v>3</v>
      </c>
      <c r="F289" s="460"/>
      <c r="G289" s="403"/>
      <c r="H289" s="408"/>
      <c r="I289" s="478">
        <v>5</v>
      </c>
      <c r="J289" s="739" t="s">
        <v>573</v>
      </c>
      <c r="K289" s="495"/>
      <c r="L289" s="408"/>
      <c r="M289" s="408"/>
      <c r="N289" s="496">
        <f t="shared" si="47"/>
        <v>45876</v>
      </c>
      <c r="O289" s="496">
        <f t="shared" si="47"/>
        <v>45876</v>
      </c>
      <c r="P289" s="496">
        <f t="shared" si="47"/>
        <v>45876</v>
      </c>
      <c r="Q289" s="496">
        <f t="shared" si="47"/>
        <v>45876</v>
      </c>
      <c r="R289" s="482">
        <f t="shared" si="32"/>
        <v>43684</v>
      </c>
      <c r="S289" s="482">
        <f t="shared" si="32"/>
        <v>43684</v>
      </c>
      <c r="T289" s="482">
        <f t="shared" si="32"/>
        <v>43684</v>
      </c>
      <c r="U289" s="482">
        <f t="shared" si="32"/>
        <v>43684</v>
      </c>
      <c r="V289" s="408"/>
      <c r="W289" s="489">
        <f t="shared" si="36"/>
        <v>66.950819672131146</v>
      </c>
      <c r="X289" s="489">
        <f t="shared" si="33"/>
        <v>66.950819672131146</v>
      </c>
      <c r="Y289" s="489">
        <f t="shared" si="34"/>
        <v>66.950819672131146</v>
      </c>
      <c r="Z289" s="489">
        <f t="shared" si="35"/>
        <v>66.950819672131146</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hidden="1" outlineLevel="3" x14ac:dyDescent="0.25">
      <c r="A290" s="376"/>
      <c r="B290" s="385"/>
      <c r="C290" s="378">
        <f t="shared" si="46"/>
        <v>4</v>
      </c>
      <c r="D290" s="403"/>
      <c r="E290" s="460">
        <v>3</v>
      </c>
      <c r="F290" s="460"/>
      <c r="G290" s="403"/>
      <c r="H290" s="408"/>
      <c r="I290" s="478">
        <v>6</v>
      </c>
      <c r="J290" s="739" t="s">
        <v>574</v>
      </c>
      <c r="K290" s="495"/>
      <c r="L290" s="408"/>
      <c r="M290" s="408"/>
      <c r="N290" s="496">
        <f t="shared" si="47"/>
        <v>46241</v>
      </c>
      <c r="O290" s="496">
        <f t="shared" si="47"/>
        <v>46241</v>
      </c>
      <c r="P290" s="496">
        <f t="shared" si="47"/>
        <v>46241</v>
      </c>
      <c r="Q290" s="496">
        <f t="shared" si="47"/>
        <v>46241</v>
      </c>
      <c r="R290" s="482">
        <f t="shared" si="32"/>
        <v>43684</v>
      </c>
      <c r="S290" s="482">
        <f t="shared" si="32"/>
        <v>43684</v>
      </c>
      <c r="T290" s="482">
        <f t="shared" si="32"/>
        <v>43684</v>
      </c>
      <c r="U290" s="482">
        <f t="shared" si="32"/>
        <v>43684</v>
      </c>
      <c r="V290" s="408"/>
      <c r="W290" s="489">
        <f t="shared" si="36"/>
        <v>78.918032786885249</v>
      </c>
      <c r="X290" s="489">
        <f t="shared" si="33"/>
        <v>78.918032786885249</v>
      </c>
      <c r="Y290" s="489">
        <f t="shared" si="34"/>
        <v>78.918032786885249</v>
      </c>
      <c r="Z290" s="489">
        <f t="shared" si="35"/>
        <v>78.918032786885249</v>
      </c>
      <c r="AA290" s="490"/>
      <c r="AB290" s="408"/>
      <c r="AC290" s="491">
        <v>2</v>
      </c>
      <c r="AD290" s="492">
        <v>2</v>
      </c>
      <c r="AE290" s="492">
        <v>2</v>
      </c>
      <c r="AF290" s="493">
        <v>2</v>
      </c>
      <c r="AG290" s="408"/>
      <c r="AH290" s="408"/>
      <c r="AI290" s="408"/>
      <c r="AJ290" s="408"/>
      <c r="AK290" s="408"/>
      <c r="AL290" s="408"/>
      <c r="AM290" s="408"/>
      <c r="AN290" s="408"/>
      <c r="AO290" s="403"/>
      <c r="AP290" s="388"/>
      <c r="AQ290" s="376"/>
      <c r="AR290" s="376"/>
      <c r="AS290" s="376"/>
    </row>
    <row r="291" spans="1:45" hidden="1" outlineLevel="3" x14ac:dyDescent="0.25">
      <c r="A291" s="376"/>
      <c r="B291" s="385"/>
      <c r="C291" s="378">
        <f t="shared" si="46"/>
        <v>4</v>
      </c>
      <c r="D291" s="403"/>
      <c r="E291" s="460">
        <v>3</v>
      </c>
      <c r="F291" s="460"/>
      <c r="G291" s="403"/>
      <c r="H291" s="408"/>
      <c r="I291" s="478">
        <v>7</v>
      </c>
      <c r="J291" s="739" t="s">
        <v>575</v>
      </c>
      <c r="K291" s="495"/>
      <c r="L291" s="408"/>
      <c r="M291" s="408"/>
      <c r="N291" s="496">
        <f t="shared" si="47"/>
        <v>46606</v>
      </c>
      <c r="O291" s="496">
        <f t="shared" si="47"/>
        <v>46606</v>
      </c>
      <c r="P291" s="496">
        <f t="shared" si="47"/>
        <v>46606</v>
      </c>
      <c r="Q291" s="496">
        <f t="shared" si="47"/>
        <v>46606</v>
      </c>
      <c r="R291" s="482">
        <f t="shared" si="32"/>
        <v>43684</v>
      </c>
      <c r="S291" s="482">
        <f t="shared" si="32"/>
        <v>43684</v>
      </c>
      <c r="T291" s="482">
        <f t="shared" si="32"/>
        <v>43684</v>
      </c>
      <c r="U291" s="482">
        <f t="shared" si="32"/>
        <v>43684</v>
      </c>
      <c r="V291" s="408"/>
      <c r="W291" s="497">
        <f t="shared" si="36"/>
        <v>90.885245901639351</v>
      </c>
      <c r="X291" s="497">
        <f t="shared" si="33"/>
        <v>90.885245901639351</v>
      </c>
      <c r="Y291" s="497">
        <f t="shared" si="34"/>
        <v>90.885245901639351</v>
      </c>
      <c r="Z291" s="497">
        <f t="shared" si="35"/>
        <v>90.885245901639351</v>
      </c>
      <c r="AA291" s="498"/>
      <c r="AB291" s="408"/>
      <c r="AC291" s="499">
        <v>2</v>
      </c>
      <c r="AD291" s="500">
        <v>2</v>
      </c>
      <c r="AE291" s="500">
        <v>2</v>
      </c>
      <c r="AF291" s="501">
        <v>2</v>
      </c>
      <c r="AG291" s="408"/>
      <c r="AH291" s="408"/>
      <c r="AI291" s="408"/>
      <c r="AJ291" s="408"/>
      <c r="AK291" s="408"/>
      <c r="AL291" s="408"/>
      <c r="AM291" s="408"/>
      <c r="AN291" s="408"/>
      <c r="AO291" s="403"/>
      <c r="AP291" s="388"/>
      <c r="AQ291" s="376"/>
      <c r="AR291" s="376"/>
      <c r="AS291" s="376"/>
    </row>
    <row r="292" spans="1:45" s="689" customFormat="1" hidden="1" outlineLevel="3" x14ac:dyDescent="0.25">
      <c r="A292" s="376"/>
      <c r="B292" s="385"/>
      <c r="C292" s="378"/>
      <c r="D292" s="403"/>
      <c r="E292" s="460"/>
      <c r="F292" s="460"/>
      <c r="G292" s="403"/>
      <c r="H292" s="408"/>
      <c r="I292" s="465"/>
      <c r="J292" s="465"/>
      <c r="K292" s="465"/>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idden="1" outlineLevel="3" x14ac:dyDescent="0.25">
      <c r="A293" s="376"/>
      <c r="B293" s="385"/>
      <c r="C293" s="378"/>
      <c r="D293" s="403"/>
      <c r="E293" s="460"/>
      <c r="F293" s="460"/>
      <c r="G293" s="403"/>
      <c r="H293" s="408"/>
      <c r="I293" s="465"/>
      <c r="J293" s="465"/>
      <c r="K293" s="1026" t="s">
        <v>1159</v>
      </c>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ht="8.25" hidden="1" customHeight="1" outlineLevel="3" x14ac:dyDescent="0.25">
      <c r="A294" s="376"/>
      <c r="B294" s="385"/>
      <c r="C294" s="378"/>
      <c r="D294" s="403"/>
      <c r="E294" s="460"/>
      <c r="F294" s="460"/>
      <c r="G294" s="403"/>
      <c r="H294" s="408"/>
      <c r="I294" s="465"/>
      <c r="J294" s="465"/>
      <c r="K294" s="465"/>
      <c r="L294" s="408"/>
      <c r="M294" s="408"/>
      <c r="N294" s="408"/>
      <c r="O294" s="408"/>
      <c r="P294" s="408"/>
      <c r="Q294" s="408"/>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hidden="1" outlineLevel="3" x14ac:dyDescent="0.25">
      <c r="A295" s="376"/>
      <c r="B295" s="385"/>
      <c r="C295" s="378"/>
      <c r="D295" s="403"/>
      <c r="E295" s="460"/>
      <c r="F295" s="460"/>
      <c r="G295" s="403"/>
      <c r="H295" s="408"/>
      <c r="I295" s="465"/>
      <c r="J295" s="465"/>
      <c r="K295" s="1029">
        <f t="shared" ref="K295:Q297" si="48">MIN(363,INT((K262 - DATE(YEAR(K262),1,1))))+364*(YEAR(K262)-i_startyear)</f>
        <v>120</v>
      </c>
      <c r="L295" s="1029">
        <f t="shared" si="48"/>
        <v>120</v>
      </c>
      <c r="M295" s="1029">
        <f t="shared" si="48"/>
        <v>120</v>
      </c>
      <c r="N295" s="1029">
        <f t="shared" si="48"/>
        <v>120</v>
      </c>
      <c r="O295" s="1029">
        <f t="shared" si="48"/>
        <v>120</v>
      </c>
      <c r="P295" s="1029">
        <f t="shared" si="48"/>
        <v>120</v>
      </c>
      <c r="Q295" s="1029">
        <f t="shared" si="48"/>
        <v>120</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hidden="1" outlineLevel="3" x14ac:dyDescent="0.25">
      <c r="A296" s="376"/>
      <c r="B296" s="385"/>
      <c r="C296" s="378"/>
      <c r="D296" s="403"/>
      <c r="E296" s="460"/>
      <c r="F296" s="460"/>
      <c r="G296" s="403"/>
      <c r="H296" s="408"/>
      <c r="I296" s="465"/>
      <c r="J296" s="465"/>
      <c r="K296" s="1029">
        <f t="shared" si="48"/>
        <v>175</v>
      </c>
      <c r="L296" s="1029">
        <f t="shared" si="48"/>
        <v>175</v>
      </c>
      <c r="M296" s="1029">
        <f t="shared" si="48"/>
        <v>175</v>
      </c>
      <c r="N296" s="1029">
        <f t="shared" si="48"/>
        <v>175</v>
      </c>
      <c r="O296" s="1029">
        <f t="shared" si="48"/>
        <v>175</v>
      </c>
      <c r="P296" s="1029">
        <f t="shared" si="48"/>
        <v>175</v>
      </c>
      <c r="Q296" s="1029">
        <f t="shared" si="48"/>
        <v>175</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hidden="1" outlineLevel="3" x14ac:dyDescent="0.25">
      <c r="A297" s="376"/>
      <c r="B297" s="385"/>
      <c r="C297" s="378"/>
      <c r="D297" s="403"/>
      <c r="E297" s="460"/>
      <c r="F297" s="460"/>
      <c r="G297" s="403"/>
      <c r="H297" s="408"/>
      <c r="I297" s="465"/>
      <c r="J297" s="465"/>
      <c r="K297" s="1029">
        <f t="shared" si="48"/>
        <v>218</v>
      </c>
      <c r="L297" s="1029">
        <f t="shared" si="48"/>
        <v>218</v>
      </c>
      <c r="M297" s="1029">
        <f t="shared" si="48"/>
        <v>218</v>
      </c>
      <c r="N297" s="1029">
        <f t="shared" si="48"/>
        <v>218</v>
      </c>
      <c r="O297" s="1029">
        <f t="shared" si="48"/>
        <v>218</v>
      </c>
      <c r="P297" s="1029">
        <f t="shared" si="48"/>
        <v>218</v>
      </c>
      <c r="Q297" s="1029">
        <f t="shared" si="48"/>
        <v>218</v>
      </c>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hidden="1" outlineLevel="3" x14ac:dyDescent="0.25">
      <c r="A298" s="376"/>
      <c r="B298" s="385"/>
      <c r="C298" s="378"/>
      <c r="D298" s="403"/>
      <c r="E298" s="460"/>
      <c r="F298" s="460"/>
      <c r="G298" s="403"/>
      <c r="H298" s="408"/>
      <c r="I298" s="465"/>
      <c r="J298" s="465"/>
      <c r="K298" s="465"/>
      <c r="L298" s="408"/>
      <c r="M298" s="408"/>
      <c r="N298" s="408"/>
      <c r="O298" s="408"/>
      <c r="P298" s="408"/>
      <c r="Q298" s="408"/>
      <c r="R298" s="408"/>
      <c r="S298" s="408"/>
      <c r="T298" s="408"/>
      <c r="U298" s="408"/>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hidden="1" outlineLevel="3" x14ac:dyDescent="0.25">
      <c r="A299" s="376"/>
      <c r="B299" s="385"/>
      <c r="C299" s="378"/>
      <c r="D299" s="403"/>
      <c r="E299" s="460"/>
      <c r="F299" s="460"/>
      <c r="G299" s="403"/>
      <c r="H299" s="408"/>
      <c r="I299" s="465"/>
      <c r="J299" s="465"/>
      <c r="K299" s="465"/>
      <c r="L299" s="408"/>
      <c r="M299" s="408"/>
      <c r="N299" s="1029">
        <f>MIN(363,INT((N268 - DATE(YEAR(N268),1,1))))+364*INT(YEAR(N268)-i_startyear)</f>
        <v>485</v>
      </c>
      <c r="O299" s="1029">
        <f t="shared" ref="O299:U308" si="49">MIN(363,INT((O268 - DATE(YEAR(O268),1,1))))+364*(YEAR(O268)-i_startyear)</f>
        <v>485</v>
      </c>
      <c r="P299" s="1029">
        <f t="shared" si="49"/>
        <v>485</v>
      </c>
      <c r="Q299" s="1029">
        <f t="shared" si="49"/>
        <v>485</v>
      </c>
      <c r="R299" s="1030">
        <f t="shared" si="49"/>
        <v>120</v>
      </c>
      <c r="S299" s="1030">
        <f t="shared" si="49"/>
        <v>120</v>
      </c>
      <c r="T299" s="1030">
        <f t="shared" si="49"/>
        <v>120</v>
      </c>
      <c r="U299" s="1030">
        <f t="shared" si="49"/>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hidden="1" outlineLevel="3" x14ac:dyDescent="0.25">
      <c r="A300" s="376"/>
      <c r="B300" s="385"/>
      <c r="C300" s="378"/>
      <c r="D300" s="403"/>
      <c r="E300" s="460"/>
      <c r="F300" s="460"/>
      <c r="G300" s="403"/>
      <c r="H300" s="408"/>
      <c r="I300" s="465"/>
      <c r="J300" s="465"/>
      <c r="K300" s="465"/>
      <c r="L300" s="408"/>
      <c r="M300" s="408"/>
      <c r="N300" s="1029">
        <f t="shared" ref="N300:N322" si="50">MIN(363,INT((N269 - DATE(YEAR(N269),1,1))))+364*(YEAR(N269)-i_startyear)</f>
        <v>848</v>
      </c>
      <c r="O300" s="1029">
        <f t="shared" si="49"/>
        <v>848</v>
      </c>
      <c r="P300" s="1029">
        <f t="shared" si="49"/>
        <v>848</v>
      </c>
      <c r="Q300" s="1029">
        <f t="shared" si="49"/>
        <v>848</v>
      </c>
      <c r="R300" s="1030">
        <f t="shared" si="49"/>
        <v>120</v>
      </c>
      <c r="S300" s="1030">
        <f t="shared" si="49"/>
        <v>120</v>
      </c>
      <c r="T300" s="1030">
        <f t="shared" si="49"/>
        <v>120</v>
      </c>
      <c r="U300" s="1030">
        <f t="shared" si="49"/>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hidden="1" outlineLevel="3" x14ac:dyDescent="0.25">
      <c r="A301" s="376"/>
      <c r="B301" s="385"/>
      <c r="C301" s="378"/>
      <c r="D301" s="403"/>
      <c r="E301" s="460"/>
      <c r="F301" s="460"/>
      <c r="G301" s="403"/>
      <c r="H301" s="408"/>
      <c r="I301" s="465"/>
      <c r="J301" s="465"/>
      <c r="K301" s="465"/>
      <c r="L301" s="408"/>
      <c r="M301" s="408"/>
      <c r="N301" s="1029">
        <f t="shared" si="50"/>
        <v>1212</v>
      </c>
      <c r="O301" s="1029">
        <f t="shared" si="49"/>
        <v>1212</v>
      </c>
      <c r="P301" s="1029">
        <f t="shared" si="49"/>
        <v>1212</v>
      </c>
      <c r="Q301" s="1029">
        <f t="shared" si="49"/>
        <v>1212</v>
      </c>
      <c r="R301" s="1030">
        <f t="shared" si="49"/>
        <v>120</v>
      </c>
      <c r="S301" s="1030">
        <f t="shared" si="49"/>
        <v>120</v>
      </c>
      <c r="T301" s="1030">
        <f t="shared" si="49"/>
        <v>120</v>
      </c>
      <c r="U301" s="1030">
        <f t="shared" si="49"/>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hidden="1" outlineLevel="3" x14ac:dyDescent="0.25">
      <c r="A302" s="376"/>
      <c r="B302" s="385"/>
      <c r="C302" s="378"/>
      <c r="D302" s="403"/>
      <c r="E302" s="460"/>
      <c r="F302" s="460"/>
      <c r="G302" s="403"/>
      <c r="H302" s="408"/>
      <c r="I302" s="465"/>
      <c r="J302" s="465"/>
      <c r="K302" s="465"/>
      <c r="L302" s="408"/>
      <c r="M302" s="408"/>
      <c r="N302" s="1029">
        <f t="shared" si="50"/>
        <v>1576</v>
      </c>
      <c r="O302" s="1029">
        <f t="shared" si="49"/>
        <v>1576</v>
      </c>
      <c r="P302" s="1029">
        <f t="shared" si="49"/>
        <v>1576</v>
      </c>
      <c r="Q302" s="1029">
        <f t="shared" si="49"/>
        <v>1576</v>
      </c>
      <c r="R302" s="1030">
        <f t="shared" si="49"/>
        <v>120</v>
      </c>
      <c r="S302" s="1030">
        <f t="shared" si="49"/>
        <v>120</v>
      </c>
      <c r="T302" s="1030">
        <f t="shared" si="49"/>
        <v>120</v>
      </c>
      <c r="U302" s="1030">
        <f t="shared" si="49"/>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hidden="1" outlineLevel="3" x14ac:dyDescent="0.25">
      <c r="A303" s="376"/>
      <c r="B303" s="385"/>
      <c r="C303" s="378"/>
      <c r="D303" s="403"/>
      <c r="E303" s="460"/>
      <c r="F303" s="460"/>
      <c r="G303" s="403"/>
      <c r="H303" s="408"/>
      <c r="I303" s="465"/>
      <c r="J303" s="465"/>
      <c r="K303" s="465"/>
      <c r="L303" s="408"/>
      <c r="M303" s="408"/>
      <c r="N303" s="1029">
        <f t="shared" si="50"/>
        <v>1941</v>
      </c>
      <c r="O303" s="1029">
        <f t="shared" si="49"/>
        <v>1941</v>
      </c>
      <c r="P303" s="1029">
        <f t="shared" si="49"/>
        <v>1941</v>
      </c>
      <c r="Q303" s="1029">
        <f t="shared" si="49"/>
        <v>1941</v>
      </c>
      <c r="R303" s="1030">
        <f t="shared" si="49"/>
        <v>120</v>
      </c>
      <c r="S303" s="1030">
        <f t="shared" si="49"/>
        <v>120</v>
      </c>
      <c r="T303" s="1030">
        <f t="shared" si="49"/>
        <v>120</v>
      </c>
      <c r="U303" s="1030">
        <f t="shared" si="49"/>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hidden="1" outlineLevel="3" x14ac:dyDescent="0.25">
      <c r="A304" s="376"/>
      <c r="B304" s="385"/>
      <c r="C304" s="378"/>
      <c r="D304" s="403"/>
      <c r="E304" s="460"/>
      <c r="F304" s="460"/>
      <c r="G304" s="403"/>
      <c r="H304" s="408"/>
      <c r="I304" s="465"/>
      <c r="J304" s="465"/>
      <c r="K304" s="465"/>
      <c r="L304" s="408"/>
      <c r="M304" s="408"/>
      <c r="N304" s="1029">
        <f t="shared" si="50"/>
        <v>2304</v>
      </c>
      <c r="O304" s="1029">
        <f t="shared" si="49"/>
        <v>2304</v>
      </c>
      <c r="P304" s="1029">
        <f t="shared" si="49"/>
        <v>2304</v>
      </c>
      <c r="Q304" s="1029">
        <f t="shared" si="49"/>
        <v>2304</v>
      </c>
      <c r="R304" s="1030">
        <f t="shared" si="49"/>
        <v>120</v>
      </c>
      <c r="S304" s="1030">
        <f t="shared" si="49"/>
        <v>120</v>
      </c>
      <c r="T304" s="1030">
        <f t="shared" si="49"/>
        <v>120</v>
      </c>
      <c r="U304" s="1030">
        <f t="shared" si="49"/>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hidden="1" outlineLevel="3" x14ac:dyDescent="0.25">
      <c r="A305" s="376"/>
      <c r="B305" s="385"/>
      <c r="C305" s="378"/>
      <c r="D305" s="403"/>
      <c r="E305" s="460"/>
      <c r="F305" s="460"/>
      <c r="G305" s="403"/>
      <c r="H305" s="408"/>
      <c r="I305" s="465"/>
      <c r="J305" s="465"/>
      <c r="K305" s="465"/>
      <c r="L305" s="408"/>
      <c r="M305" s="408"/>
      <c r="N305" s="1029">
        <f t="shared" si="50"/>
        <v>2668</v>
      </c>
      <c r="O305" s="1029">
        <f t="shared" si="49"/>
        <v>2668</v>
      </c>
      <c r="P305" s="1029">
        <f t="shared" si="49"/>
        <v>2668</v>
      </c>
      <c r="Q305" s="1029">
        <f t="shared" si="49"/>
        <v>2668</v>
      </c>
      <c r="R305" s="1030">
        <f t="shared" si="49"/>
        <v>120</v>
      </c>
      <c r="S305" s="1030">
        <f t="shared" si="49"/>
        <v>120</v>
      </c>
      <c r="T305" s="1030">
        <f t="shared" si="49"/>
        <v>120</v>
      </c>
      <c r="U305" s="1030">
        <f t="shared" si="49"/>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hidden="1" outlineLevel="3" x14ac:dyDescent="0.25">
      <c r="A306" s="376"/>
      <c r="B306" s="385"/>
      <c r="C306" s="378"/>
      <c r="D306" s="403"/>
      <c r="E306" s="460"/>
      <c r="F306" s="460"/>
      <c r="G306" s="403"/>
      <c r="H306" s="408"/>
      <c r="I306" s="465"/>
      <c r="J306" s="465"/>
      <c r="K306" s="465"/>
      <c r="L306" s="408"/>
      <c r="M306" s="408"/>
      <c r="N306" s="1029">
        <f t="shared" si="50"/>
        <v>3032</v>
      </c>
      <c r="O306" s="1029">
        <f t="shared" si="49"/>
        <v>3032</v>
      </c>
      <c r="P306" s="1029">
        <f t="shared" si="49"/>
        <v>3032</v>
      </c>
      <c r="Q306" s="1029">
        <f t="shared" si="49"/>
        <v>3032</v>
      </c>
      <c r="R306" s="1030">
        <f t="shared" si="49"/>
        <v>120</v>
      </c>
      <c r="S306" s="1030">
        <f t="shared" si="49"/>
        <v>120</v>
      </c>
      <c r="T306" s="1030">
        <f t="shared" si="49"/>
        <v>120</v>
      </c>
      <c r="U306" s="1030">
        <f t="shared" si="49"/>
        <v>120</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hidden="1" outlineLevel="3" x14ac:dyDescent="0.25">
      <c r="A307" s="376"/>
      <c r="B307" s="385"/>
      <c r="C307" s="378"/>
      <c r="D307" s="403"/>
      <c r="E307" s="460"/>
      <c r="F307" s="460"/>
      <c r="G307" s="403"/>
      <c r="H307" s="408"/>
      <c r="I307" s="465"/>
      <c r="J307" s="465"/>
      <c r="K307" s="465"/>
      <c r="L307" s="408"/>
      <c r="M307" s="408"/>
      <c r="N307" s="1029">
        <f t="shared" si="50"/>
        <v>540</v>
      </c>
      <c r="O307" s="1029">
        <f t="shared" si="49"/>
        <v>540</v>
      </c>
      <c r="P307" s="1029">
        <f t="shared" si="49"/>
        <v>540</v>
      </c>
      <c r="Q307" s="1029">
        <f t="shared" si="49"/>
        <v>540</v>
      </c>
      <c r="R307" s="1030">
        <f t="shared" si="49"/>
        <v>175</v>
      </c>
      <c r="S307" s="1030">
        <f t="shared" si="49"/>
        <v>175</v>
      </c>
      <c r="T307" s="1030">
        <f t="shared" si="49"/>
        <v>175</v>
      </c>
      <c r="U307" s="1030">
        <f t="shared" si="49"/>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hidden="1" outlineLevel="3" x14ac:dyDescent="0.25">
      <c r="A308" s="376"/>
      <c r="B308" s="385"/>
      <c r="C308" s="378"/>
      <c r="D308" s="403"/>
      <c r="E308" s="460"/>
      <c r="F308" s="460"/>
      <c r="G308" s="403"/>
      <c r="H308" s="408"/>
      <c r="I308" s="465"/>
      <c r="J308" s="465"/>
      <c r="K308" s="465"/>
      <c r="L308" s="408"/>
      <c r="M308" s="408"/>
      <c r="N308" s="1029">
        <f t="shared" si="50"/>
        <v>903</v>
      </c>
      <c r="O308" s="1029">
        <f t="shared" si="49"/>
        <v>903</v>
      </c>
      <c r="P308" s="1029">
        <f t="shared" si="49"/>
        <v>903</v>
      </c>
      <c r="Q308" s="1029">
        <f t="shared" si="49"/>
        <v>903</v>
      </c>
      <c r="R308" s="1030">
        <f t="shared" si="49"/>
        <v>175</v>
      </c>
      <c r="S308" s="1030">
        <f t="shared" si="49"/>
        <v>175</v>
      </c>
      <c r="T308" s="1030">
        <f t="shared" si="49"/>
        <v>175</v>
      </c>
      <c r="U308" s="1030">
        <f t="shared" si="49"/>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hidden="1" outlineLevel="3" x14ac:dyDescent="0.25">
      <c r="A309" s="376"/>
      <c r="B309" s="385"/>
      <c r="C309" s="378"/>
      <c r="D309" s="403"/>
      <c r="E309" s="460"/>
      <c r="F309" s="460"/>
      <c r="G309" s="403"/>
      <c r="H309" s="408"/>
      <c r="I309" s="465"/>
      <c r="J309" s="465"/>
      <c r="K309" s="465"/>
      <c r="L309" s="408"/>
      <c r="M309" s="408"/>
      <c r="N309" s="1029">
        <f t="shared" si="50"/>
        <v>1267</v>
      </c>
      <c r="O309" s="1029">
        <f t="shared" ref="O309:U318" si="51">MIN(363,INT((O278 - DATE(YEAR(O278),1,1))))+364*(YEAR(O278)-i_startyear)</f>
        <v>1267</v>
      </c>
      <c r="P309" s="1029">
        <f t="shared" si="51"/>
        <v>1267</v>
      </c>
      <c r="Q309" s="1029">
        <f t="shared" si="51"/>
        <v>1267</v>
      </c>
      <c r="R309" s="1030">
        <f t="shared" si="51"/>
        <v>175</v>
      </c>
      <c r="S309" s="1030">
        <f t="shared" si="51"/>
        <v>175</v>
      </c>
      <c r="T309" s="1030">
        <f t="shared" si="51"/>
        <v>175</v>
      </c>
      <c r="U309" s="1030">
        <f t="shared" si="51"/>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hidden="1" outlineLevel="3" x14ac:dyDescent="0.25">
      <c r="A310" s="376"/>
      <c r="B310" s="385"/>
      <c r="C310" s="378"/>
      <c r="D310" s="403"/>
      <c r="E310" s="460"/>
      <c r="F310" s="460"/>
      <c r="G310" s="403"/>
      <c r="H310" s="408"/>
      <c r="I310" s="465"/>
      <c r="J310" s="465"/>
      <c r="K310" s="465"/>
      <c r="L310" s="408"/>
      <c r="M310" s="408"/>
      <c r="N310" s="1029">
        <f t="shared" si="50"/>
        <v>1631</v>
      </c>
      <c r="O310" s="1029">
        <f t="shared" si="51"/>
        <v>1631</v>
      </c>
      <c r="P310" s="1029">
        <f t="shared" si="51"/>
        <v>1631</v>
      </c>
      <c r="Q310" s="1029">
        <f t="shared" si="51"/>
        <v>1631</v>
      </c>
      <c r="R310" s="1030">
        <f t="shared" si="51"/>
        <v>175</v>
      </c>
      <c r="S310" s="1030">
        <f t="shared" si="51"/>
        <v>175</v>
      </c>
      <c r="T310" s="1030">
        <f t="shared" si="51"/>
        <v>175</v>
      </c>
      <c r="U310" s="1030">
        <f t="shared" si="51"/>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hidden="1" outlineLevel="3" x14ac:dyDescent="0.25">
      <c r="A311" s="376"/>
      <c r="B311" s="385"/>
      <c r="C311" s="378"/>
      <c r="D311" s="403"/>
      <c r="E311" s="460"/>
      <c r="F311" s="460"/>
      <c r="G311" s="403"/>
      <c r="H311" s="408"/>
      <c r="I311" s="465"/>
      <c r="J311" s="465"/>
      <c r="K311" s="465"/>
      <c r="L311" s="408"/>
      <c r="M311" s="408"/>
      <c r="N311" s="1029">
        <f t="shared" si="50"/>
        <v>1996</v>
      </c>
      <c r="O311" s="1029">
        <f t="shared" si="51"/>
        <v>1996</v>
      </c>
      <c r="P311" s="1029">
        <f t="shared" si="51"/>
        <v>1996</v>
      </c>
      <c r="Q311" s="1029">
        <f t="shared" si="51"/>
        <v>1996</v>
      </c>
      <c r="R311" s="1030">
        <f t="shared" si="51"/>
        <v>175</v>
      </c>
      <c r="S311" s="1030">
        <f t="shared" si="51"/>
        <v>175</v>
      </c>
      <c r="T311" s="1030">
        <f t="shared" si="51"/>
        <v>175</v>
      </c>
      <c r="U311" s="1030">
        <f t="shared" si="51"/>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hidden="1" outlineLevel="3" x14ac:dyDescent="0.25">
      <c r="A312" s="376"/>
      <c r="B312" s="385"/>
      <c r="C312" s="378"/>
      <c r="D312" s="403"/>
      <c r="E312" s="460"/>
      <c r="F312" s="460"/>
      <c r="G312" s="403"/>
      <c r="H312" s="408"/>
      <c r="I312" s="465"/>
      <c r="J312" s="465"/>
      <c r="K312" s="465"/>
      <c r="L312" s="408"/>
      <c r="M312" s="408"/>
      <c r="N312" s="1029">
        <f t="shared" si="50"/>
        <v>2359</v>
      </c>
      <c r="O312" s="1029">
        <f t="shared" si="51"/>
        <v>2359</v>
      </c>
      <c r="P312" s="1029">
        <f t="shared" si="51"/>
        <v>2359</v>
      </c>
      <c r="Q312" s="1029">
        <f t="shared" si="51"/>
        <v>2359</v>
      </c>
      <c r="R312" s="1030">
        <f t="shared" si="51"/>
        <v>175</v>
      </c>
      <c r="S312" s="1030">
        <f t="shared" si="51"/>
        <v>175</v>
      </c>
      <c r="T312" s="1030">
        <f t="shared" si="51"/>
        <v>175</v>
      </c>
      <c r="U312" s="1030">
        <f t="shared" si="51"/>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hidden="1" outlineLevel="3" x14ac:dyDescent="0.25">
      <c r="A313" s="376"/>
      <c r="B313" s="385"/>
      <c r="C313" s="378"/>
      <c r="D313" s="403"/>
      <c r="E313" s="460"/>
      <c r="F313" s="460"/>
      <c r="G313" s="403"/>
      <c r="H313" s="408"/>
      <c r="I313" s="465"/>
      <c r="J313" s="465"/>
      <c r="K313" s="465"/>
      <c r="L313" s="408"/>
      <c r="M313" s="408"/>
      <c r="N313" s="1029">
        <f t="shared" si="50"/>
        <v>2723</v>
      </c>
      <c r="O313" s="1029">
        <f t="shared" si="51"/>
        <v>2723</v>
      </c>
      <c r="P313" s="1029">
        <f t="shared" si="51"/>
        <v>2723</v>
      </c>
      <c r="Q313" s="1029">
        <f t="shared" si="51"/>
        <v>2723</v>
      </c>
      <c r="R313" s="1030">
        <f t="shared" si="51"/>
        <v>175</v>
      </c>
      <c r="S313" s="1030">
        <f t="shared" si="51"/>
        <v>175</v>
      </c>
      <c r="T313" s="1030">
        <f t="shared" si="51"/>
        <v>175</v>
      </c>
      <c r="U313" s="1030">
        <f t="shared" si="51"/>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hidden="1" outlineLevel="3" x14ac:dyDescent="0.25">
      <c r="A314" s="376"/>
      <c r="B314" s="385"/>
      <c r="C314" s="378"/>
      <c r="D314" s="403"/>
      <c r="E314" s="460"/>
      <c r="F314" s="460"/>
      <c r="G314" s="403"/>
      <c r="H314" s="408"/>
      <c r="I314" s="465"/>
      <c r="J314" s="465"/>
      <c r="K314" s="465"/>
      <c r="L314" s="408"/>
      <c r="M314" s="408"/>
      <c r="N314" s="1029">
        <f t="shared" si="50"/>
        <v>3087</v>
      </c>
      <c r="O314" s="1029">
        <f t="shared" si="51"/>
        <v>3087</v>
      </c>
      <c r="P314" s="1029">
        <f t="shared" si="51"/>
        <v>3087</v>
      </c>
      <c r="Q314" s="1029">
        <f t="shared" si="51"/>
        <v>3087</v>
      </c>
      <c r="R314" s="1030">
        <f t="shared" si="51"/>
        <v>175</v>
      </c>
      <c r="S314" s="1030">
        <f t="shared" si="51"/>
        <v>175</v>
      </c>
      <c r="T314" s="1030">
        <f t="shared" si="51"/>
        <v>175</v>
      </c>
      <c r="U314" s="1030">
        <f t="shared" si="51"/>
        <v>175</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hidden="1" outlineLevel="3" x14ac:dyDescent="0.25">
      <c r="A315" s="376"/>
      <c r="B315" s="385"/>
      <c r="C315" s="378"/>
      <c r="D315" s="403"/>
      <c r="E315" s="460"/>
      <c r="F315" s="460"/>
      <c r="G315" s="403"/>
      <c r="H315" s="408"/>
      <c r="I315" s="465"/>
      <c r="J315" s="465"/>
      <c r="K315" s="465"/>
      <c r="L315" s="408"/>
      <c r="M315" s="408"/>
      <c r="N315" s="1029">
        <f t="shared" si="50"/>
        <v>583</v>
      </c>
      <c r="O315" s="1029">
        <f t="shared" si="51"/>
        <v>583</v>
      </c>
      <c r="P315" s="1029">
        <f t="shared" si="51"/>
        <v>583</v>
      </c>
      <c r="Q315" s="1029">
        <f t="shared" si="51"/>
        <v>583</v>
      </c>
      <c r="R315" s="1030">
        <f t="shared" si="51"/>
        <v>218</v>
      </c>
      <c r="S315" s="1030">
        <f t="shared" si="51"/>
        <v>218</v>
      </c>
      <c r="T315" s="1030">
        <f t="shared" si="51"/>
        <v>218</v>
      </c>
      <c r="U315" s="1030">
        <f t="shared" si="51"/>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hidden="1" outlineLevel="3" x14ac:dyDescent="0.25">
      <c r="A316" s="376"/>
      <c r="B316" s="385"/>
      <c r="C316" s="378"/>
      <c r="D316" s="403"/>
      <c r="E316" s="460"/>
      <c r="F316" s="460"/>
      <c r="G316" s="403"/>
      <c r="H316" s="408"/>
      <c r="I316" s="465"/>
      <c r="J316" s="465"/>
      <c r="K316" s="465"/>
      <c r="L316" s="408"/>
      <c r="M316" s="408"/>
      <c r="N316" s="1029">
        <f t="shared" si="50"/>
        <v>946</v>
      </c>
      <c r="O316" s="1029">
        <f t="shared" si="51"/>
        <v>946</v>
      </c>
      <c r="P316" s="1029">
        <f t="shared" si="51"/>
        <v>946</v>
      </c>
      <c r="Q316" s="1029">
        <f t="shared" si="51"/>
        <v>946</v>
      </c>
      <c r="R316" s="1030">
        <f t="shared" si="51"/>
        <v>218</v>
      </c>
      <c r="S316" s="1030">
        <f t="shared" si="51"/>
        <v>218</v>
      </c>
      <c r="T316" s="1030">
        <f t="shared" si="51"/>
        <v>218</v>
      </c>
      <c r="U316" s="1030">
        <f t="shared" si="51"/>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hidden="1" outlineLevel="3" x14ac:dyDescent="0.25">
      <c r="A317" s="376"/>
      <c r="B317" s="385"/>
      <c r="C317" s="378"/>
      <c r="D317" s="403"/>
      <c r="E317" s="460"/>
      <c r="F317" s="460"/>
      <c r="G317" s="403"/>
      <c r="H317" s="408"/>
      <c r="I317" s="465"/>
      <c r="J317" s="465"/>
      <c r="K317" s="465"/>
      <c r="L317" s="408"/>
      <c r="M317" s="408"/>
      <c r="N317" s="1029">
        <f t="shared" si="50"/>
        <v>1310</v>
      </c>
      <c r="O317" s="1029">
        <f t="shared" si="51"/>
        <v>1310</v>
      </c>
      <c r="P317" s="1029">
        <f t="shared" si="51"/>
        <v>1310</v>
      </c>
      <c r="Q317" s="1029">
        <f t="shared" si="51"/>
        <v>1310</v>
      </c>
      <c r="R317" s="1030">
        <f t="shared" si="51"/>
        <v>218</v>
      </c>
      <c r="S317" s="1030">
        <f t="shared" si="51"/>
        <v>218</v>
      </c>
      <c r="T317" s="1030">
        <f t="shared" si="51"/>
        <v>218</v>
      </c>
      <c r="U317" s="1030">
        <f t="shared" si="51"/>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hidden="1" outlineLevel="3" x14ac:dyDescent="0.25">
      <c r="A318" s="376"/>
      <c r="B318" s="385"/>
      <c r="C318" s="378"/>
      <c r="D318" s="403"/>
      <c r="E318" s="460"/>
      <c r="F318" s="460"/>
      <c r="G318" s="403"/>
      <c r="H318" s="408"/>
      <c r="I318" s="465"/>
      <c r="J318" s="465"/>
      <c r="K318" s="465"/>
      <c r="L318" s="408"/>
      <c r="M318" s="408"/>
      <c r="N318" s="1029">
        <f t="shared" si="50"/>
        <v>1674</v>
      </c>
      <c r="O318" s="1029">
        <f t="shared" si="51"/>
        <v>1674</v>
      </c>
      <c r="P318" s="1029">
        <f t="shared" si="51"/>
        <v>1674</v>
      </c>
      <c r="Q318" s="1029">
        <f t="shared" si="51"/>
        <v>1674</v>
      </c>
      <c r="R318" s="1030">
        <f t="shared" si="51"/>
        <v>218</v>
      </c>
      <c r="S318" s="1030">
        <f t="shared" si="51"/>
        <v>218</v>
      </c>
      <c r="T318" s="1030">
        <f t="shared" si="51"/>
        <v>218</v>
      </c>
      <c r="U318" s="1030">
        <f t="shared" si="51"/>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hidden="1" outlineLevel="3" x14ac:dyDescent="0.25">
      <c r="A319" s="376"/>
      <c r="B319" s="385"/>
      <c r="C319" s="378"/>
      <c r="D319" s="403"/>
      <c r="E319" s="460"/>
      <c r="F319" s="460"/>
      <c r="G319" s="403"/>
      <c r="H319" s="408"/>
      <c r="I319" s="465"/>
      <c r="J319" s="465"/>
      <c r="K319" s="465"/>
      <c r="L319" s="408"/>
      <c r="M319" s="408"/>
      <c r="N319" s="1029">
        <f t="shared" si="50"/>
        <v>2039</v>
      </c>
      <c r="O319" s="1029">
        <f t="shared" ref="O319:U322" si="52">MIN(363,INT((O288 - DATE(YEAR(O288),1,1))))+364*(YEAR(O288)-i_startyear)</f>
        <v>2039</v>
      </c>
      <c r="P319" s="1029">
        <f t="shared" si="52"/>
        <v>2039</v>
      </c>
      <c r="Q319" s="1029">
        <f t="shared" si="52"/>
        <v>2039</v>
      </c>
      <c r="R319" s="1030">
        <f t="shared" si="52"/>
        <v>218</v>
      </c>
      <c r="S319" s="1030">
        <f t="shared" si="52"/>
        <v>218</v>
      </c>
      <c r="T319" s="1030">
        <f t="shared" si="52"/>
        <v>218</v>
      </c>
      <c r="U319" s="1030">
        <f t="shared" si="52"/>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hidden="1" outlineLevel="3" x14ac:dyDescent="0.25">
      <c r="A320" s="376"/>
      <c r="B320" s="385"/>
      <c r="C320" s="378"/>
      <c r="D320" s="403"/>
      <c r="E320" s="460"/>
      <c r="F320" s="460"/>
      <c r="G320" s="403"/>
      <c r="H320" s="408"/>
      <c r="I320" s="465"/>
      <c r="J320" s="465"/>
      <c r="K320" s="465"/>
      <c r="L320" s="408"/>
      <c r="M320" s="408"/>
      <c r="N320" s="1029">
        <f t="shared" si="50"/>
        <v>2402</v>
      </c>
      <c r="O320" s="1029">
        <f t="shared" si="52"/>
        <v>2402</v>
      </c>
      <c r="P320" s="1029">
        <f t="shared" si="52"/>
        <v>2402</v>
      </c>
      <c r="Q320" s="1029">
        <f t="shared" si="52"/>
        <v>2402</v>
      </c>
      <c r="R320" s="1030">
        <f t="shared" si="52"/>
        <v>218</v>
      </c>
      <c r="S320" s="1030">
        <f t="shared" si="52"/>
        <v>218</v>
      </c>
      <c r="T320" s="1030">
        <f t="shared" si="52"/>
        <v>218</v>
      </c>
      <c r="U320" s="1030">
        <f t="shared" si="52"/>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hidden="1" outlineLevel="3" x14ac:dyDescent="0.25">
      <c r="A321" s="376"/>
      <c r="B321" s="385"/>
      <c r="C321" s="378"/>
      <c r="D321" s="403"/>
      <c r="E321" s="460"/>
      <c r="F321" s="460"/>
      <c r="G321" s="403"/>
      <c r="H321" s="408"/>
      <c r="I321" s="465"/>
      <c r="J321" s="465"/>
      <c r="K321" s="465"/>
      <c r="L321" s="408"/>
      <c r="M321" s="408"/>
      <c r="N321" s="1029">
        <f t="shared" si="50"/>
        <v>2766</v>
      </c>
      <c r="O321" s="1029">
        <f t="shared" si="52"/>
        <v>2766</v>
      </c>
      <c r="P321" s="1029">
        <f t="shared" si="52"/>
        <v>2766</v>
      </c>
      <c r="Q321" s="1029">
        <f t="shared" si="52"/>
        <v>2766</v>
      </c>
      <c r="R321" s="1030">
        <f t="shared" si="52"/>
        <v>218</v>
      </c>
      <c r="S321" s="1030">
        <f t="shared" si="52"/>
        <v>218</v>
      </c>
      <c r="T321" s="1030">
        <f t="shared" si="52"/>
        <v>218</v>
      </c>
      <c r="U321" s="1030">
        <f t="shared" si="52"/>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s="689" customFormat="1" hidden="1" outlineLevel="3" x14ac:dyDescent="0.25">
      <c r="A322" s="376"/>
      <c r="B322" s="385"/>
      <c r="C322" s="378"/>
      <c r="D322" s="403"/>
      <c r="E322" s="460"/>
      <c r="F322" s="460"/>
      <c r="G322" s="403"/>
      <c r="H322" s="408"/>
      <c r="I322" s="465"/>
      <c r="J322" s="465"/>
      <c r="K322" s="465"/>
      <c r="L322" s="408"/>
      <c r="M322" s="408"/>
      <c r="N322" s="1029">
        <f t="shared" si="50"/>
        <v>3130</v>
      </c>
      <c r="O322" s="1029">
        <f t="shared" si="52"/>
        <v>3130</v>
      </c>
      <c r="P322" s="1029">
        <f t="shared" si="52"/>
        <v>3130</v>
      </c>
      <c r="Q322" s="1029">
        <f t="shared" si="52"/>
        <v>3130</v>
      </c>
      <c r="R322" s="1030">
        <f t="shared" si="52"/>
        <v>218</v>
      </c>
      <c r="S322" s="1030">
        <f t="shared" si="52"/>
        <v>218</v>
      </c>
      <c r="T322" s="1030">
        <f t="shared" si="52"/>
        <v>218</v>
      </c>
      <c r="U322" s="1030">
        <f t="shared" si="52"/>
        <v>218</v>
      </c>
      <c r="V322" s="408"/>
      <c r="W322" s="408"/>
      <c r="X322" s="408"/>
      <c r="Y322" s="408"/>
      <c r="Z322" s="408"/>
      <c r="AA322" s="408"/>
      <c r="AB322" s="408"/>
      <c r="AC322" s="408"/>
      <c r="AD322" s="408"/>
      <c r="AE322" s="408"/>
      <c r="AF322" s="408"/>
      <c r="AG322" s="408"/>
      <c r="AH322" s="408"/>
      <c r="AI322" s="408"/>
      <c r="AJ322" s="408"/>
      <c r="AK322" s="408"/>
      <c r="AL322" s="408"/>
      <c r="AM322" s="408"/>
      <c r="AN322" s="408"/>
      <c r="AO322" s="403"/>
      <c r="AP322" s="388"/>
      <c r="AQ322" s="376"/>
      <c r="AR322" s="376"/>
      <c r="AS322" s="376"/>
    </row>
    <row r="323" spans="1:45" ht="5.0999999999999996" hidden="1" customHeight="1" outlineLevel="2" x14ac:dyDescent="0.25">
      <c r="A323" s="376"/>
      <c r="B323" s="385"/>
      <c r="C323" s="378">
        <f>INT($C$243)+2.005</f>
        <v>3.0049999999999999</v>
      </c>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c r="AB323" s="403"/>
      <c r="AC323" s="403"/>
      <c r="AD323" s="403"/>
      <c r="AE323" s="403"/>
      <c r="AF323" s="403"/>
      <c r="AG323" s="403"/>
      <c r="AH323" s="403"/>
      <c r="AI323" s="403"/>
      <c r="AJ323" s="403"/>
      <c r="AK323" s="403"/>
      <c r="AL323" s="403"/>
      <c r="AM323" s="403"/>
      <c r="AN323" s="403"/>
      <c r="AO323" s="403" t="s">
        <v>438</v>
      </c>
      <c r="AP323" s="388"/>
      <c r="AQ323" s="376"/>
      <c r="AR323" s="376"/>
      <c r="AS323" s="376"/>
    </row>
    <row r="324" spans="1:45" hidden="1" outlineLevel="2" x14ac:dyDescent="0.25">
      <c r="A324" s="376"/>
      <c r="B324" s="385"/>
      <c r="C324" s="378">
        <f>INT($C$243)+2</f>
        <v>3</v>
      </c>
      <c r="D324" s="403"/>
      <c r="E324" s="460" t="s">
        <v>554</v>
      </c>
      <c r="F324" s="460"/>
      <c r="G324" s="403"/>
      <c r="H324" s="473" t="s">
        <v>555</v>
      </c>
      <c r="I324" s="431" t="s">
        <v>556</v>
      </c>
      <c r="J324" s="431"/>
      <c r="K324" s="408"/>
      <c r="L324" s="408"/>
      <c r="M324" s="408"/>
      <c r="N324" s="431" t="s">
        <v>576</v>
      </c>
      <c r="O324" s="431"/>
      <c r="P324" s="431"/>
      <c r="Q324" s="431"/>
      <c r="R324" s="408" t="s">
        <v>577</v>
      </c>
      <c r="S324" s="408"/>
      <c r="T324" s="408"/>
      <c r="U324" s="408"/>
      <c r="V324" s="408"/>
      <c r="W324" s="408"/>
      <c r="X324" s="408"/>
      <c r="Y324" s="408"/>
      <c r="Z324" s="408"/>
      <c r="AA324" s="408"/>
      <c r="AB324" s="410"/>
      <c r="AC324" s="408"/>
      <c r="AD324" s="408"/>
      <c r="AE324" s="408"/>
      <c r="AF324" s="408"/>
      <c r="AG324" s="408"/>
      <c r="AH324" s="408"/>
      <c r="AI324" s="408"/>
      <c r="AJ324" s="408"/>
      <c r="AK324" s="408"/>
      <c r="AL324" s="408"/>
      <c r="AM324" s="408"/>
      <c r="AN324" s="408"/>
      <c r="AO324" s="403"/>
      <c r="AP324" s="388"/>
      <c r="AQ324" s="376"/>
      <c r="AR324" s="376"/>
      <c r="AS324" s="376"/>
    </row>
    <row r="325" spans="1:45" hidden="1" outlineLevel="2" x14ac:dyDescent="0.25">
      <c r="A325" s="376"/>
      <c r="B325" s="385"/>
      <c r="C325" s="378">
        <f>INT($C$243)+2</f>
        <v>3</v>
      </c>
      <c r="D325" s="403"/>
      <c r="E325" s="460">
        <v>1</v>
      </c>
      <c r="F325" s="460"/>
      <c r="G325" s="403"/>
      <c r="H325" s="424" t="str">
        <f>H$262</f>
        <v>Aut</v>
      </c>
      <c r="I325" s="408">
        <v>0</v>
      </c>
      <c r="J325" s="408" t="s">
        <v>578</v>
      </c>
      <c r="K325" s="408"/>
      <c r="L325" s="408"/>
      <c r="M325" s="408"/>
      <c r="N325" s="502">
        <v>2.5000000000000001E-2</v>
      </c>
      <c r="O325" s="502">
        <v>2.5000000000000001E-2</v>
      </c>
      <c r="P325" s="502">
        <v>2.5000000000000001E-2</v>
      </c>
      <c r="Q325" s="502">
        <v>2.5000000000000001E-2</v>
      </c>
      <c r="R325" s="503">
        <f t="shared" ref="R325:R348" si="53">N268-150</f>
        <v>43802</v>
      </c>
      <c r="S325" s="503">
        <f t="shared" ref="S325:S348" si="54">O268-150</f>
        <v>43802</v>
      </c>
      <c r="T325" s="503">
        <f t="shared" ref="T325:T348" si="55">P268-150</f>
        <v>43802</v>
      </c>
      <c r="U325" s="503">
        <f t="shared" ref="U325:U348" si="56">Q268-150</f>
        <v>43802</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hidden="1" outlineLevel="3" x14ac:dyDescent="0.25">
      <c r="A326" s="376"/>
      <c r="B326" s="385"/>
      <c r="C326" s="378">
        <f>INT($C$243)+3</f>
        <v>4</v>
      </c>
      <c r="D326" s="403"/>
      <c r="E326" s="460">
        <v>1</v>
      </c>
      <c r="F326" s="460"/>
      <c r="G326" s="403"/>
      <c r="H326" s="408"/>
      <c r="I326" s="408">
        <v>1</v>
      </c>
      <c r="J326" s="408" t="s">
        <v>579</v>
      </c>
      <c r="K326" s="408"/>
      <c r="L326" s="408"/>
      <c r="M326" s="408"/>
      <c r="N326" s="502">
        <v>2.5000000000000001E-2</v>
      </c>
      <c r="O326" s="502">
        <v>2.5000000000000001E-2</v>
      </c>
      <c r="P326" s="502">
        <v>2.5000000000000001E-2</v>
      </c>
      <c r="Q326" s="502">
        <v>2.5000000000000001E-2</v>
      </c>
      <c r="R326" s="503">
        <f t="shared" si="53"/>
        <v>44167</v>
      </c>
      <c r="S326" s="503">
        <f t="shared" si="54"/>
        <v>44167</v>
      </c>
      <c r="T326" s="503">
        <f t="shared" si="55"/>
        <v>44167</v>
      </c>
      <c r="U326" s="503">
        <f t="shared" si="56"/>
        <v>44167</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hidden="1" outlineLevel="3" x14ac:dyDescent="0.25">
      <c r="A327" s="376"/>
      <c r="B327" s="385"/>
      <c r="C327" s="378">
        <f t="shared" ref="C327:C332" si="57">INT($C$243+3)</f>
        <v>4</v>
      </c>
      <c r="D327" s="403"/>
      <c r="E327" s="460">
        <v>1</v>
      </c>
      <c r="F327" s="460"/>
      <c r="G327" s="403"/>
      <c r="H327" s="408"/>
      <c r="I327" s="408">
        <v>2</v>
      </c>
      <c r="J327" s="408" t="s">
        <v>580</v>
      </c>
      <c r="K327" s="408"/>
      <c r="L327" s="408"/>
      <c r="M327" s="408"/>
      <c r="N327" s="502">
        <v>1.4999999999999999E-2</v>
      </c>
      <c r="O327" s="502">
        <v>1.4999999999999999E-2</v>
      </c>
      <c r="P327" s="502">
        <v>1.4999999999999999E-2</v>
      </c>
      <c r="Q327" s="502">
        <v>1.4999999999999999E-2</v>
      </c>
      <c r="R327" s="503">
        <f t="shared" si="53"/>
        <v>44532</v>
      </c>
      <c r="S327" s="503">
        <f t="shared" si="54"/>
        <v>44532</v>
      </c>
      <c r="T327" s="503">
        <f t="shared" si="55"/>
        <v>44532</v>
      </c>
      <c r="U327" s="503">
        <f t="shared" si="56"/>
        <v>44532</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hidden="1" outlineLevel="3" x14ac:dyDescent="0.25">
      <c r="A328" s="376"/>
      <c r="B328" s="385"/>
      <c r="C328" s="378">
        <f t="shared" si="57"/>
        <v>4</v>
      </c>
      <c r="D328" s="403"/>
      <c r="E328" s="460">
        <v>1</v>
      </c>
      <c r="F328" s="460"/>
      <c r="G328" s="403"/>
      <c r="H328" s="408"/>
      <c r="I328" s="408">
        <v>3</v>
      </c>
      <c r="J328" s="408" t="s">
        <v>565</v>
      </c>
      <c r="K328" s="408"/>
      <c r="L328" s="408"/>
      <c r="M328" s="408"/>
      <c r="N328" s="502">
        <v>1.4999999999999999E-2</v>
      </c>
      <c r="O328" s="502">
        <v>1.4999999999999999E-2</v>
      </c>
      <c r="P328" s="502">
        <v>1.4999999999999999E-2</v>
      </c>
      <c r="Q328" s="502">
        <v>1.4999999999999999E-2</v>
      </c>
      <c r="R328" s="503">
        <f t="shared" si="53"/>
        <v>44897</v>
      </c>
      <c r="S328" s="503">
        <f t="shared" si="54"/>
        <v>44897</v>
      </c>
      <c r="T328" s="503">
        <f t="shared" si="55"/>
        <v>44897</v>
      </c>
      <c r="U328" s="503">
        <f t="shared" si="56"/>
        <v>44897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hidden="1" outlineLevel="3" x14ac:dyDescent="0.25">
      <c r="A329" s="376"/>
      <c r="B329" s="385"/>
      <c r="C329" s="378">
        <f t="shared" si="57"/>
        <v>4</v>
      </c>
      <c r="D329" s="403"/>
      <c r="E329" s="460">
        <v>1</v>
      </c>
      <c r="F329" s="460"/>
      <c r="G329" s="403"/>
      <c r="H329" s="408"/>
      <c r="I329" s="408">
        <v>4</v>
      </c>
      <c r="J329" s="408" t="s">
        <v>566</v>
      </c>
      <c r="K329" s="408"/>
      <c r="L329" s="408"/>
      <c r="M329" s="408"/>
      <c r="N329" s="502">
        <v>1.4999999999999999E-2</v>
      </c>
      <c r="O329" s="502">
        <v>1.4999999999999999E-2</v>
      </c>
      <c r="P329" s="502">
        <v>1.4999999999999999E-2</v>
      </c>
      <c r="Q329" s="502">
        <v>1.4999999999999999E-2</v>
      </c>
      <c r="R329" s="503">
        <f t="shared" si="53"/>
        <v>45263</v>
      </c>
      <c r="S329" s="503">
        <f t="shared" si="54"/>
        <v>45263</v>
      </c>
      <c r="T329" s="503">
        <f t="shared" si="55"/>
        <v>45263</v>
      </c>
      <c r="U329" s="503">
        <f t="shared" si="56"/>
        <v>45263</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hidden="1" outlineLevel="3" x14ac:dyDescent="0.25">
      <c r="A330" s="376"/>
      <c r="B330" s="385"/>
      <c r="C330" s="378">
        <f t="shared" si="57"/>
        <v>4</v>
      </c>
      <c r="D330" s="403"/>
      <c r="E330" s="460">
        <v>1</v>
      </c>
      <c r="F330" s="460"/>
      <c r="G330" s="403"/>
      <c r="H330" s="408"/>
      <c r="I330" s="408">
        <v>5</v>
      </c>
      <c r="J330" s="408" t="s">
        <v>567</v>
      </c>
      <c r="K330" s="408"/>
      <c r="L330" s="408"/>
      <c r="M330" s="408"/>
      <c r="N330" s="502">
        <v>1.4999999999999999E-2</v>
      </c>
      <c r="O330" s="502">
        <v>1.4999999999999999E-2</v>
      </c>
      <c r="P330" s="502">
        <v>1.4999999999999999E-2</v>
      </c>
      <c r="Q330" s="502">
        <v>1.4999999999999999E-2</v>
      </c>
      <c r="R330" s="503">
        <f t="shared" si="53"/>
        <v>45628</v>
      </c>
      <c r="S330" s="503">
        <f t="shared" si="54"/>
        <v>45628</v>
      </c>
      <c r="T330" s="503">
        <f t="shared" si="55"/>
        <v>45628</v>
      </c>
      <c r="U330" s="503">
        <f t="shared" si="56"/>
        <v>45628</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hidden="1" outlineLevel="3" x14ac:dyDescent="0.25">
      <c r="A331" s="376"/>
      <c r="B331" s="385"/>
      <c r="C331" s="378">
        <f t="shared" si="57"/>
        <v>4</v>
      </c>
      <c r="D331" s="403"/>
      <c r="E331" s="460">
        <v>1</v>
      </c>
      <c r="F331" s="460"/>
      <c r="G331" s="403"/>
      <c r="H331" s="408"/>
      <c r="I331" s="408">
        <v>6</v>
      </c>
      <c r="J331" s="408" t="s">
        <v>568</v>
      </c>
      <c r="K331" s="408"/>
      <c r="L331" s="408"/>
      <c r="M331" s="408"/>
      <c r="N331" s="502">
        <v>1.4999999999999999E-2</v>
      </c>
      <c r="O331" s="502">
        <v>1.4999999999999999E-2</v>
      </c>
      <c r="P331" s="502">
        <v>1.4999999999999999E-2</v>
      </c>
      <c r="Q331" s="502">
        <v>1.4999999999999999E-2</v>
      </c>
      <c r="R331" s="503">
        <f t="shared" si="53"/>
        <v>45993</v>
      </c>
      <c r="S331" s="503">
        <f t="shared" si="54"/>
        <v>45993</v>
      </c>
      <c r="T331" s="503">
        <f t="shared" si="55"/>
        <v>45993</v>
      </c>
      <c r="U331" s="503">
        <f t="shared" si="56"/>
        <v>45993</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hidden="1" outlineLevel="3" x14ac:dyDescent="0.25">
      <c r="A332" s="376"/>
      <c r="B332" s="385"/>
      <c r="C332" s="378">
        <f t="shared" si="57"/>
        <v>4</v>
      </c>
      <c r="D332" s="403"/>
      <c r="E332" s="460">
        <v>1</v>
      </c>
      <c r="F332" s="460"/>
      <c r="G332" s="403"/>
      <c r="H332" s="408"/>
      <c r="I332" s="408">
        <v>7</v>
      </c>
      <c r="J332" s="408" t="s">
        <v>569</v>
      </c>
      <c r="K332" s="408"/>
      <c r="L332" s="408"/>
      <c r="M332" s="408"/>
      <c r="N332" s="502">
        <v>1.4999999999999999E-2</v>
      </c>
      <c r="O332" s="502">
        <v>1.4999999999999999E-2</v>
      </c>
      <c r="P332" s="502">
        <v>1.4999999999999999E-2</v>
      </c>
      <c r="Q332" s="502">
        <v>1.4999999999999999E-2</v>
      </c>
      <c r="R332" s="503">
        <f t="shared" si="53"/>
        <v>46358</v>
      </c>
      <c r="S332" s="503">
        <f t="shared" si="54"/>
        <v>46358</v>
      </c>
      <c r="T332" s="503">
        <f t="shared" si="55"/>
        <v>46358</v>
      </c>
      <c r="U332" s="503">
        <f t="shared" si="56"/>
        <v>46358</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hidden="1" outlineLevel="2" x14ac:dyDescent="0.25">
      <c r="A333" s="376"/>
      <c r="B333" s="385"/>
      <c r="C333" s="378">
        <f>INT($C$243)+2</f>
        <v>3</v>
      </c>
      <c r="D333" s="403"/>
      <c r="E333" s="460">
        <v>2</v>
      </c>
      <c r="F333" s="460"/>
      <c r="G333" s="403"/>
      <c r="H333" s="424" t="str">
        <f>H$263</f>
        <v>Win</v>
      </c>
      <c r="I333" s="408">
        <v>0</v>
      </c>
      <c r="J333" s="408" t="s">
        <v>578</v>
      </c>
      <c r="K333" s="408"/>
      <c r="L333" s="408"/>
      <c r="M333" s="408"/>
      <c r="N333" s="502">
        <v>2.5000000000000001E-2</v>
      </c>
      <c r="O333" s="502">
        <v>2.5000000000000001E-2</v>
      </c>
      <c r="P333" s="502">
        <v>2.5000000000000001E-2</v>
      </c>
      <c r="Q333" s="502">
        <v>2.5000000000000001E-2</v>
      </c>
      <c r="R333" s="503">
        <f t="shared" si="53"/>
        <v>43857</v>
      </c>
      <c r="S333" s="503">
        <f t="shared" si="54"/>
        <v>43857</v>
      </c>
      <c r="T333" s="503">
        <f t="shared" si="55"/>
        <v>43857</v>
      </c>
      <c r="U333" s="503">
        <f t="shared" si="56"/>
        <v>43857</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hidden="1" outlineLevel="3" x14ac:dyDescent="0.25">
      <c r="A334" s="376"/>
      <c r="B334" s="385"/>
      <c r="C334" s="378">
        <f>INT($C$243)+3</f>
        <v>4</v>
      </c>
      <c r="D334" s="403"/>
      <c r="E334" s="460">
        <v>2</v>
      </c>
      <c r="F334" s="460"/>
      <c r="G334" s="403"/>
      <c r="H334" s="408"/>
      <c r="I334" s="408">
        <v>1</v>
      </c>
      <c r="J334" s="408" t="s">
        <v>579</v>
      </c>
      <c r="K334" s="408"/>
      <c r="L334" s="408"/>
      <c r="M334" s="408"/>
      <c r="N334" s="502">
        <v>2.5000000000000001E-2</v>
      </c>
      <c r="O334" s="502">
        <v>2.5000000000000001E-2</v>
      </c>
      <c r="P334" s="502">
        <v>2.5000000000000001E-2</v>
      </c>
      <c r="Q334" s="502">
        <v>2.5000000000000001E-2</v>
      </c>
      <c r="R334" s="503">
        <f t="shared" si="53"/>
        <v>44222</v>
      </c>
      <c r="S334" s="503">
        <f t="shared" si="54"/>
        <v>44222</v>
      </c>
      <c r="T334" s="503">
        <f t="shared" si="55"/>
        <v>44222</v>
      </c>
      <c r="U334" s="503">
        <f t="shared" si="56"/>
        <v>44222</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hidden="1" outlineLevel="3" x14ac:dyDescent="0.25">
      <c r="A335" s="376"/>
      <c r="B335" s="385"/>
      <c r="C335" s="378">
        <f t="shared" ref="C335:C340" si="58">INT($C$243+3)</f>
        <v>4</v>
      </c>
      <c r="D335" s="403"/>
      <c r="E335" s="460">
        <v>2</v>
      </c>
      <c r="F335" s="460"/>
      <c r="G335" s="403"/>
      <c r="H335" s="408"/>
      <c r="I335" s="408">
        <v>2</v>
      </c>
      <c r="J335" s="408" t="s">
        <v>580</v>
      </c>
      <c r="K335" s="408"/>
      <c r="L335" s="408"/>
      <c r="M335" s="408"/>
      <c r="N335" s="502">
        <v>1.4999999999999999E-2</v>
      </c>
      <c r="O335" s="502">
        <v>1.4999999999999999E-2</v>
      </c>
      <c r="P335" s="502">
        <v>1.4999999999999999E-2</v>
      </c>
      <c r="Q335" s="502">
        <v>1.4999999999999999E-2</v>
      </c>
      <c r="R335" s="503">
        <f t="shared" si="53"/>
        <v>44587</v>
      </c>
      <c r="S335" s="503">
        <f t="shared" si="54"/>
        <v>44587</v>
      </c>
      <c r="T335" s="503">
        <f t="shared" si="55"/>
        <v>44587</v>
      </c>
      <c r="U335" s="503">
        <f t="shared" si="56"/>
        <v>44587</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hidden="1" outlineLevel="3" x14ac:dyDescent="0.25">
      <c r="A336" s="376"/>
      <c r="B336" s="385"/>
      <c r="C336" s="378">
        <f t="shared" si="58"/>
        <v>4</v>
      </c>
      <c r="D336" s="403"/>
      <c r="E336" s="460">
        <v>2</v>
      </c>
      <c r="F336" s="460"/>
      <c r="G336" s="403"/>
      <c r="H336" s="408"/>
      <c r="I336" s="408">
        <v>3</v>
      </c>
      <c r="J336" s="408" t="s">
        <v>565</v>
      </c>
      <c r="K336" s="408"/>
      <c r="L336" s="408"/>
      <c r="M336" s="408"/>
      <c r="N336" s="502">
        <v>1.4999999999999999E-2</v>
      </c>
      <c r="O336" s="502">
        <v>1.4999999999999999E-2</v>
      </c>
      <c r="P336" s="502">
        <v>1.4999999999999999E-2</v>
      </c>
      <c r="Q336" s="502">
        <v>1.4999999999999999E-2</v>
      </c>
      <c r="R336" s="503">
        <f t="shared" si="53"/>
        <v>44952</v>
      </c>
      <c r="S336" s="503">
        <f t="shared" si="54"/>
        <v>44952</v>
      </c>
      <c r="T336" s="503">
        <f t="shared" si="55"/>
        <v>44952</v>
      </c>
      <c r="U336" s="503">
        <f t="shared" si="56"/>
        <v>44952</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hidden="1" outlineLevel="3" x14ac:dyDescent="0.25">
      <c r="A337" s="376"/>
      <c r="B337" s="385"/>
      <c r="C337" s="378">
        <f t="shared" si="58"/>
        <v>4</v>
      </c>
      <c r="D337" s="403"/>
      <c r="E337" s="460">
        <v>2</v>
      </c>
      <c r="F337" s="460"/>
      <c r="G337" s="403"/>
      <c r="H337" s="408"/>
      <c r="I337" s="408">
        <v>4</v>
      </c>
      <c r="J337" s="408" t="s">
        <v>566</v>
      </c>
      <c r="K337" s="408"/>
      <c r="L337" s="408"/>
      <c r="M337" s="408"/>
      <c r="N337" s="502">
        <v>1.4999999999999999E-2</v>
      </c>
      <c r="O337" s="502">
        <v>1.4999999999999999E-2</v>
      </c>
      <c r="P337" s="502">
        <v>1.4999999999999999E-2</v>
      </c>
      <c r="Q337" s="502">
        <v>1.4999999999999999E-2</v>
      </c>
      <c r="R337" s="503">
        <f t="shared" si="53"/>
        <v>45318</v>
      </c>
      <c r="S337" s="503">
        <f t="shared" si="54"/>
        <v>45318</v>
      </c>
      <c r="T337" s="503">
        <f t="shared" si="55"/>
        <v>45318</v>
      </c>
      <c r="U337" s="503">
        <f t="shared" si="56"/>
        <v>45318</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hidden="1" outlineLevel="3" x14ac:dyDescent="0.25">
      <c r="A338" s="376"/>
      <c r="B338" s="385"/>
      <c r="C338" s="378">
        <f t="shared" si="58"/>
        <v>4</v>
      </c>
      <c r="D338" s="403"/>
      <c r="E338" s="460">
        <v>2</v>
      </c>
      <c r="F338" s="460"/>
      <c r="G338" s="403"/>
      <c r="H338" s="408"/>
      <c r="I338" s="408">
        <v>5</v>
      </c>
      <c r="J338" s="408" t="s">
        <v>567</v>
      </c>
      <c r="K338" s="408"/>
      <c r="L338" s="408"/>
      <c r="M338" s="408"/>
      <c r="N338" s="502">
        <v>1.4999999999999999E-2</v>
      </c>
      <c r="O338" s="502">
        <v>1.4999999999999999E-2</v>
      </c>
      <c r="P338" s="502">
        <v>1.4999999999999999E-2</v>
      </c>
      <c r="Q338" s="502">
        <v>1.4999999999999999E-2</v>
      </c>
      <c r="R338" s="503">
        <f t="shared" si="53"/>
        <v>45683</v>
      </c>
      <c r="S338" s="503">
        <f t="shared" si="54"/>
        <v>45683</v>
      </c>
      <c r="T338" s="503">
        <f t="shared" si="55"/>
        <v>45683</v>
      </c>
      <c r="U338" s="503">
        <f t="shared" si="56"/>
        <v>45683</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hidden="1" outlineLevel="3" x14ac:dyDescent="0.25">
      <c r="A339" s="376"/>
      <c r="B339" s="385"/>
      <c r="C339" s="378">
        <f t="shared" si="58"/>
        <v>4</v>
      </c>
      <c r="D339" s="403"/>
      <c r="E339" s="460">
        <v>2</v>
      </c>
      <c r="F339" s="460"/>
      <c r="G339" s="403"/>
      <c r="H339" s="408"/>
      <c r="I339" s="408">
        <v>6</v>
      </c>
      <c r="J339" s="408" t="s">
        <v>568</v>
      </c>
      <c r="K339" s="408"/>
      <c r="L339" s="408"/>
      <c r="M339" s="408"/>
      <c r="N339" s="502">
        <v>1.4999999999999999E-2</v>
      </c>
      <c r="O339" s="502">
        <v>1.4999999999999999E-2</v>
      </c>
      <c r="P339" s="502">
        <v>1.4999999999999999E-2</v>
      </c>
      <c r="Q339" s="502">
        <v>1.4999999999999999E-2</v>
      </c>
      <c r="R339" s="503">
        <f t="shared" si="53"/>
        <v>46048</v>
      </c>
      <c r="S339" s="503">
        <f t="shared" si="54"/>
        <v>46048</v>
      </c>
      <c r="T339" s="503">
        <f t="shared" si="55"/>
        <v>46048</v>
      </c>
      <c r="U339" s="503">
        <f t="shared" si="56"/>
        <v>46048</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hidden="1" outlineLevel="3" x14ac:dyDescent="0.25">
      <c r="A340" s="376"/>
      <c r="B340" s="385"/>
      <c r="C340" s="378">
        <f t="shared" si="58"/>
        <v>4</v>
      </c>
      <c r="D340" s="403"/>
      <c r="E340" s="460">
        <v>2</v>
      </c>
      <c r="F340" s="460"/>
      <c r="G340" s="403"/>
      <c r="H340" s="408"/>
      <c r="I340" s="408">
        <v>7</v>
      </c>
      <c r="J340" s="408" t="s">
        <v>569</v>
      </c>
      <c r="K340" s="408"/>
      <c r="L340" s="408"/>
      <c r="M340" s="408"/>
      <c r="N340" s="502">
        <v>1.4999999999999999E-2</v>
      </c>
      <c r="O340" s="502">
        <v>1.4999999999999999E-2</v>
      </c>
      <c r="P340" s="502">
        <v>1.4999999999999999E-2</v>
      </c>
      <c r="Q340" s="502">
        <v>1.4999999999999999E-2</v>
      </c>
      <c r="R340" s="503">
        <f t="shared" si="53"/>
        <v>46413</v>
      </c>
      <c r="S340" s="503">
        <f t="shared" si="54"/>
        <v>46413</v>
      </c>
      <c r="T340" s="503">
        <f t="shared" si="55"/>
        <v>46413</v>
      </c>
      <c r="U340" s="503">
        <f t="shared" si="56"/>
        <v>46413</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hidden="1" outlineLevel="2" x14ac:dyDescent="0.25">
      <c r="A341" s="376"/>
      <c r="B341" s="385"/>
      <c r="C341" s="378">
        <f>INT($C$243)+2</f>
        <v>3</v>
      </c>
      <c r="D341" s="403"/>
      <c r="E341" s="460">
        <v>3</v>
      </c>
      <c r="F341" s="460"/>
      <c r="G341" s="403"/>
      <c r="H341" s="424" t="str">
        <f>H$264</f>
        <v>Spr</v>
      </c>
      <c r="I341" s="408">
        <v>0</v>
      </c>
      <c r="J341" s="408" t="s">
        <v>578</v>
      </c>
      <c r="K341" s="408"/>
      <c r="L341" s="408"/>
      <c r="M341" s="408"/>
      <c r="N341" s="502">
        <v>2.5000000000000001E-2</v>
      </c>
      <c r="O341" s="502">
        <v>2.5000000000000001E-2</v>
      </c>
      <c r="P341" s="502">
        <v>2.5000000000000001E-2</v>
      </c>
      <c r="Q341" s="502">
        <v>2.5000000000000001E-2</v>
      </c>
      <c r="R341" s="503">
        <f t="shared" si="53"/>
        <v>43900</v>
      </c>
      <c r="S341" s="503">
        <f t="shared" si="54"/>
        <v>43900</v>
      </c>
      <c r="T341" s="503">
        <f t="shared" si="55"/>
        <v>43900</v>
      </c>
      <c r="U341" s="503">
        <f t="shared" si="56"/>
        <v>43900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hidden="1" outlineLevel="3" x14ac:dyDescent="0.25">
      <c r="A342" s="376"/>
      <c r="B342" s="385"/>
      <c r="C342" s="378">
        <f>INT($C$243)+3</f>
        <v>4</v>
      </c>
      <c r="D342" s="403"/>
      <c r="E342" s="460">
        <v>3</v>
      </c>
      <c r="F342" s="460"/>
      <c r="G342" s="403"/>
      <c r="H342" s="408"/>
      <c r="I342" s="408">
        <v>1</v>
      </c>
      <c r="J342" s="408" t="s">
        <v>579</v>
      </c>
      <c r="K342" s="408"/>
      <c r="L342" s="408"/>
      <c r="M342" s="408"/>
      <c r="N342" s="502">
        <v>2.5000000000000001E-2</v>
      </c>
      <c r="O342" s="502">
        <v>2.5000000000000001E-2</v>
      </c>
      <c r="P342" s="502">
        <v>2.5000000000000001E-2</v>
      </c>
      <c r="Q342" s="502">
        <v>2.5000000000000001E-2</v>
      </c>
      <c r="R342" s="503">
        <f t="shared" si="53"/>
        <v>44265</v>
      </c>
      <c r="S342" s="503">
        <f t="shared" si="54"/>
        <v>44265</v>
      </c>
      <c r="T342" s="503">
        <f t="shared" si="55"/>
        <v>44265</v>
      </c>
      <c r="U342" s="503">
        <f t="shared" si="56"/>
        <v>44265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hidden="1" outlineLevel="3" x14ac:dyDescent="0.25">
      <c r="A343" s="376"/>
      <c r="B343" s="385"/>
      <c r="C343" s="378">
        <f t="shared" ref="C343:C348" si="59">INT($C$243+3)</f>
        <v>4</v>
      </c>
      <c r="D343" s="403"/>
      <c r="E343" s="460">
        <v>3</v>
      </c>
      <c r="F343" s="460"/>
      <c r="G343" s="403"/>
      <c r="H343" s="408"/>
      <c r="I343" s="408">
        <v>2</v>
      </c>
      <c r="J343" s="408" t="s">
        <v>580</v>
      </c>
      <c r="K343" s="408"/>
      <c r="L343" s="408"/>
      <c r="M343" s="408"/>
      <c r="N343" s="502">
        <v>1.4999999999999999E-2</v>
      </c>
      <c r="O343" s="502">
        <v>1.4999999999999999E-2</v>
      </c>
      <c r="P343" s="502">
        <v>1.4999999999999999E-2</v>
      </c>
      <c r="Q343" s="502">
        <v>1.4999999999999999E-2</v>
      </c>
      <c r="R343" s="503">
        <f t="shared" si="53"/>
        <v>44630</v>
      </c>
      <c r="S343" s="503">
        <f t="shared" si="54"/>
        <v>44630</v>
      </c>
      <c r="T343" s="503">
        <f t="shared" si="55"/>
        <v>44630</v>
      </c>
      <c r="U343" s="503">
        <f t="shared" si="56"/>
        <v>44630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hidden="1" outlineLevel="3" x14ac:dyDescent="0.25">
      <c r="A344" s="376"/>
      <c r="B344" s="385"/>
      <c r="C344" s="378">
        <f t="shared" si="59"/>
        <v>4</v>
      </c>
      <c r="D344" s="403"/>
      <c r="E344" s="460">
        <v>3</v>
      </c>
      <c r="F344" s="460"/>
      <c r="G344" s="403"/>
      <c r="H344" s="408"/>
      <c r="I344" s="408">
        <v>3</v>
      </c>
      <c r="J344" s="408" t="s">
        <v>565</v>
      </c>
      <c r="K344" s="408"/>
      <c r="L344" s="408"/>
      <c r="M344" s="408"/>
      <c r="N344" s="502">
        <v>1.4999999999999999E-2</v>
      </c>
      <c r="O344" s="502">
        <v>1.4999999999999999E-2</v>
      </c>
      <c r="P344" s="502">
        <v>1.4999999999999999E-2</v>
      </c>
      <c r="Q344" s="502">
        <v>1.4999999999999999E-2</v>
      </c>
      <c r="R344" s="503">
        <f t="shared" si="53"/>
        <v>44995</v>
      </c>
      <c r="S344" s="503">
        <f t="shared" si="54"/>
        <v>44995</v>
      </c>
      <c r="T344" s="503">
        <f t="shared" si="55"/>
        <v>44995</v>
      </c>
      <c r="U344" s="503">
        <f t="shared" si="56"/>
        <v>44995</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hidden="1" outlineLevel="3" x14ac:dyDescent="0.25">
      <c r="A345" s="376"/>
      <c r="B345" s="385"/>
      <c r="C345" s="378">
        <f t="shared" si="59"/>
        <v>4</v>
      </c>
      <c r="D345" s="403"/>
      <c r="E345" s="460">
        <v>3</v>
      </c>
      <c r="F345" s="460"/>
      <c r="G345" s="403"/>
      <c r="H345" s="408"/>
      <c r="I345" s="408">
        <v>4</v>
      </c>
      <c r="J345" s="408" t="s">
        <v>566</v>
      </c>
      <c r="K345" s="408"/>
      <c r="L345" s="408"/>
      <c r="M345" s="408"/>
      <c r="N345" s="502">
        <v>1.4999999999999999E-2</v>
      </c>
      <c r="O345" s="502">
        <v>1.4999999999999999E-2</v>
      </c>
      <c r="P345" s="502">
        <v>1.4999999999999999E-2</v>
      </c>
      <c r="Q345" s="502">
        <v>1.4999999999999999E-2</v>
      </c>
      <c r="R345" s="503">
        <f t="shared" si="53"/>
        <v>45361</v>
      </c>
      <c r="S345" s="503">
        <f t="shared" si="54"/>
        <v>45361</v>
      </c>
      <c r="T345" s="503">
        <f t="shared" si="55"/>
        <v>45361</v>
      </c>
      <c r="U345" s="503">
        <f t="shared" si="56"/>
        <v>45361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hidden="1" outlineLevel="3" x14ac:dyDescent="0.25">
      <c r="A346" s="376"/>
      <c r="B346" s="385"/>
      <c r="C346" s="378">
        <f t="shared" si="59"/>
        <v>4</v>
      </c>
      <c r="D346" s="403"/>
      <c r="E346" s="460">
        <v>3</v>
      </c>
      <c r="F346" s="460"/>
      <c r="G346" s="403"/>
      <c r="H346" s="408"/>
      <c r="I346" s="408">
        <v>5</v>
      </c>
      <c r="J346" s="408" t="s">
        <v>567</v>
      </c>
      <c r="K346" s="408"/>
      <c r="L346" s="408"/>
      <c r="M346" s="408"/>
      <c r="N346" s="502">
        <v>1.4999999999999999E-2</v>
      </c>
      <c r="O346" s="502">
        <v>1.4999999999999999E-2</v>
      </c>
      <c r="P346" s="502">
        <v>1.4999999999999999E-2</v>
      </c>
      <c r="Q346" s="502">
        <v>1.4999999999999999E-2</v>
      </c>
      <c r="R346" s="503">
        <f t="shared" si="53"/>
        <v>45726</v>
      </c>
      <c r="S346" s="503">
        <f t="shared" si="54"/>
        <v>45726</v>
      </c>
      <c r="T346" s="503">
        <f t="shared" si="55"/>
        <v>45726</v>
      </c>
      <c r="U346" s="503">
        <f t="shared" si="56"/>
        <v>45726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hidden="1" outlineLevel="3" x14ac:dyDescent="0.25">
      <c r="A347" s="376"/>
      <c r="B347" s="385"/>
      <c r="C347" s="378">
        <f t="shared" si="59"/>
        <v>4</v>
      </c>
      <c r="D347" s="403"/>
      <c r="E347" s="460">
        <v>3</v>
      </c>
      <c r="F347" s="460"/>
      <c r="G347" s="403"/>
      <c r="H347" s="408"/>
      <c r="I347" s="408">
        <v>6</v>
      </c>
      <c r="J347" s="408" t="s">
        <v>568</v>
      </c>
      <c r="K347" s="408"/>
      <c r="L347" s="408"/>
      <c r="M347" s="408"/>
      <c r="N347" s="502">
        <v>1.4999999999999999E-2</v>
      </c>
      <c r="O347" s="502">
        <v>1.4999999999999999E-2</v>
      </c>
      <c r="P347" s="502">
        <v>1.4999999999999999E-2</v>
      </c>
      <c r="Q347" s="502">
        <v>1.4999999999999999E-2</v>
      </c>
      <c r="R347" s="503">
        <f t="shared" si="53"/>
        <v>46091</v>
      </c>
      <c r="S347" s="503">
        <f t="shared" si="54"/>
        <v>46091</v>
      </c>
      <c r="T347" s="503">
        <f t="shared" si="55"/>
        <v>46091</v>
      </c>
      <c r="U347" s="503">
        <f t="shared" si="56"/>
        <v>46091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idden="1" outlineLevel="3" x14ac:dyDescent="0.25">
      <c r="A348" s="376"/>
      <c r="B348" s="385"/>
      <c r="C348" s="378">
        <f t="shared" si="59"/>
        <v>4</v>
      </c>
      <c r="D348" s="403"/>
      <c r="E348" s="460">
        <v>3</v>
      </c>
      <c r="F348" s="460"/>
      <c r="G348" s="403"/>
      <c r="H348" s="408"/>
      <c r="I348" s="408">
        <v>7</v>
      </c>
      <c r="J348" s="408" t="s">
        <v>569</v>
      </c>
      <c r="K348" s="408"/>
      <c r="L348" s="408"/>
      <c r="M348" s="408"/>
      <c r="N348" s="502">
        <v>1.4999999999999999E-2</v>
      </c>
      <c r="O348" s="502">
        <v>1.4999999999999999E-2</v>
      </c>
      <c r="P348" s="502">
        <v>1.4999999999999999E-2</v>
      </c>
      <c r="Q348" s="502">
        <v>1.4999999999999999E-2</v>
      </c>
      <c r="R348" s="503">
        <f t="shared" si="53"/>
        <v>46456</v>
      </c>
      <c r="S348" s="503">
        <f t="shared" si="54"/>
        <v>46456</v>
      </c>
      <c r="T348" s="503">
        <f t="shared" si="55"/>
        <v>46456</v>
      </c>
      <c r="U348" s="503">
        <f t="shared" si="56"/>
        <v>46456</v>
      </c>
      <c r="V348" s="408"/>
      <c r="W348" s="408"/>
      <c r="X348" s="408"/>
      <c r="Y348" s="408"/>
      <c r="Z348" s="408"/>
      <c r="AA348" s="408"/>
      <c r="AB348" s="408"/>
      <c r="AC348" s="408"/>
      <c r="AD348" s="408"/>
      <c r="AE348" s="408"/>
      <c r="AF348" s="408"/>
      <c r="AG348" s="408"/>
      <c r="AH348" s="408"/>
      <c r="AI348" s="408"/>
      <c r="AJ348" s="408"/>
      <c r="AK348" s="408"/>
      <c r="AL348" s="408"/>
      <c r="AM348" s="408"/>
      <c r="AN348" s="408"/>
      <c r="AO348" s="403"/>
      <c r="AP348" s="388"/>
      <c r="AQ348" s="376"/>
      <c r="AR348" s="376"/>
      <c r="AS348" s="376"/>
    </row>
    <row r="349" spans="1:45" ht="5.0999999999999996" hidden="1" customHeight="1" outlineLevel="2" x14ac:dyDescent="0.25">
      <c r="A349" s="376"/>
      <c r="B349" s="385"/>
      <c r="C349" s="378">
        <f>INT($C$243)+2.005</f>
        <v>3.0049999999999999</v>
      </c>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c r="AB349" s="403"/>
      <c r="AC349" s="403"/>
      <c r="AD349" s="403"/>
      <c r="AE349" s="403"/>
      <c r="AF349" s="403"/>
      <c r="AG349" s="403"/>
      <c r="AH349" s="403"/>
      <c r="AI349" s="403"/>
      <c r="AJ349" s="403"/>
      <c r="AK349" s="403"/>
      <c r="AL349" s="403"/>
      <c r="AM349" s="403"/>
      <c r="AN349" s="403"/>
      <c r="AO349" s="403" t="s">
        <v>438</v>
      </c>
      <c r="AP349" s="388"/>
      <c r="AQ349" s="376"/>
      <c r="AR349" s="376"/>
      <c r="AS349" s="376"/>
    </row>
    <row r="350" spans="1:45" hidden="1" outlineLevel="2" x14ac:dyDescent="0.25">
      <c r="A350" s="376"/>
      <c r="B350" s="385"/>
      <c r="C350" s="378">
        <f>INT($C$243+3)</f>
        <v>4</v>
      </c>
      <c r="D350" s="403"/>
      <c r="E350" s="460"/>
      <c r="F350" s="460"/>
      <c r="G350" s="403"/>
      <c r="H350" s="473" t="s">
        <v>581</v>
      </c>
      <c r="I350" s="431" t="s">
        <v>582</v>
      </c>
      <c r="J350" s="430"/>
      <c r="K350" s="408"/>
      <c r="L350" s="408"/>
      <c r="M350" s="408"/>
      <c r="N350" s="408"/>
      <c r="O350" s="1086" t="s">
        <v>1091</v>
      </c>
      <c r="P350" s="1087"/>
      <c r="Q350" s="1087"/>
      <c r="R350" s="1087"/>
      <c r="S350" s="1087"/>
      <c r="T350" s="1087"/>
      <c r="U350" s="1087"/>
      <c r="V350" s="1087"/>
      <c r="W350" s="1087"/>
      <c r="X350" s="1088"/>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hidden="1" outlineLevel="3" x14ac:dyDescent="0.25">
      <c r="A351" s="376"/>
      <c r="B351" s="385"/>
      <c r="C351" s="378">
        <f>INT($C$243+3)</f>
        <v>4</v>
      </c>
      <c r="D351" s="403"/>
      <c r="E351" s="460"/>
      <c r="F351" s="460"/>
      <c r="G351" s="403"/>
      <c r="H351" s="450">
        <v>364</v>
      </c>
      <c r="I351" s="408">
        <v>0</v>
      </c>
      <c r="J351" s="408" t="b">
        <f>COUNTA(K351:M351)&gt;0</f>
        <v>1</v>
      </c>
      <c r="K351" s="504">
        <f>DATE(i_startyear,1,1)</f>
        <v>43466</v>
      </c>
      <c r="L351" s="504">
        <f>K351</f>
        <v>43466</v>
      </c>
      <c r="M351" s="504">
        <f>K351</f>
        <v>43466</v>
      </c>
      <c r="N351" s="408"/>
      <c r="O351" s="1089"/>
      <c r="P351" s="1090"/>
      <c r="Q351" s="1090"/>
      <c r="R351" s="1090"/>
      <c r="S351" s="1090"/>
      <c r="T351" s="1090"/>
      <c r="U351" s="1090"/>
      <c r="V351" s="1090"/>
      <c r="W351" s="1090"/>
      <c r="X351" s="1091"/>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hidden="1" outlineLevel="3" x14ac:dyDescent="0.25">
      <c r="A352" s="376"/>
      <c r="B352" s="385"/>
      <c r="C352" s="378">
        <f>INT($C$243+3)</f>
        <v>4</v>
      </c>
      <c r="D352" s="403"/>
      <c r="E352" s="460"/>
      <c r="F352" s="460"/>
      <c r="G352" s="403"/>
      <c r="H352" s="505" t="s">
        <v>1172</v>
      </c>
      <c r="I352" s="408">
        <v>1</v>
      </c>
      <c r="J352" s="408" t="b">
        <f>COUNTA(K352:M352)&gt;0</f>
        <v>0</v>
      </c>
      <c r="K352" s="425"/>
      <c r="L352" s="425"/>
      <c r="M352" s="425"/>
      <c r="N352" s="408"/>
      <c r="O352" s="1089"/>
      <c r="P352" s="1090"/>
      <c r="Q352" s="1090"/>
      <c r="R352" s="1090"/>
      <c r="S352" s="1090"/>
      <c r="T352" s="1090"/>
      <c r="U352" s="1090"/>
      <c r="V352" s="1090"/>
      <c r="W352" s="1090"/>
      <c r="X352" s="1091"/>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hidden="1" outlineLevel="3" x14ac:dyDescent="0.25">
      <c r="A353" s="376"/>
      <c r="B353" s="385"/>
      <c r="C353" s="378">
        <f>INT($C$243+3)</f>
        <v>4</v>
      </c>
      <c r="D353" s="403"/>
      <c r="E353" s="460"/>
      <c r="F353" s="460"/>
      <c r="G353" s="403"/>
      <c r="H353" s="424"/>
      <c r="I353" s="408">
        <v>2</v>
      </c>
      <c r="J353" s="408" t="b">
        <f>COUNTA(K353:M353)&gt;0</f>
        <v>0</v>
      </c>
      <c r="K353" s="425"/>
      <c r="L353" s="425"/>
      <c r="M353" s="425"/>
      <c r="N353" s="408"/>
      <c r="O353" s="1092"/>
      <c r="P353" s="1093"/>
      <c r="Q353" s="1093"/>
      <c r="R353" s="1093"/>
      <c r="S353" s="1093"/>
      <c r="T353" s="1093"/>
      <c r="U353" s="1093"/>
      <c r="V353" s="1093"/>
      <c r="W353" s="1093"/>
      <c r="X353" s="1094"/>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hidden="1" outlineLevel="3" x14ac:dyDescent="0.25">
      <c r="A354" s="376"/>
      <c r="B354" s="385"/>
      <c r="C354" s="378"/>
      <c r="D354" s="403"/>
      <c r="E354" s="460"/>
      <c r="F354" s="460"/>
      <c r="G354" s="403"/>
      <c r="H354" s="424"/>
      <c r="I354" s="408"/>
      <c r="J354" s="408"/>
      <c r="K354" s="408"/>
      <c r="L354" s="408"/>
      <c r="M354" s="408"/>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hidden="1" outlineLevel="3" x14ac:dyDescent="0.25">
      <c r="A355" s="376"/>
      <c r="B355" s="385"/>
      <c r="C355" s="378"/>
      <c r="D355" s="403"/>
      <c r="E355" s="460"/>
      <c r="F355" s="460"/>
      <c r="G355" s="403"/>
      <c r="H355" s="424"/>
      <c r="I355" s="408"/>
      <c r="J355" s="480" t="s">
        <v>1164</v>
      </c>
      <c r="K355" s="1036">
        <f t="shared" ref="K355:M357" si="60">MIN(363,INT((K351 - DATE(YEAR(K351),1,1))))+364*INT(YEAR(K351)-i_startyear)</f>
        <v>0</v>
      </c>
      <c r="L355" s="1036">
        <f t="shared" si="60"/>
        <v>0</v>
      </c>
      <c r="M355" s="1036">
        <f t="shared" si="60"/>
        <v>0</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hidden="1" outlineLevel="3" x14ac:dyDescent="0.25">
      <c r="A356" s="376"/>
      <c r="B356" s="385"/>
      <c r="C356" s="378"/>
      <c r="D356" s="403"/>
      <c r="E356" s="460"/>
      <c r="F356" s="460"/>
      <c r="G356" s="403"/>
      <c r="H356" s="424"/>
      <c r="I356" s="408"/>
      <c r="J356" s="480"/>
      <c r="K356" s="1036">
        <f t="shared" si="60"/>
        <v>-43317</v>
      </c>
      <c r="L356" s="1036">
        <f t="shared" si="60"/>
        <v>-43317</v>
      </c>
      <c r="M356" s="1036">
        <f t="shared" si="60"/>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s="689" customFormat="1" hidden="1" outlineLevel="3" x14ac:dyDescent="0.25">
      <c r="A357" s="376"/>
      <c r="B357" s="385"/>
      <c r="C357" s="378"/>
      <c r="D357" s="403"/>
      <c r="E357" s="460"/>
      <c r="F357" s="460"/>
      <c r="G357" s="403"/>
      <c r="H357" s="424"/>
      <c r="I357" s="408"/>
      <c r="J357" s="480"/>
      <c r="K357" s="1036">
        <f t="shared" si="60"/>
        <v>-43317</v>
      </c>
      <c r="L357" s="1036">
        <f t="shared" si="60"/>
        <v>-43317</v>
      </c>
      <c r="M357" s="1036">
        <f t="shared" si="60"/>
        <v>-43317</v>
      </c>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3"/>
      <c r="AP357" s="388"/>
      <c r="AQ357" s="376"/>
      <c r="AR357" s="376"/>
      <c r="AS357" s="376"/>
    </row>
    <row r="358" spans="1:45" ht="5.0999999999999996" hidden="1" customHeight="1" outlineLevel="2" x14ac:dyDescent="0.25">
      <c r="A358" s="376"/>
      <c r="B358" s="385"/>
      <c r="C358" s="378">
        <f>INT($C$243)+2.005</f>
        <v>3.0049999999999999</v>
      </c>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c r="AE358" s="403"/>
      <c r="AF358" s="403"/>
      <c r="AG358" s="403"/>
      <c r="AH358" s="403"/>
      <c r="AI358" s="403"/>
      <c r="AJ358" s="403"/>
      <c r="AK358" s="403"/>
      <c r="AL358" s="403"/>
      <c r="AM358" s="403"/>
      <c r="AN358" s="403"/>
      <c r="AO358" s="403" t="s">
        <v>438</v>
      </c>
      <c r="AP358" s="388"/>
      <c r="AQ358" s="376"/>
      <c r="AR358" s="376"/>
      <c r="AS358" s="376"/>
    </row>
    <row r="359" spans="1:45" hidden="1" outlineLevel="2" x14ac:dyDescent="0.25">
      <c r="A359" s="376"/>
      <c r="B359" s="385"/>
      <c r="C359" s="378">
        <f>INT($C$243+3)</f>
        <v>4</v>
      </c>
      <c r="D359" s="403"/>
      <c r="E359" s="460"/>
      <c r="F359" s="460"/>
      <c r="G359" s="403"/>
      <c r="H359" s="473" t="s">
        <v>555</v>
      </c>
      <c r="I359" s="408" t="s">
        <v>583</v>
      </c>
      <c r="J359" s="408"/>
      <c r="K359" s="408"/>
      <c r="L359" s="408"/>
      <c r="M359" s="408"/>
      <c r="N359" s="431" t="s">
        <v>584</v>
      </c>
      <c r="O359" s="431"/>
      <c r="P359" s="431"/>
      <c r="Q359" s="431"/>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hidden="1" outlineLevel="3" x14ac:dyDescent="0.25">
      <c r="A360" s="376"/>
      <c r="B360" s="385"/>
      <c r="C360" s="378">
        <f>INT($C$243+3)</f>
        <v>4</v>
      </c>
      <c r="D360" s="403"/>
      <c r="E360" s="460"/>
      <c r="F360" s="460"/>
      <c r="G360" s="403"/>
      <c r="H360" s="424" t="str">
        <f>H$262</f>
        <v>Aut</v>
      </c>
      <c r="I360" s="441">
        <v>0.7</v>
      </c>
      <c r="J360" s="408"/>
      <c r="K360" s="408"/>
      <c r="L360" s="410" t="s">
        <v>585</v>
      </c>
      <c r="M360" s="424">
        <f>$L$488-1</f>
        <v>3</v>
      </c>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hidden="1" outlineLevel="3" x14ac:dyDescent="0.25">
      <c r="A361" s="376"/>
      <c r="B361" s="385"/>
      <c r="C361" s="378">
        <f>INT($C$243+3)</f>
        <v>4</v>
      </c>
      <c r="D361" s="403"/>
      <c r="E361" s="460"/>
      <c r="F361" s="460"/>
      <c r="G361" s="403"/>
      <c r="H361" s="424" t="str">
        <f>H$263</f>
        <v>Win</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idden="1" outlineLevel="3" x14ac:dyDescent="0.25">
      <c r="A362" s="376"/>
      <c r="B362" s="385"/>
      <c r="C362" s="378">
        <f>INT($C$243+3)</f>
        <v>4</v>
      </c>
      <c r="D362" s="403"/>
      <c r="E362" s="460"/>
      <c r="F362" s="460"/>
      <c r="G362" s="403"/>
      <c r="H362" s="424" t="str">
        <f>H$264</f>
        <v>Spr</v>
      </c>
      <c r="I362" s="441">
        <v>0.75</v>
      </c>
      <c r="J362" s="408"/>
      <c r="K362" s="408"/>
      <c r="L362" s="408"/>
      <c r="M362" s="408"/>
      <c r="N362" s="450">
        <v>2</v>
      </c>
      <c r="O362" s="450">
        <v>2</v>
      </c>
      <c r="P362" s="450">
        <v>2</v>
      </c>
      <c r="Q362" s="450">
        <v>2</v>
      </c>
      <c r="R362" s="408"/>
      <c r="S362" s="408"/>
      <c r="T362" s="408"/>
      <c r="U362" s="408"/>
      <c r="V362" s="408"/>
      <c r="W362" s="408"/>
      <c r="X362" s="408"/>
      <c r="Y362" s="408"/>
      <c r="Z362" s="408"/>
      <c r="AA362" s="408"/>
      <c r="AB362" s="408"/>
      <c r="AC362" s="408"/>
      <c r="AD362" s="408"/>
      <c r="AE362" s="408"/>
      <c r="AF362" s="408"/>
      <c r="AG362" s="408"/>
      <c r="AH362" s="408"/>
      <c r="AI362" s="408"/>
      <c r="AJ362" s="408"/>
      <c r="AK362" s="408"/>
      <c r="AL362" s="408"/>
      <c r="AM362" s="408"/>
      <c r="AN362" s="408"/>
      <c r="AO362" s="403"/>
      <c r="AP362" s="388"/>
      <c r="AQ362" s="376"/>
      <c r="AR362" s="376"/>
      <c r="AS362" s="376"/>
    </row>
    <row r="363" spans="1:45" ht="5.0999999999999996" hidden="1" customHeight="1" outlineLevel="2" x14ac:dyDescent="0.25">
      <c r="A363" s="376"/>
      <c r="B363" s="385"/>
      <c r="C363" s="378">
        <f>INT($C$243)+2.005</f>
        <v>3.0049999999999999</v>
      </c>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c r="AB363" s="403"/>
      <c r="AC363" s="403"/>
      <c r="AD363" s="403"/>
      <c r="AE363" s="403"/>
      <c r="AF363" s="403"/>
      <c r="AG363" s="403"/>
      <c r="AH363" s="403"/>
      <c r="AI363" s="403"/>
      <c r="AJ363" s="403"/>
      <c r="AK363" s="403"/>
      <c r="AL363" s="403"/>
      <c r="AM363" s="403"/>
      <c r="AN363" s="403"/>
      <c r="AO363" s="403" t="s">
        <v>438</v>
      </c>
      <c r="AP363" s="388"/>
      <c r="AQ363" s="376"/>
      <c r="AR363" s="376"/>
      <c r="AS363" s="376"/>
    </row>
    <row r="364" spans="1:45" hidden="1" outlineLevel="2" x14ac:dyDescent="0.25">
      <c r="A364" s="376"/>
      <c r="B364" s="385"/>
      <c r="C364" s="378">
        <f>INT($C$243+3)</f>
        <v>4</v>
      </c>
      <c r="D364" s="403"/>
      <c r="E364" s="460"/>
      <c r="F364" s="460"/>
      <c r="G364" s="403"/>
      <c r="H364" s="506" t="s">
        <v>586</v>
      </c>
      <c r="I364" s="424" t="s">
        <v>535</v>
      </c>
      <c r="J364" s="408"/>
      <c r="K364" s="410" t="s">
        <v>587</v>
      </c>
      <c r="L364" s="424">
        <f>COUNTA($H$365:$H$368)</f>
        <v>3</v>
      </c>
      <c r="M364" s="411">
        <v>-6</v>
      </c>
      <c r="N364" s="408"/>
      <c r="O364" s="408"/>
      <c r="P364" s="408"/>
      <c r="Q364" s="408"/>
      <c r="R364" s="431" t="s">
        <v>588</v>
      </c>
      <c r="S364" s="430"/>
      <c r="T364" s="430"/>
      <c r="U364" s="430"/>
      <c r="V364" s="408"/>
      <c r="W364" s="408" t="s">
        <v>589</v>
      </c>
      <c r="X364" s="408" t="s">
        <v>590</v>
      </c>
      <c r="Y364" s="408" t="s">
        <v>591</v>
      </c>
      <c r="Z364" s="408" t="s">
        <v>592</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hidden="1" outlineLevel="3" x14ac:dyDescent="0.25">
      <c r="A365" s="376"/>
      <c r="B365" s="385"/>
      <c r="C365" s="378">
        <f>INT($C$243+3)</f>
        <v>4</v>
      </c>
      <c r="D365" s="403"/>
      <c r="E365" s="460"/>
      <c r="F365" s="460"/>
      <c r="G365" s="403"/>
      <c r="H365" s="507" t="s">
        <v>593</v>
      </c>
      <c r="I365" s="468" t="b">
        <v>1</v>
      </c>
      <c r="J365" s="424">
        <f>MAX(0.0001,IF(COUNTIF(i_mask_a,TRUE)=1,1,1-SUM(J366:J367)))</f>
        <v>1</v>
      </c>
      <c r="K365" s="408"/>
      <c r="L365" s="408"/>
      <c r="M365" s="408"/>
      <c r="N365" s="408"/>
      <c r="O365" s="408"/>
      <c r="P365" s="408"/>
      <c r="Q365" s="480"/>
      <c r="R365" s="450">
        <f>(56+35)</f>
        <v>91</v>
      </c>
      <c r="S365" s="450">
        <f t="shared" ref="S365:U365" si="61">(56+35)</f>
        <v>91</v>
      </c>
      <c r="T365" s="450">
        <f t="shared" si="61"/>
        <v>91</v>
      </c>
      <c r="U365" s="450">
        <f t="shared" si="61"/>
        <v>91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hidden="1" outlineLevel="3" x14ac:dyDescent="0.25">
      <c r="A366" s="376"/>
      <c r="B366" s="385"/>
      <c r="C366" s="378">
        <f>INT($C$243)+3</f>
        <v>4</v>
      </c>
      <c r="D366" s="403"/>
      <c r="E366" s="460"/>
      <c r="F366" s="460"/>
      <c r="G366" s="403"/>
      <c r="H366" s="508" t="s">
        <v>849</v>
      </c>
      <c r="I366" s="468" t="b">
        <v>0</v>
      </c>
      <c r="J366" s="411">
        <v>1E-3</v>
      </c>
      <c r="K366" s="408"/>
      <c r="L366" s="408">
        <f>SUMPRODUCT(--i_mask_a)</f>
        <v>1</v>
      </c>
      <c r="M366" s="408"/>
      <c r="N366" s="408"/>
      <c r="O366" s="408"/>
      <c r="P366" s="408"/>
      <c r="Q366" s="408"/>
      <c r="R366" s="450">
        <f t="shared" ref="R366:U367" si="62">R365+30</f>
        <v>121</v>
      </c>
      <c r="S366" s="450">
        <f t="shared" si="62"/>
        <v>121</v>
      </c>
      <c r="T366" s="450">
        <f t="shared" si="62"/>
        <v>121</v>
      </c>
      <c r="U366" s="450">
        <f t="shared" si="62"/>
        <v>121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idden="1" outlineLevel="3" x14ac:dyDescent="0.25">
      <c r="A367" s="376"/>
      <c r="B367" s="385"/>
      <c r="C367" s="378">
        <f>INT($C$243)+3</f>
        <v>4</v>
      </c>
      <c r="D367" s="403"/>
      <c r="E367" s="460"/>
      <c r="F367" s="460"/>
      <c r="G367" s="403"/>
      <c r="H367" s="509" t="s">
        <v>850</v>
      </c>
      <c r="I367" s="468" t="b">
        <v>0</v>
      </c>
      <c r="J367" s="411">
        <v>1E-3</v>
      </c>
      <c r="K367" s="408"/>
      <c r="L367" s="408">
        <f>COUNTIF(i_mask_a,TRUE)</f>
        <v>1</v>
      </c>
      <c r="M367" s="408"/>
      <c r="N367" s="408"/>
      <c r="O367" s="408"/>
      <c r="P367" s="408"/>
      <c r="Q367" s="480"/>
      <c r="R367" s="450">
        <f t="shared" si="62"/>
        <v>151</v>
      </c>
      <c r="S367" s="450">
        <f t="shared" si="62"/>
        <v>151</v>
      </c>
      <c r="T367" s="450">
        <f t="shared" si="62"/>
        <v>151</v>
      </c>
      <c r="U367" s="450">
        <f t="shared" si="62"/>
        <v>151</v>
      </c>
      <c r="V367" s="408"/>
      <c r="W367" s="451">
        <v>0</v>
      </c>
      <c r="X367" s="451">
        <v>0</v>
      </c>
      <c r="Y367" s="451">
        <v>0</v>
      </c>
      <c r="Z367" s="451">
        <v>0</v>
      </c>
      <c r="AA367" s="408"/>
      <c r="AB367" s="408"/>
      <c r="AC367" s="408"/>
      <c r="AD367" s="408"/>
      <c r="AE367" s="408"/>
      <c r="AF367" s="408"/>
      <c r="AG367" s="408"/>
      <c r="AH367" s="408"/>
      <c r="AI367" s="408"/>
      <c r="AJ367" s="408"/>
      <c r="AK367" s="408"/>
      <c r="AL367" s="408"/>
      <c r="AM367" s="408"/>
      <c r="AN367" s="408"/>
      <c r="AO367" s="403"/>
      <c r="AP367" s="388"/>
      <c r="AQ367" s="376"/>
      <c r="AR367" s="376"/>
      <c r="AS367" s="376"/>
    </row>
    <row r="368" spans="1:45" ht="5.0999999999999996" hidden="1" customHeight="1" outlineLevel="2" x14ac:dyDescent="0.25">
      <c r="A368" s="376"/>
      <c r="B368" s="385"/>
      <c r="C368" s="378">
        <f>INT($C$243)+2.005</f>
        <v>3.0049999999999999</v>
      </c>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c r="AB368" s="403"/>
      <c r="AC368" s="403"/>
      <c r="AD368" s="403"/>
      <c r="AE368" s="403"/>
      <c r="AF368" s="403"/>
      <c r="AG368" s="403"/>
      <c r="AH368" s="403"/>
      <c r="AI368" s="403"/>
      <c r="AJ368" s="403"/>
      <c r="AK368" s="403"/>
      <c r="AL368" s="403"/>
      <c r="AM368" s="403"/>
      <c r="AN368" s="403"/>
      <c r="AO368" s="403" t="s">
        <v>438</v>
      </c>
      <c r="AP368" s="388"/>
      <c r="AQ368" s="376"/>
      <c r="AR368" s="376"/>
      <c r="AS368" s="376"/>
    </row>
    <row r="369" spans="1:45" outlineLevel="1" collapsed="1" x14ac:dyDescent="0.25">
      <c r="A369" s="376"/>
      <c r="B369" s="385"/>
      <c r="C369" s="378">
        <f>INT($C$243)+1</f>
        <v>2</v>
      </c>
      <c r="D369" s="403"/>
      <c r="E369" s="460"/>
      <c r="F369" s="460"/>
      <c r="G369" s="403"/>
      <c r="H369" s="463" t="s">
        <v>594</v>
      </c>
      <c r="I369" s="421"/>
      <c r="J369" s="421"/>
      <c r="K369" s="391"/>
      <c r="L369" s="391"/>
      <c r="M369" s="391"/>
      <c r="N369" s="391"/>
      <c r="O369" s="391"/>
      <c r="P369" s="391"/>
      <c r="Q369" s="391"/>
      <c r="R369" s="391"/>
      <c r="S369" s="391"/>
      <c r="T369" s="391"/>
      <c r="U369" s="391"/>
      <c r="V369" s="391"/>
      <c r="W369" s="391"/>
      <c r="X369" s="391"/>
      <c r="Y369" s="391"/>
      <c r="Z369" s="452"/>
      <c r="AA369" s="452"/>
      <c r="AB369" s="452"/>
      <c r="AC369" s="452"/>
      <c r="AD369" s="452"/>
      <c r="AE369" s="452"/>
      <c r="AF369" s="452"/>
      <c r="AG369" s="452"/>
      <c r="AH369" s="452"/>
      <c r="AI369" s="452"/>
      <c r="AJ369" s="452"/>
      <c r="AK369" s="452"/>
      <c r="AL369" s="452"/>
      <c r="AM369" s="452"/>
      <c r="AN369" s="452"/>
      <c r="AO369" s="403"/>
      <c r="AP369" s="388"/>
      <c r="AQ369" s="376"/>
      <c r="AR369" s="376"/>
      <c r="AS369" s="376"/>
    </row>
    <row r="370" spans="1:45" ht="5.0999999999999996" hidden="1" customHeight="1" outlineLevel="3" x14ac:dyDescent="0.25">
      <c r="A370" s="376"/>
      <c r="B370" s="385"/>
      <c r="C370" s="378">
        <f>INT($C$243)+3.005</f>
        <v>4.0049999999999999</v>
      </c>
      <c r="D370" s="403" t="s">
        <v>434</v>
      </c>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388"/>
      <c r="AQ370" s="376"/>
      <c r="AR370" s="376"/>
      <c r="AS370" s="376"/>
    </row>
    <row r="371" spans="1:45" hidden="1" outlineLevel="2" x14ac:dyDescent="0.25">
      <c r="A371" s="376"/>
      <c r="B371" s="385"/>
      <c r="C371" s="378">
        <f>INT($C$243+3)</f>
        <v>4</v>
      </c>
      <c r="D371" s="403"/>
      <c r="E371" s="460"/>
      <c r="F371" s="460"/>
      <c r="G371" s="403"/>
      <c r="H371" s="473"/>
      <c r="I371" s="431" t="s">
        <v>556</v>
      </c>
      <c r="J371" s="431"/>
      <c r="K371" s="408"/>
      <c r="L371" s="408"/>
      <c r="M371" s="408"/>
      <c r="N371" s="431" t="s">
        <v>595</v>
      </c>
      <c r="O371" s="431"/>
      <c r="P371" s="431"/>
      <c r="Q371" s="431"/>
      <c r="R371" s="408"/>
      <c r="S371" s="408"/>
      <c r="T371" s="408"/>
      <c r="U371" s="408"/>
      <c r="V371" s="408" t="s">
        <v>596</v>
      </c>
      <c r="W371" s="408"/>
      <c r="X371" s="408"/>
      <c r="Y371" s="408"/>
      <c r="Z371" s="408"/>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hidden="1" outlineLevel="3" x14ac:dyDescent="0.25">
      <c r="A372" s="376"/>
      <c r="B372" s="385"/>
      <c r="C372" s="378">
        <f t="shared" ref="C372:C379" si="63">INT($C$243)+3</f>
        <v>4</v>
      </c>
      <c r="D372" s="403"/>
      <c r="E372" s="460"/>
      <c r="F372" s="460"/>
      <c r="G372" s="403"/>
      <c r="H372" s="408"/>
      <c r="I372" s="408">
        <v>0</v>
      </c>
      <c r="J372" s="408" t="s">
        <v>578</v>
      </c>
      <c r="K372" s="408"/>
      <c r="L372" s="408"/>
      <c r="M372" s="408"/>
      <c r="N372" s="425">
        <v>1</v>
      </c>
      <c r="O372" s="425">
        <v>1</v>
      </c>
      <c r="P372" s="425">
        <v>1</v>
      </c>
      <c r="Q372" s="425">
        <v>1</v>
      </c>
      <c r="R372" s="408"/>
      <c r="S372" s="408"/>
      <c r="T372" s="408"/>
      <c r="U372" s="408"/>
      <c r="V372" s="408">
        <f t="shared" ref="V372:Y379" si="64">INDEX(i_scan_day,N372+1,0)+17*N$360</f>
        <v>69</v>
      </c>
      <c r="W372" s="408">
        <f t="shared" si="64"/>
        <v>69</v>
      </c>
      <c r="X372" s="408">
        <f t="shared" si="64"/>
        <v>69</v>
      </c>
      <c r="Y372" s="408">
        <f t="shared" si="64"/>
        <v>69</v>
      </c>
      <c r="Z372" s="480">
        <f>R325+V372</f>
        <v>43871</v>
      </c>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hidden="1" outlineLevel="3" x14ac:dyDescent="0.25">
      <c r="A373" s="376"/>
      <c r="B373" s="385"/>
      <c r="C373" s="378">
        <f t="shared" si="63"/>
        <v>4</v>
      </c>
      <c r="D373" s="403"/>
      <c r="E373" s="460"/>
      <c r="F373" s="460"/>
      <c r="G373" s="403"/>
      <c r="H373" s="408"/>
      <c r="I373" s="408">
        <v>1</v>
      </c>
      <c r="J373" s="408" t="s">
        <v>579</v>
      </c>
      <c r="K373" s="408"/>
      <c r="L373" s="408"/>
      <c r="M373" s="408"/>
      <c r="N373" s="425">
        <v>1</v>
      </c>
      <c r="O373" s="425">
        <v>1</v>
      </c>
      <c r="P373" s="425">
        <v>1</v>
      </c>
      <c r="Q373" s="425">
        <v>1</v>
      </c>
      <c r="R373" s="408"/>
      <c r="S373" s="408"/>
      <c r="T373" s="408"/>
      <c r="U373" s="408"/>
      <c r="V373" s="408">
        <f t="shared" si="64"/>
        <v>69</v>
      </c>
      <c r="W373" s="408">
        <f t="shared" si="64"/>
        <v>69</v>
      </c>
      <c r="X373" s="408">
        <f t="shared" si="64"/>
        <v>69</v>
      </c>
      <c r="Y373" s="408">
        <f t="shared" si="64"/>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hidden="1" outlineLevel="3" x14ac:dyDescent="0.25">
      <c r="A374" s="376"/>
      <c r="B374" s="385"/>
      <c r="C374" s="378">
        <f t="shared" si="63"/>
        <v>4</v>
      </c>
      <c r="D374" s="403"/>
      <c r="E374" s="460"/>
      <c r="F374" s="460"/>
      <c r="G374" s="403"/>
      <c r="H374" s="408"/>
      <c r="I374" s="408">
        <v>2</v>
      </c>
      <c r="J374" s="408" t="s">
        <v>580</v>
      </c>
      <c r="K374" s="408"/>
      <c r="L374" s="408"/>
      <c r="M374" s="408"/>
      <c r="N374" s="425">
        <v>1</v>
      </c>
      <c r="O374" s="425">
        <v>1</v>
      </c>
      <c r="P374" s="425">
        <v>1</v>
      </c>
      <c r="Q374" s="425">
        <v>1</v>
      </c>
      <c r="R374" s="408"/>
      <c r="S374" s="408"/>
      <c r="T374" s="408"/>
      <c r="U374" s="408"/>
      <c r="V374" s="408">
        <f t="shared" si="64"/>
        <v>69</v>
      </c>
      <c r="W374" s="408">
        <f t="shared" si="64"/>
        <v>69</v>
      </c>
      <c r="X374" s="408">
        <f t="shared" si="64"/>
        <v>69</v>
      </c>
      <c r="Y374" s="408">
        <f t="shared" si="64"/>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hidden="1" outlineLevel="3" x14ac:dyDescent="0.25">
      <c r="A375" s="376"/>
      <c r="B375" s="385"/>
      <c r="C375" s="378">
        <f t="shared" si="63"/>
        <v>4</v>
      </c>
      <c r="D375" s="403"/>
      <c r="E375" s="460"/>
      <c r="F375" s="460"/>
      <c r="G375" s="403"/>
      <c r="H375" s="408"/>
      <c r="I375" s="408">
        <v>3</v>
      </c>
      <c r="J375" s="408" t="s">
        <v>565</v>
      </c>
      <c r="K375" s="408"/>
      <c r="L375" s="408"/>
      <c r="M375" s="408"/>
      <c r="N375" s="425">
        <v>1</v>
      </c>
      <c r="O375" s="425">
        <v>1</v>
      </c>
      <c r="P375" s="425">
        <v>1</v>
      </c>
      <c r="Q375" s="425">
        <v>1</v>
      </c>
      <c r="R375" s="408"/>
      <c r="S375" s="408"/>
      <c r="T375" s="408"/>
      <c r="U375" s="408"/>
      <c r="V375" s="408">
        <f t="shared" si="64"/>
        <v>69</v>
      </c>
      <c r="W375" s="408">
        <f t="shared" si="64"/>
        <v>69</v>
      </c>
      <c r="X375" s="408">
        <f t="shared" si="64"/>
        <v>69</v>
      </c>
      <c r="Y375" s="408">
        <f t="shared" si="64"/>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hidden="1" outlineLevel="3" x14ac:dyDescent="0.25">
      <c r="A376" s="376"/>
      <c r="B376" s="385"/>
      <c r="C376" s="378">
        <f t="shared" si="63"/>
        <v>4</v>
      </c>
      <c r="D376" s="403"/>
      <c r="E376" s="460"/>
      <c r="F376" s="460"/>
      <c r="G376" s="403"/>
      <c r="H376" s="408"/>
      <c r="I376" s="408">
        <v>4</v>
      </c>
      <c r="J376" s="408" t="s">
        <v>566</v>
      </c>
      <c r="K376" s="408"/>
      <c r="L376" s="408"/>
      <c r="M376" s="408"/>
      <c r="N376" s="425">
        <v>1</v>
      </c>
      <c r="O376" s="425">
        <v>1</v>
      </c>
      <c r="P376" s="425">
        <v>1</v>
      </c>
      <c r="Q376" s="425">
        <v>1</v>
      </c>
      <c r="R376" s="408"/>
      <c r="S376" s="408"/>
      <c r="T376" s="408"/>
      <c r="U376" s="408"/>
      <c r="V376" s="408">
        <f t="shared" si="64"/>
        <v>69</v>
      </c>
      <c r="W376" s="408">
        <f t="shared" si="64"/>
        <v>69</v>
      </c>
      <c r="X376" s="408">
        <f t="shared" si="64"/>
        <v>69</v>
      </c>
      <c r="Y376" s="408">
        <f t="shared" si="64"/>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hidden="1" outlineLevel="3" x14ac:dyDescent="0.25">
      <c r="A377" s="376"/>
      <c r="B377" s="385"/>
      <c r="C377" s="378">
        <f t="shared" si="63"/>
        <v>4</v>
      </c>
      <c r="D377" s="403"/>
      <c r="E377" s="460"/>
      <c r="F377" s="460"/>
      <c r="G377" s="403"/>
      <c r="H377" s="408"/>
      <c r="I377" s="408">
        <v>5</v>
      </c>
      <c r="J377" s="408" t="s">
        <v>567</v>
      </c>
      <c r="K377" s="408"/>
      <c r="L377" s="408"/>
      <c r="M377" s="408"/>
      <c r="N377" s="425">
        <v>1</v>
      </c>
      <c r="O377" s="425">
        <v>1</v>
      </c>
      <c r="P377" s="425">
        <v>1</v>
      </c>
      <c r="Q377" s="425">
        <v>1</v>
      </c>
      <c r="R377" s="408"/>
      <c r="S377" s="408"/>
      <c r="T377" s="408"/>
      <c r="U377" s="408"/>
      <c r="V377" s="408">
        <f t="shared" si="64"/>
        <v>69</v>
      </c>
      <c r="W377" s="408">
        <f t="shared" si="64"/>
        <v>69</v>
      </c>
      <c r="X377" s="408">
        <f t="shared" si="64"/>
        <v>69</v>
      </c>
      <c r="Y377" s="408">
        <f t="shared" si="64"/>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hidden="1" outlineLevel="3" x14ac:dyDescent="0.25">
      <c r="A378" s="376"/>
      <c r="B378" s="385"/>
      <c r="C378" s="378">
        <f t="shared" si="63"/>
        <v>4</v>
      </c>
      <c r="D378" s="403"/>
      <c r="E378" s="460"/>
      <c r="F378" s="460"/>
      <c r="G378" s="403"/>
      <c r="H378" s="408"/>
      <c r="I378" s="408">
        <v>6</v>
      </c>
      <c r="J378" s="408" t="s">
        <v>568</v>
      </c>
      <c r="K378" s="408"/>
      <c r="L378" s="408"/>
      <c r="M378" s="408"/>
      <c r="N378" s="425">
        <v>1</v>
      </c>
      <c r="O378" s="425">
        <v>1</v>
      </c>
      <c r="P378" s="425">
        <v>1</v>
      </c>
      <c r="Q378" s="425">
        <v>1</v>
      </c>
      <c r="R378" s="408"/>
      <c r="S378" s="408"/>
      <c r="T378" s="408"/>
      <c r="U378" s="408"/>
      <c r="V378" s="408">
        <f t="shared" si="64"/>
        <v>69</v>
      </c>
      <c r="W378" s="408">
        <f t="shared" si="64"/>
        <v>69</v>
      </c>
      <c r="X378" s="408">
        <f t="shared" si="64"/>
        <v>69</v>
      </c>
      <c r="Y378" s="408">
        <f t="shared" si="64"/>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idden="1" outlineLevel="3" x14ac:dyDescent="0.25">
      <c r="A379" s="376"/>
      <c r="B379" s="385"/>
      <c r="C379" s="378">
        <f t="shared" si="63"/>
        <v>4</v>
      </c>
      <c r="D379" s="403"/>
      <c r="E379" s="460"/>
      <c r="F379" s="460"/>
      <c r="G379" s="403"/>
      <c r="H379" s="408"/>
      <c r="I379" s="408">
        <v>7</v>
      </c>
      <c r="J379" s="408" t="s">
        <v>569</v>
      </c>
      <c r="K379" s="408"/>
      <c r="L379" s="408"/>
      <c r="M379" s="408"/>
      <c r="N379" s="425">
        <v>1</v>
      </c>
      <c r="O379" s="425">
        <v>1</v>
      </c>
      <c r="P379" s="425">
        <v>1</v>
      </c>
      <c r="Q379" s="425">
        <v>1</v>
      </c>
      <c r="R379" s="408"/>
      <c r="S379" s="408"/>
      <c r="T379" s="408"/>
      <c r="U379" s="408"/>
      <c r="V379" s="408">
        <f t="shared" si="64"/>
        <v>69</v>
      </c>
      <c r="W379" s="408">
        <f t="shared" si="64"/>
        <v>69</v>
      </c>
      <c r="X379" s="408">
        <f t="shared" si="64"/>
        <v>69</v>
      </c>
      <c r="Y379" s="408">
        <f t="shared" si="64"/>
        <v>69</v>
      </c>
      <c r="Z379" s="408"/>
      <c r="AA379" s="408"/>
      <c r="AB379" s="408"/>
      <c r="AC379" s="408"/>
      <c r="AD379" s="408"/>
      <c r="AE379" s="408"/>
      <c r="AF379" s="408"/>
      <c r="AG379" s="408"/>
      <c r="AH379" s="408"/>
      <c r="AI379" s="408"/>
      <c r="AJ379" s="408"/>
      <c r="AK379" s="408"/>
      <c r="AL379" s="408"/>
      <c r="AM379" s="408"/>
      <c r="AN379" s="408"/>
      <c r="AO379" s="403"/>
      <c r="AP379" s="388"/>
      <c r="AQ379" s="376"/>
      <c r="AR379" s="376"/>
      <c r="AS379" s="376"/>
    </row>
    <row r="380" spans="1:45" ht="5.0999999999999996" hidden="1" customHeight="1" outlineLevel="2" x14ac:dyDescent="0.25">
      <c r="A380" s="376"/>
      <c r="B380" s="385"/>
      <c r="C380" s="378">
        <f>INT($C$243)+2.005</f>
        <v>3.0049999999999999</v>
      </c>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c r="AB380" s="403"/>
      <c r="AC380" s="403"/>
      <c r="AD380" s="403"/>
      <c r="AE380" s="403"/>
      <c r="AF380" s="403"/>
      <c r="AG380" s="403"/>
      <c r="AH380" s="403"/>
      <c r="AI380" s="403"/>
      <c r="AJ380" s="403"/>
      <c r="AK380" s="403"/>
      <c r="AL380" s="403"/>
      <c r="AM380" s="403"/>
      <c r="AN380" s="403"/>
      <c r="AO380" s="403" t="s">
        <v>438</v>
      </c>
      <c r="AP380" s="388"/>
      <c r="AQ380" s="376"/>
      <c r="AR380" s="376"/>
      <c r="AS380" s="376"/>
    </row>
    <row r="381" spans="1:45" hidden="1" outlineLevel="2" x14ac:dyDescent="0.25">
      <c r="A381" s="376"/>
      <c r="B381" s="385"/>
      <c r="C381" s="378">
        <f>INT($C$243+3)</f>
        <v>4</v>
      </c>
      <c r="D381" s="403"/>
      <c r="E381" s="460"/>
      <c r="F381" s="460"/>
      <c r="G381" s="403"/>
      <c r="H381" s="473"/>
      <c r="I381" s="431" t="s">
        <v>556</v>
      </c>
      <c r="J381" s="431"/>
      <c r="K381" s="408"/>
      <c r="L381" s="408"/>
      <c r="M381" s="408"/>
      <c r="N381" s="431" t="s">
        <v>853</v>
      </c>
      <c r="O381" s="431"/>
      <c r="P381" s="431"/>
      <c r="Q381" s="431"/>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hidden="1" outlineLevel="3" x14ac:dyDescent="0.25">
      <c r="A382" s="376"/>
      <c r="B382" s="385"/>
      <c r="C382" s="378">
        <f t="shared" ref="C382:C389" si="65">INT($C$243)+3</f>
        <v>4</v>
      </c>
      <c r="D382" s="403"/>
      <c r="E382" s="460"/>
      <c r="F382" s="460"/>
      <c r="G382" s="403"/>
      <c r="H382" s="408"/>
      <c r="I382" s="408">
        <v>0</v>
      </c>
      <c r="J382" s="408" t="s">
        <v>578</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hidden="1" outlineLevel="3" x14ac:dyDescent="0.25">
      <c r="A383" s="376"/>
      <c r="B383" s="385"/>
      <c r="C383" s="378">
        <f t="shared" si="65"/>
        <v>4</v>
      </c>
      <c r="D383" s="403"/>
      <c r="E383" s="460"/>
      <c r="F383" s="460"/>
      <c r="G383" s="403"/>
      <c r="H383" s="408"/>
      <c r="I383" s="408">
        <v>1</v>
      </c>
      <c r="J383" s="408" t="s">
        <v>579</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hidden="1" outlineLevel="3" x14ac:dyDescent="0.25">
      <c r="A384" s="376"/>
      <c r="B384" s="385"/>
      <c r="C384" s="378">
        <f t="shared" si="65"/>
        <v>4</v>
      </c>
      <c r="D384" s="403"/>
      <c r="E384" s="460"/>
      <c r="F384" s="460"/>
      <c r="G384" s="403"/>
      <c r="H384" s="408"/>
      <c r="I384" s="408">
        <v>2</v>
      </c>
      <c r="J384" s="408" t="s">
        <v>580</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hidden="1" outlineLevel="3" x14ac:dyDescent="0.25">
      <c r="A385" s="376"/>
      <c r="B385" s="385"/>
      <c r="C385" s="378">
        <f t="shared" si="65"/>
        <v>4</v>
      </c>
      <c r="D385" s="403"/>
      <c r="E385" s="460"/>
      <c r="F385" s="460"/>
      <c r="G385" s="403"/>
      <c r="H385" s="408"/>
      <c r="I385" s="408">
        <v>3</v>
      </c>
      <c r="J385" s="408" t="s">
        <v>565</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hidden="1" outlineLevel="3" x14ac:dyDescent="0.25">
      <c r="A386" s="376"/>
      <c r="B386" s="385"/>
      <c r="C386" s="378">
        <f t="shared" si="65"/>
        <v>4</v>
      </c>
      <c r="D386" s="403"/>
      <c r="E386" s="460"/>
      <c r="F386" s="460"/>
      <c r="G386" s="403"/>
      <c r="H386" s="408"/>
      <c r="I386" s="408">
        <v>4</v>
      </c>
      <c r="J386" s="408" t="s">
        <v>566</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hidden="1" outlineLevel="3" x14ac:dyDescent="0.25">
      <c r="A387" s="376"/>
      <c r="B387" s="385"/>
      <c r="C387" s="378">
        <f t="shared" si="65"/>
        <v>4</v>
      </c>
      <c r="D387" s="403"/>
      <c r="E387" s="460"/>
      <c r="F387" s="460"/>
      <c r="G387" s="403"/>
      <c r="H387" s="408"/>
      <c r="I387" s="408">
        <v>5</v>
      </c>
      <c r="J387" s="408" t="s">
        <v>567</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hidden="1" outlineLevel="3" x14ac:dyDescent="0.25">
      <c r="A388" s="376"/>
      <c r="B388" s="385"/>
      <c r="C388" s="378">
        <f t="shared" si="65"/>
        <v>4</v>
      </c>
      <c r="D388" s="403"/>
      <c r="E388" s="460"/>
      <c r="F388" s="460"/>
      <c r="G388" s="403"/>
      <c r="H388" s="408"/>
      <c r="I388" s="408">
        <v>6</v>
      </c>
      <c r="J388" s="408" t="s">
        <v>568</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idden="1" outlineLevel="3" x14ac:dyDescent="0.25">
      <c r="A389" s="376"/>
      <c r="B389" s="385"/>
      <c r="C389" s="378">
        <f t="shared" si="65"/>
        <v>4</v>
      </c>
      <c r="D389" s="403"/>
      <c r="E389" s="460"/>
      <c r="F389" s="460"/>
      <c r="G389" s="403"/>
      <c r="H389" s="408"/>
      <c r="I389" s="408">
        <v>7</v>
      </c>
      <c r="J389" s="408" t="s">
        <v>569</v>
      </c>
      <c r="K389" s="408"/>
      <c r="L389" s="408"/>
      <c r="M389" s="408"/>
      <c r="N389" s="425">
        <v>1</v>
      </c>
      <c r="O389" s="425">
        <v>1</v>
      </c>
      <c r="P389" s="425">
        <v>1</v>
      </c>
      <c r="Q389" s="425">
        <v>1</v>
      </c>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3"/>
      <c r="AP389" s="388"/>
      <c r="AQ389" s="376"/>
      <c r="AR389" s="376"/>
      <c r="AS389" s="376"/>
    </row>
    <row r="390" spans="1:45" ht="5.0999999999999996" hidden="1" customHeight="1" outlineLevel="2" x14ac:dyDescent="0.25">
      <c r="A390" s="376"/>
      <c r="B390" s="385"/>
      <c r="C390" s="378">
        <f>INT($C$243)+2.005</f>
        <v>3.0049999999999999</v>
      </c>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c r="AB390" s="403"/>
      <c r="AC390" s="403"/>
      <c r="AD390" s="403"/>
      <c r="AE390" s="403"/>
      <c r="AF390" s="403"/>
      <c r="AG390" s="403"/>
      <c r="AH390" s="403"/>
      <c r="AI390" s="403"/>
      <c r="AJ390" s="403"/>
      <c r="AK390" s="403"/>
      <c r="AL390" s="403"/>
      <c r="AM390" s="403"/>
      <c r="AN390" s="403"/>
      <c r="AO390" s="403" t="s">
        <v>438</v>
      </c>
      <c r="AP390" s="388"/>
      <c r="AQ390" s="376"/>
      <c r="AR390" s="376"/>
      <c r="AS390" s="376"/>
    </row>
    <row r="391" spans="1:45" hidden="1" outlineLevel="2" x14ac:dyDescent="0.25">
      <c r="A391" s="376"/>
      <c r="B391" s="385"/>
      <c r="C391" s="378">
        <f>INT($C$243+3)</f>
        <v>4</v>
      </c>
      <c r="D391" s="403"/>
      <c r="E391" s="460"/>
      <c r="F391" s="460"/>
      <c r="G391" s="403"/>
      <c r="H391" s="473"/>
      <c r="I391" s="431" t="s">
        <v>556</v>
      </c>
      <c r="J391" s="431"/>
      <c r="K391" s="408"/>
      <c r="L391" s="408"/>
      <c r="M391" s="408"/>
      <c r="N391" s="431" t="s">
        <v>597</v>
      </c>
      <c r="O391" s="431"/>
      <c r="P391" s="431"/>
      <c r="Q391" s="431"/>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hidden="1" outlineLevel="3" x14ac:dyDescent="0.25">
      <c r="A392" s="376"/>
      <c r="B392" s="385"/>
      <c r="C392" s="378">
        <f t="shared" ref="C392:C399" si="66">INT($C$243)+3</f>
        <v>4</v>
      </c>
      <c r="D392" s="403"/>
      <c r="E392" s="460"/>
      <c r="F392" s="460"/>
      <c r="G392" s="403"/>
      <c r="H392" s="408"/>
      <c r="I392" s="408">
        <v>0</v>
      </c>
      <c r="J392" s="408" t="s">
        <v>578</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hidden="1" outlineLevel="3" x14ac:dyDescent="0.25">
      <c r="A393" s="376"/>
      <c r="B393" s="385"/>
      <c r="C393" s="378">
        <f t="shared" si="66"/>
        <v>4</v>
      </c>
      <c r="D393" s="403"/>
      <c r="E393" s="460"/>
      <c r="F393" s="460"/>
      <c r="G393" s="403"/>
      <c r="H393" s="408"/>
      <c r="I393" s="408">
        <v>1</v>
      </c>
      <c r="J393" s="408" t="s">
        <v>579</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hidden="1" outlineLevel="3" x14ac:dyDescent="0.25">
      <c r="A394" s="376"/>
      <c r="B394" s="385"/>
      <c r="C394" s="378">
        <f t="shared" si="66"/>
        <v>4</v>
      </c>
      <c r="D394" s="403"/>
      <c r="E394" s="460"/>
      <c r="F394" s="460"/>
      <c r="G394" s="403"/>
      <c r="H394" s="408"/>
      <c r="I394" s="408">
        <v>2</v>
      </c>
      <c r="J394" s="408" t="s">
        <v>580</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hidden="1" outlineLevel="3" x14ac:dyDescent="0.25">
      <c r="A395" s="376"/>
      <c r="B395" s="385"/>
      <c r="C395" s="378">
        <f t="shared" si="66"/>
        <v>4</v>
      </c>
      <c r="D395" s="403"/>
      <c r="E395" s="460"/>
      <c r="F395" s="460"/>
      <c r="G395" s="403"/>
      <c r="H395" s="408"/>
      <c r="I395" s="408">
        <v>3</v>
      </c>
      <c r="J395" s="408" t="s">
        <v>565</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hidden="1" outlineLevel="3" x14ac:dyDescent="0.25">
      <c r="A396" s="376"/>
      <c r="B396" s="385"/>
      <c r="C396" s="378">
        <f t="shared" si="66"/>
        <v>4</v>
      </c>
      <c r="D396" s="403"/>
      <c r="E396" s="460"/>
      <c r="F396" s="460"/>
      <c r="G396" s="403"/>
      <c r="H396" s="408"/>
      <c r="I396" s="408">
        <v>4</v>
      </c>
      <c r="J396" s="408" t="s">
        <v>566</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hidden="1" outlineLevel="3" x14ac:dyDescent="0.25">
      <c r="A397" s="376"/>
      <c r="B397" s="385"/>
      <c r="C397" s="378">
        <f t="shared" si="66"/>
        <v>4</v>
      </c>
      <c r="D397" s="403"/>
      <c r="E397" s="460"/>
      <c r="F397" s="460"/>
      <c r="G397" s="403"/>
      <c r="H397" s="408"/>
      <c r="I397" s="408">
        <v>5</v>
      </c>
      <c r="J397" s="408" t="s">
        <v>567</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hidden="1" outlineLevel="3" x14ac:dyDescent="0.25">
      <c r="A398" s="376"/>
      <c r="B398" s="385"/>
      <c r="C398" s="378">
        <f t="shared" si="66"/>
        <v>4</v>
      </c>
      <c r="D398" s="403"/>
      <c r="E398" s="460"/>
      <c r="F398" s="460"/>
      <c r="G398" s="403"/>
      <c r="H398" s="408"/>
      <c r="I398" s="408">
        <v>6</v>
      </c>
      <c r="J398" s="408" t="s">
        <v>568</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idden="1" outlineLevel="3" x14ac:dyDescent="0.25">
      <c r="A399" s="376"/>
      <c r="B399" s="385"/>
      <c r="C399" s="378">
        <f t="shared" si="66"/>
        <v>4</v>
      </c>
      <c r="D399" s="403"/>
      <c r="E399" s="460"/>
      <c r="F399" s="460"/>
      <c r="G399" s="403"/>
      <c r="H399" s="408"/>
      <c r="I399" s="408">
        <v>7</v>
      </c>
      <c r="J399" s="408" t="s">
        <v>569</v>
      </c>
      <c r="K399" s="408"/>
      <c r="L399" s="408"/>
      <c r="M399" s="408"/>
      <c r="N399" s="425">
        <v>1</v>
      </c>
      <c r="O399" s="425">
        <v>1</v>
      </c>
      <c r="P399" s="425">
        <v>1</v>
      </c>
      <c r="Q399" s="425">
        <v>1</v>
      </c>
      <c r="R399" s="408"/>
      <c r="S399" s="408"/>
      <c r="T399" s="408"/>
      <c r="U399" s="408"/>
      <c r="V399" s="408"/>
      <c r="W399" s="408"/>
      <c r="X399" s="408"/>
      <c r="Y399" s="408"/>
      <c r="Z399" s="408"/>
      <c r="AA399" s="408"/>
      <c r="AB399" s="408"/>
      <c r="AC399" s="408"/>
      <c r="AD399" s="408"/>
      <c r="AE399" s="408"/>
      <c r="AF399" s="408"/>
      <c r="AG399" s="408"/>
      <c r="AH399" s="408"/>
      <c r="AI399" s="408"/>
      <c r="AJ399" s="408"/>
      <c r="AK399" s="408"/>
      <c r="AL399" s="408"/>
      <c r="AM399" s="408"/>
      <c r="AN399" s="408"/>
      <c r="AO399" s="403"/>
      <c r="AP399" s="388"/>
      <c r="AQ399" s="376"/>
      <c r="AR399" s="376"/>
      <c r="AS399" s="376"/>
    </row>
    <row r="400" spans="1:45" ht="5.0999999999999996" hidden="1" customHeight="1" outlineLevel="2" x14ac:dyDescent="0.25">
      <c r="A400" s="376"/>
      <c r="B400" s="385"/>
      <c r="C400" s="378">
        <f>INT($C$243)+2.005</f>
        <v>3.0049999999999999</v>
      </c>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c r="AB400" s="403"/>
      <c r="AC400" s="403"/>
      <c r="AD400" s="403"/>
      <c r="AE400" s="403"/>
      <c r="AF400" s="403"/>
      <c r="AG400" s="403"/>
      <c r="AH400" s="403"/>
      <c r="AI400" s="403"/>
      <c r="AJ400" s="403"/>
      <c r="AK400" s="403"/>
      <c r="AL400" s="403"/>
      <c r="AM400" s="403"/>
      <c r="AN400" s="403"/>
      <c r="AO400" s="403" t="s">
        <v>438</v>
      </c>
      <c r="AP400" s="388"/>
      <c r="AQ400" s="376"/>
      <c r="AR400" s="376"/>
      <c r="AS400" s="376"/>
    </row>
    <row r="401" spans="1:45" hidden="1" outlineLevel="2" x14ac:dyDescent="0.25">
      <c r="A401" s="376"/>
      <c r="B401" s="385"/>
      <c r="C401" s="378">
        <f t="shared" ref="C401:C406" si="67">INT($C$243)+3</f>
        <v>4</v>
      </c>
      <c r="D401" s="403"/>
      <c r="E401" s="460"/>
      <c r="F401" s="460"/>
      <c r="G401" s="403"/>
      <c r="H401" s="408" t="s">
        <v>1160</v>
      </c>
      <c r="I401" s="408"/>
      <c r="J401" s="408"/>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hidden="1" outlineLevel="2" x14ac:dyDescent="0.25">
      <c r="A402" s="376"/>
      <c r="B402" s="385"/>
      <c r="C402" s="378">
        <f t="shared" si="67"/>
        <v>4</v>
      </c>
      <c r="D402" s="403"/>
      <c r="E402" s="460"/>
      <c r="F402" s="460"/>
      <c r="G402" s="403"/>
      <c r="H402" s="408" t="s">
        <v>598</v>
      </c>
      <c r="I402" s="447">
        <v>55</v>
      </c>
      <c r="J402" s="408" t="s">
        <v>599</v>
      </c>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hidden="1" outlineLevel="3" x14ac:dyDescent="0.25">
      <c r="A403" s="376"/>
      <c r="B403" s="385"/>
      <c r="C403" s="378">
        <f t="shared" si="67"/>
        <v>4</v>
      </c>
      <c r="D403" s="403"/>
      <c r="E403" s="460"/>
      <c r="F403" s="460"/>
      <c r="G403" s="403"/>
      <c r="H403" s="408" t="s">
        <v>600</v>
      </c>
      <c r="I403" s="768">
        <v>35</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hidden="1" outlineLevel="3" x14ac:dyDescent="0.25">
      <c r="A404" s="376"/>
      <c r="B404" s="385"/>
      <c r="C404" s="378">
        <f t="shared" si="67"/>
        <v>4</v>
      </c>
      <c r="D404" s="403"/>
      <c r="E404" s="460"/>
      <c r="F404" s="460"/>
      <c r="G404" s="403"/>
      <c r="H404" s="408" t="s">
        <v>601</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hidden="1" outlineLevel="3" x14ac:dyDescent="0.25">
      <c r="A405" s="376"/>
      <c r="B405" s="385"/>
      <c r="C405" s="378">
        <f t="shared" si="67"/>
        <v>4</v>
      </c>
      <c r="D405" s="403"/>
      <c r="E405" s="460"/>
      <c r="F405" s="460"/>
      <c r="G405" s="403"/>
      <c r="H405" s="408" t="s">
        <v>602</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hidden="1" outlineLevel="3" x14ac:dyDescent="0.25">
      <c r="A406" s="376"/>
      <c r="B406" s="385"/>
      <c r="C406" s="378">
        <f t="shared" si="67"/>
        <v>4</v>
      </c>
      <c r="D406" s="403"/>
      <c r="E406" s="460"/>
      <c r="F406" s="460"/>
      <c r="G406" s="403"/>
      <c r="H406" s="408" t="s">
        <v>603</v>
      </c>
      <c r="I406" s="768">
        <f>50</f>
        <v>50</v>
      </c>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hidden="1" outlineLevel="3" x14ac:dyDescent="0.25">
      <c r="A407" s="376"/>
      <c r="B407" s="385"/>
      <c r="C407" s="378">
        <v>4</v>
      </c>
      <c r="D407" s="403"/>
      <c r="E407" s="460"/>
      <c r="F407" s="460"/>
      <c r="G407" s="403"/>
      <c r="H407" s="408"/>
      <c r="I407" s="408"/>
      <c r="J407" s="408"/>
      <c r="K407" s="408"/>
      <c r="L407" s="408"/>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hidden="1" outlineLevel="3" x14ac:dyDescent="0.25">
      <c r="A408" s="376"/>
      <c r="B408" s="385"/>
      <c r="C408" s="378">
        <v>4</v>
      </c>
      <c r="D408" s="403"/>
      <c r="E408" s="460"/>
      <c r="F408" s="460"/>
      <c r="G408" s="403"/>
      <c r="H408" s="408" t="s">
        <v>1092</v>
      </c>
      <c r="I408" s="408"/>
      <c r="J408" s="408"/>
      <c r="K408" s="408"/>
      <c r="L408" s="408" t="s">
        <v>604</v>
      </c>
      <c r="M408" s="408"/>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s="689" customFormat="1" hidden="1" outlineLevel="3" x14ac:dyDescent="0.25">
      <c r="A409" s="376"/>
      <c r="B409" s="385"/>
      <c r="C409" s="378"/>
      <c r="D409" s="403"/>
      <c r="E409" s="460"/>
      <c r="F409" s="460"/>
      <c r="G409" s="403"/>
      <c r="H409" s="510"/>
      <c r="I409" s="408" t="s">
        <v>1084</v>
      </c>
      <c r="J409" s="408" t="s">
        <v>1085</v>
      </c>
      <c r="K409" s="964"/>
      <c r="L409" s="424" t="s">
        <v>605</v>
      </c>
      <c r="M409" s="424" t="s">
        <v>1087</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hidden="1" customHeight="1" outlineLevel="3" x14ac:dyDescent="0.25">
      <c r="A410" s="376"/>
      <c r="B410" s="385"/>
      <c r="C410" s="378">
        <f t="shared" ref="C410:C423" si="68">INT($C$243)+3</f>
        <v>4</v>
      </c>
      <c r="D410" s="403"/>
      <c r="E410" s="460"/>
      <c r="F410" s="460"/>
      <c r="G410" s="403"/>
      <c r="H410" s="410" t="s">
        <v>1086</v>
      </c>
      <c r="I410" s="511" t="b">
        <v>0</v>
      </c>
      <c r="J410" s="425" t="b">
        <v>0</v>
      </c>
      <c r="K410" s="408"/>
      <c r="L410" s="429">
        <f>IF($I410,0,IF($J410,1,0.5))</f>
        <v>0.5</v>
      </c>
      <c r="M410" s="441">
        <f>IF($I410,0,IF($J410,1,0.5))</f>
        <v>0.5</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hidden="1" customHeight="1" outlineLevel="3" x14ac:dyDescent="0.25">
      <c r="A411" s="376"/>
      <c r="B411" s="385"/>
      <c r="C411" s="378">
        <f t="shared" si="68"/>
        <v>4</v>
      </c>
      <c r="D411" s="403"/>
      <c r="E411" s="460"/>
      <c r="F411" s="460"/>
      <c r="G411" s="403"/>
      <c r="H411" s="410" t="s">
        <v>579</v>
      </c>
      <c r="I411" s="511" t="b">
        <v>0</v>
      </c>
      <c r="J411" s="425" t="b">
        <v>0</v>
      </c>
      <c r="K411" s="408"/>
      <c r="L411" s="441">
        <f>IF($I411,0,IF($J411,1,1))</f>
        <v>1</v>
      </c>
      <c r="M411" s="441">
        <f t="shared" ref="M411:M417" si="69">IF($I411,0,IF($J411,1,1))</f>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hidden="1" customHeight="1" outlineLevel="3" x14ac:dyDescent="0.25">
      <c r="A412" s="376"/>
      <c r="B412" s="385"/>
      <c r="C412" s="378">
        <f t="shared" si="68"/>
        <v>4</v>
      </c>
      <c r="D412" s="403"/>
      <c r="E412" s="460"/>
      <c r="F412" s="460"/>
      <c r="G412" s="403"/>
      <c r="H412" s="410" t="s">
        <v>580</v>
      </c>
      <c r="I412" s="511" t="b">
        <v>0</v>
      </c>
      <c r="J412" s="425" t="b">
        <v>0</v>
      </c>
      <c r="K412" s="408"/>
      <c r="L412" s="441">
        <f t="shared" ref="L412:L417" si="70">IF($I412,0,IF($J412,1,1))</f>
        <v>1</v>
      </c>
      <c r="M412" s="441">
        <f t="shared" si="69"/>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hidden="1" customHeight="1" outlineLevel="3" x14ac:dyDescent="0.25">
      <c r="A413" s="376"/>
      <c r="B413" s="385"/>
      <c r="C413" s="378">
        <f t="shared" si="68"/>
        <v>4</v>
      </c>
      <c r="D413" s="403"/>
      <c r="E413" s="460"/>
      <c r="F413" s="460"/>
      <c r="G413" s="403"/>
      <c r="H413" s="410" t="s">
        <v>565</v>
      </c>
      <c r="I413" s="511" t="b">
        <v>0</v>
      </c>
      <c r="J413" s="425" t="b">
        <v>0</v>
      </c>
      <c r="K413" s="408"/>
      <c r="L413" s="441">
        <f t="shared" si="70"/>
        <v>1</v>
      </c>
      <c r="M413" s="441">
        <f t="shared" si="69"/>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hidden="1" customHeight="1" outlineLevel="3" x14ac:dyDescent="0.25">
      <c r="A414" s="376"/>
      <c r="B414" s="385"/>
      <c r="C414" s="378">
        <f t="shared" si="68"/>
        <v>4</v>
      </c>
      <c r="D414" s="403"/>
      <c r="E414" s="460"/>
      <c r="F414" s="460"/>
      <c r="G414" s="403"/>
      <c r="H414" s="410" t="s">
        <v>566</v>
      </c>
      <c r="I414" s="511" t="b">
        <v>0</v>
      </c>
      <c r="J414" s="425" t="b">
        <v>0</v>
      </c>
      <c r="K414" s="408"/>
      <c r="L414" s="441">
        <f t="shared" si="70"/>
        <v>1</v>
      </c>
      <c r="M414" s="441">
        <f t="shared" si="69"/>
        <v>1</v>
      </c>
      <c r="N414" s="408"/>
      <c r="O414" s="408"/>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hidden="1" customHeight="1" outlineLevel="3" x14ac:dyDescent="0.25">
      <c r="A415" s="376"/>
      <c r="B415" s="385"/>
      <c r="C415" s="378">
        <f t="shared" si="68"/>
        <v>4</v>
      </c>
      <c r="D415" s="403"/>
      <c r="E415" s="460"/>
      <c r="F415" s="460"/>
      <c r="G415" s="403"/>
      <c r="H415" s="410" t="s">
        <v>567</v>
      </c>
      <c r="I415" s="511" t="b">
        <v>0</v>
      </c>
      <c r="J415" s="425" t="b">
        <v>0</v>
      </c>
      <c r="K415" s="408"/>
      <c r="L415" s="441">
        <f t="shared" si="70"/>
        <v>1</v>
      </c>
      <c r="M415" s="441">
        <f t="shared" si="69"/>
        <v>1</v>
      </c>
      <c r="N415" s="408"/>
      <c r="O415" s="477"/>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hidden="1" customHeight="1" outlineLevel="3" x14ac:dyDescent="0.25">
      <c r="A416" s="376"/>
      <c r="B416" s="385"/>
      <c r="C416" s="378">
        <f t="shared" si="68"/>
        <v>4</v>
      </c>
      <c r="D416" s="403"/>
      <c r="E416" s="460"/>
      <c r="F416" s="460"/>
      <c r="G416" s="403"/>
      <c r="H416" s="410" t="s">
        <v>568</v>
      </c>
      <c r="I416" s="511" t="b">
        <v>0</v>
      </c>
      <c r="J416" s="425" t="b">
        <v>0</v>
      </c>
      <c r="K416" s="408"/>
      <c r="L416" s="441">
        <f t="shared" si="70"/>
        <v>1</v>
      </c>
      <c r="M416" s="441">
        <f t="shared" si="69"/>
        <v>1</v>
      </c>
      <c r="N416" s="478"/>
      <c r="O416" s="797"/>
      <c r="P416" s="1095" t="s">
        <v>953</v>
      </c>
      <c r="Q416" s="1095"/>
      <c r="R416" s="1095"/>
      <c r="S416" s="1095"/>
      <c r="T416" s="1095"/>
      <c r="U416" s="1095"/>
      <c r="V416" s="1095"/>
      <c r="W416" s="1095"/>
      <c r="X416" s="1095"/>
      <c r="Y416" s="1095"/>
      <c r="Z416" s="1096"/>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hidden="1" customHeight="1" outlineLevel="3" x14ac:dyDescent="0.25">
      <c r="A417" s="376"/>
      <c r="B417" s="385"/>
      <c r="C417" s="378">
        <f t="shared" si="68"/>
        <v>4</v>
      </c>
      <c r="D417" s="403"/>
      <c r="E417" s="460"/>
      <c r="F417" s="460"/>
      <c r="G417" s="403"/>
      <c r="H417" s="410" t="s">
        <v>569</v>
      </c>
      <c r="I417" s="511" t="b">
        <v>0</v>
      </c>
      <c r="J417" s="425" t="b">
        <v>0</v>
      </c>
      <c r="K417" s="408"/>
      <c r="L417" s="441">
        <f t="shared" si="70"/>
        <v>1</v>
      </c>
      <c r="M417" s="441">
        <f t="shared" si="69"/>
        <v>1</v>
      </c>
      <c r="N417" s="478"/>
      <c r="O417" s="797"/>
      <c r="P417" s="1097"/>
      <c r="Q417" s="1097"/>
      <c r="R417" s="1097"/>
      <c r="S417" s="1097"/>
      <c r="T417" s="1097"/>
      <c r="U417" s="1097"/>
      <c r="V417" s="1097"/>
      <c r="W417" s="1097"/>
      <c r="X417" s="1097"/>
      <c r="Y417" s="1097"/>
      <c r="Z417" s="1098"/>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hidden="1" customHeight="1" outlineLevel="3" x14ac:dyDescent="0.25">
      <c r="A418" s="376"/>
      <c r="B418" s="385"/>
      <c r="C418" s="378">
        <f t="shared" si="68"/>
        <v>4</v>
      </c>
      <c r="D418" s="403"/>
      <c r="E418" s="460"/>
      <c r="F418" s="460"/>
      <c r="G418" s="403"/>
      <c r="H418" s="477"/>
      <c r="I418" s="477"/>
      <c r="J418" s="477"/>
      <c r="K418" s="477"/>
      <c r="L418" s="477"/>
      <c r="M418" s="477"/>
      <c r="N418" s="688"/>
      <c r="O418" s="798"/>
      <c r="P418" s="1097"/>
      <c r="Q418" s="1097"/>
      <c r="R418" s="1097"/>
      <c r="S418" s="1097"/>
      <c r="T418" s="1097"/>
      <c r="U418" s="1097"/>
      <c r="V418" s="1097"/>
      <c r="W418" s="1097"/>
      <c r="X418" s="1097"/>
      <c r="Y418" s="1097"/>
      <c r="Z418" s="1098"/>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ht="15" hidden="1" customHeight="1" outlineLevel="3" x14ac:dyDescent="0.25">
      <c r="A419" s="376"/>
      <c r="B419" s="385"/>
      <c r="C419" s="378">
        <f t="shared" si="68"/>
        <v>4</v>
      </c>
      <c r="D419" s="403"/>
      <c r="E419" s="460"/>
      <c r="F419" s="460"/>
      <c r="G419" s="403"/>
      <c r="H419" s="561" t="s">
        <v>606</v>
      </c>
      <c r="I419" s="561"/>
      <c r="J419" s="561"/>
      <c r="K419" s="561"/>
      <c r="L419" s="561"/>
      <c r="M419" s="561"/>
      <c r="N419" s="561"/>
      <c r="O419" s="796"/>
      <c r="P419" s="1097"/>
      <c r="Q419" s="1097"/>
      <c r="R419" s="1097"/>
      <c r="S419" s="1097"/>
      <c r="T419" s="1097"/>
      <c r="U419" s="1097"/>
      <c r="V419" s="1097"/>
      <c r="W419" s="1097"/>
      <c r="X419" s="1097"/>
      <c r="Y419" s="1097"/>
      <c r="Z419" s="1098"/>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hidden="1" outlineLevel="3" x14ac:dyDescent="0.25">
      <c r="A420" s="376"/>
      <c r="B420" s="385"/>
      <c r="C420" s="378">
        <f t="shared" si="68"/>
        <v>4</v>
      </c>
      <c r="D420" s="403"/>
      <c r="E420" s="460"/>
      <c r="F420" s="460"/>
      <c r="G420" s="403"/>
      <c r="H420" s="478"/>
      <c r="I420" s="512"/>
      <c r="J420" s="512"/>
      <c r="K420" s="513" t="s">
        <v>607</v>
      </c>
      <c r="L420" s="430"/>
      <c r="M420" s="430"/>
      <c r="N420" s="514"/>
      <c r="O420" s="794"/>
      <c r="P420" s="1097"/>
      <c r="Q420" s="1097"/>
      <c r="R420" s="1097"/>
      <c r="S420" s="1097"/>
      <c r="T420" s="1097"/>
      <c r="U420" s="1097"/>
      <c r="V420" s="1097"/>
      <c r="W420" s="1097"/>
      <c r="X420" s="1097"/>
      <c r="Y420" s="1097"/>
      <c r="Z420" s="1098"/>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hidden="1" outlineLevel="3" x14ac:dyDescent="0.25">
      <c r="A421" s="376"/>
      <c r="B421" s="385"/>
      <c r="C421" s="378">
        <f t="shared" si="68"/>
        <v>4</v>
      </c>
      <c r="D421" s="403"/>
      <c r="E421" s="460"/>
      <c r="F421" s="460"/>
      <c r="G421" s="403"/>
      <c r="H421" s="478"/>
      <c r="I421" s="515" t="s">
        <v>586</v>
      </c>
      <c r="J421" s="515" t="s">
        <v>608</v>
      </c>
      <c r="K421" s="516" t="s">
        <v>609</v>
      </c>
      <c r="L421" s="424" t="s">
        <v>610</v>
      </c>
      <c r="M421" s="424" t="s">
        <v>611</v>
      </c>
      <c r="N421" s="517" t="s">
        <v>586</v>
      </c>
      <c r="O421" s="795"/>
      <c r="P421" s="1097"/>
      <c r="Q421" s="1097"/>
      <c r="R421" s="1097"/>
      <c r="S421" s="1097"/>
      <c r="T421" s="1097"/>
      <c r="U421" s="1097"/>
      <c r="V421" s="1097"/>
      <c r="W421" s="1097"/>
      <c r="X421" s="1097"/>
      <c r="Y421" s="1097"/>
      <c r="Z421" s="1098"/>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hidden="1" outlineLevel="3" x14ac:dyDescent="0.25">
      <c r="A422" s="376"/>
      <c r="B422" s="385"/>
      <c r="C422" s="378">
        <f t="shared" si="68"/>
        <v>4</v>
      </c>
      <c r="D422" s="403"/>
      <c r="E422" s="460"/>
      <c r="F422" s="460"/>
      <c r="G422" s="403"/>
      <c r="H422" s="518" t="s">
        <v>469</v>
      </c>
      <c r="I422" s="511" t="b">
        <v>1</v>
      </c>
      <c r="J422" s="511" t="b">
        <v>1</v>
      </c>
      <c r="K422" s="516" t="b">
        <v>0</v>
      </c>
      <c r="L422" s="425" t="b">
        <v>1</v>
      </c>
      <c r="M422" s="425" t="b">
        <v>1</v>
      </c>
      <c r="N422" s="519" t="b">
        <v>1</v>
      </c>
      <c r="O422" s="795"/>
      <c r="P422" s="1097"/>
      <c r="Q422" s="1097"/>
      <c r="R422" s="1097"/>
      <c r="S422" s="1097"/>
      <c r="T422" s="1097"/>
      <c r="U422" s="1097"/>
      <c r="V422" s="1097"/>
      <c r="W422" s="1097"/>
      <c r="X422" s="1097"/>
      <c r="Y422" s="1097"/>
      <c r="Z422" s="1098"/>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idden="1" outlineLevel="3" x14ac:dyDescent="0.25">
      <c r="A423" s="376"/>
      <c r="B423" s="385"/>
      <c r="C423" s="378">
        <f t="shared" si="68"/>
        <v>4</v>
      </c>
      <c r="D423" s="403"/>
      <c r="E423" s="460"/>
      <c r="F423" s="460"/>
      <c r="G423" s="403"/>
      <c r="H423" s="518" t="s">
        <v>471</v>
      </c>
      <c r="I423" s="511" t="b">
        <v>1</v>
      </c>
      <c r="J423" s="511" t="b">
        <v>1</v>
      </c>
      <c r="K423" s="516" t="b">
        <v>0</v>
      </c>
      <c r="L423" s="425" t="b">
        <v>1</v>
      </c>
      <c r="M423" s="425" t="b">
        <v>1</v>
      </c>
      <c r="N423" s="519" t="b">
        <v>1</v>
      </c>
      <c r="O423" s="795"/>
      <c r="P423" s="1099"/>
      <c r="Q423" s="1099"/>
      <c r="R423" s="1099"/>
      <c r="S423" s="1099"/>
      <c r="T423" s="1099"/>
      <c r="U423" s="1099"/>
      <c r="V423" s="1099"/>
      <c r="W423" s="1099"/>
      <c r="X423" s="1099"/>
      <c r="Y423" s="1099"/>
      <c r="Z423" s="1100"/>
      <c r="AA423" s="495"/>
      <c r="AB423" s="408"/>
      <c r="AC423" s="408"/>
      <c r="AD423" s="408"/>
      <c r="AE423" s="408"/>
      <c r="AF423" s="408"/>
      <c r="AG423" s="408"/>
      <c r="AH423" s="408"/>
      <c r="AI423" s="408"/>
      <c r="AJ423" s="408"/>
      <c r="AK423" s="408"/>
      <c r="AL423" s="408"/>
      <c r="AM423" s="408"/>
      <c r="AN423" s="408"/>
      <c r="AO423" s="403"/>
      <c r="AP423" s="388"/>
      <c r="AQ423" s="376"/>
      <c r="AR423" s="376"/>
      <c r="AS423" s="376"/>
    </row>
    <row r="424" spans="1:45" ht="5.0999999999999996" hidden="1" customHeight="1" outlineLevel="2" x14ac:dyDescent="0.25">
      <c r="A424" s="376"/>
      <c r="B424" s="385"/>
      <c r="C424" s="378">
        <f>INT($C$243)+2.005</f>
        <v>3.0049999999999999</v>
      </c>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c r="AB424" s="403"/>
      <c r="AC424" s="403"/>
      <c r="AD424" s="403"/>
      <c r="AE424" s="403"/>
      <c r="AF424" s="403"/>
      <c r="AG424" s="403"/>
      <c r="AH424" s="403"/>
      <c r="AI424" s="403"/>
      <c r="AJ424" s="403"/>
      <c r="AK424" s="403"/>
      <c r="AL424" s="403"/>
      <c r="AM424" s="403"/>
      <c r="AN424" s="403"/>
      <c r="AO424" s="403" t="s">
        <v>438</v>
      </c>
      <c r="AP424" s="388"/>
      <c r="AQ424" s="376"/>
      <c r="AR424" s="376"/>
      <c r="AS424" s="376"/>
    </row>
    <row r="425" spans="1:45" outlineLevel="1" collapsed="1" x14ac:dyDescent="0.25">
      <c r="A425" s="376"/>
      <c r="B425" s="385"/>
      <c r="C425" s="378">
        <f>INT($C$243)+1</f>
        <v>2</v>
      </c>
      <c r="D425" s="403"/>
      <c r="E425" s="460"/>
      <c r="F425" s="460"/>
      <c r="G425" s="403"/>
      <c r="H425" s="463" t="s">
        <v>937</v>
      </c>
      <c r="I425" s="421"/>
      <c r="J425" s="421"/>
      <c r="K425" s="391"/>
      <c r="L425" s="391"/>
      <c r="M425" s="391"/>
      <c r="N425" s="391"/>
      <c r="O425" s="391"/>
      <c r="P425" s="391"/>
      <c r="Q425" s="391"/>
      <c r="R425" s="391"/>
      <c r="S425" s="391"/>
      <c r="T425" s="391"/>
      <c r="U425" s="391"/>
      <c r="V425" s="391"/>
      <c r="W425" s="391"/>
      <c r="X425" s="391"/>
      <c r="Y425" s="391"/>
      <c r="Z425" s="452"/>
      <c r="AA425" s="452"/>
      <c r="AB425" s="452"/>
      <c r="AC425" s="452"/>
      <c r="AD425" s="452"/>
      <c r="AE425" s="452"/>
      <c r="AF425" s="452"/>
      <c r="AG425" s="452"/>
      <c r="AH425" s="452"/>
      <c r="AI425" s="452"/>
      <c r="AJ425" s="452"/>
      <c r="AK425" s="452"/>
      <c r="AL425" s="452"/>
      <c r="AM425" s="452"/>
      <c r="AN425" s="452"/>
      <c r="AO425" s="403"/>
      <c r="AP425" s="388"/>
      <c r="AQ425" s="376"/>
      <c r="AR425" s="376"/>
      <c r="AS425" s="376"/>
    </row>
    <row r="426" spans="1:45" ht="5.0999999999999996" hidden="1" customHeight="1" outlineLevel="3" x14ac:dyDescent="0.25">
      <c r="A426" s="376"/>
      <c r="B426" s="385"/>
      <c r="C426" s="378">
        <f>INT($C$243)+3.005</f>
        <v>4.0049999999999999</v>
      </c>
      <c r="D426" s="403" t="s">
        <v>434</v>
      </c>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c r="AB426" s="403"/>
      <c r="AC426" s="403"/>
      <c r="AD426" s="403"/>
      <c r="AE426" s="403"/>
      <c r="AF426" s="403"/>
      <c r="AG426" s="403"/>
      <c r="AH426" s="403"/>
      <c r="AI426" s="403"/>
      <c r="AJ426" s="403"/>
      <c r="AK426" s="403"/>
      <c r="AL426" s="403"/>
      <c r="AM426" s="403"/>
      <c r="AN426" s="403"/>
      <c r="AO426" s="403"/>
      <c r="AP426" s="388"/>
      <c r="AQ426" s="376"/>
      <c r="AR426" s="376"/>
      <c r="AS426" s="376"/>
    </row>
    <row r="427" spans="1:45" hidden="1" outlineLevel="2" x14ac:dyDescent="0.25">
      <c r="A427" s="376"/>
      <c r="B427" s="385"/>
      <c r="C427" s="378">
        <f>INT($C$243)+2</f>
        <v>3</v>
      </c>
      <c r="D427" s="403"/>
      <c r="E427" s="460"/>
      <c r="F427" s="460"/>
      <c r="G427" s="403"/>
      <c r="H427" s="473" t="s">
        <v>613</v>
      </c>
      <c r="I427" s="431" t="s">
        <v>614</v>
      </c>
      <c r="J427" s="520"/>
      <c r="K427" s="431" t="s">
        <v>839</v>
      </c>
      <c r="L427" s="431"/>
      <c r="M427" s="431"/>
      <c r="N427" s="431" t="s">
        <v>840</v>
      </c>
      <c r="O427" s="431"/>
      <c r="P427" s="431"/>
      <c r="Q427" s="431"/>
      <c r="R427" s="431" t="s">
        <v>1166</v>
      </c>
      <c r="S427" s="431"/>
      <c r="T427" s="431"/>
      <c r="U427" s="431"/>
      <c r="V427" s="408"/>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hidden="1" outlineLevel="3" x14ac:dyDescent="0.25">
      <c r="A428" s="376"/>
      <c r="B428" s="385"/>
      <c r="C428" s="378">
        <f t="shared" ref="C428:C438" si="71">INT($C$243)+3</f>
        <v>4</v>
      </c>
      <c r="D428" s="403"/>
      <c r="E428" s="460"/>
      <c r="F428" s="460"/>
      <c r="G428" s="403"/>
      <c r="H428" s="424" t="str">
        <f>H$262</f>
        <v>Aut</v>
      </c>
      <c r="I428" s="430">
        <v>0</v>
      </c>
      <c r="J428" s="430"/>
      <c r="K428" s="408"/>
      <c r="L428" s="408"/>
      <c r="M428" s="424"/>
      <c r="N428" s="408"/>
      <c r="O428" s="408"/>
      <c r="P428" s="408"/>
      <c r="Q428" s="408"/>
      <c r="R428" s="425">
        <v>14</v>
      </c>
      <c r="S428" s="425">
        <v>14</v>
      </c>
      <c r="T428" s="425">
        <v>14</v>
      </c>
      <c r="U428" s="425">
        <v>14</v>
      </c>
      <c r="V428" s="408" t="s">
        <v>841</v>
      </c>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hidden="1" outlineLevel="3" x14ac:dyDescent="0.25">
      <c r="A429" s="376"/>
      <c r="B429" s="385"/>
      <c r="C429" s="378">
        <f t="shared" si="71"/>
        <v>4</v>
      </c>
      <c r="D429" s="403"/>
      <c r="E429" s="460"/>
      <c r="F429" s="460"/>
      <c r="G429" s="403"/>
      <c r="H429" s="424" t="str">
        <f>H$263</f>
        <v>Win</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hidden="1" outlineLevel="3" x14ac:dyDescent="0.25">
      <c r="A430" s="376"/>
      <c r="B430" s="385"/>
      <c r="C430" s="378">
        <f t="shared" si="71"/>
        <v>4</v>
      </c>
      <c r="D430" s="403"/>
      <c r="E430" s="460"/>
      <c r="F430" s="460"/>
      <c r="G430" s="403"/>
      <c r="H430" s="424" t="str">
        <f>H$264</f>
        <v>Spr</v>
      </c>
      <c r="I430" s="430"/>
      <c r="J430" s="430"/>
      <c r="K430" s="408"/>
      <c r="L430" s="408"/>
      <c r="M430" s="408"/>
      <c r="N430" s="408"/>
      <c r="O430" s="408"/>
      <c r="P430" s="408"/>
      <c r="Q430" s="408"/>
      <c r="R430" s="425">
        <v>14</v>
      </c>
      <c r="S430" s="425">
        <v>14</v>
      </c>
      <c r="T430" s="425">
        <v>14</v>
      </c>
      <c r="U430" s="425">
        <v>14</v>
      </c>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hidden="1" outlineLevel="3" x14ac:dyDescent="0.25">
      <c r="A431" s="376"/>
      <c r="B431" s="385"/>
      <c r="C431" s="378">
        <f t="shared" si="71"/>
        <v>4</v>
      </c>
      <c r="D431" s="403"/>
      <c r="E431" s="460"/>
      <c r="F431" s="460"/>
      <c r="G431" s="403"/>
      <c r="H431" s="424"/>
      <c r="I431" s="430"/>
      <c r="J431" s="430"/>
      <c r="K431" s="408"/>
      <c r="L431" s="408"/>
      <c r="M431" s="408"/>
      <c r="N431" s="408"/>
      <c r="O431" s="408"/>
      <c r="P431" s="408"/>
      <c r="Q431" s="408"/>
      <c r="R431" s="408"/>
      <c r="S431" s="408"/>
      <c r="T431" s="408"/>
      <c r="U431" s="408"/>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hidden="1" outlineLevel="3" x14ac:dyDescent="0.25">
      <c r="A432" s="376"/>
      <c r="B432" s="385"/>
      <c r="C432" s="378">
        <f t="shared" si="71"/>
        <v>4</v>
      </c>
      <c r="D432" s="403"/>
      <c r="E432" s="460"/>
      <c r="F432" s="460"/>
      <c r="G432" s="403"/>
      <c r="H432" s="424" t="str">
        <f>H$262</f>
        <v>Aut</v>
      </c>
      <c r="I432" s="430">
        <v>1</v>
      </c>
      <c r="J432" s="430"/>
      <c r="K432" s="408"/>
      <c r="L432" s="408"/>
      <c r="M432" s="408"/>
      <c r="N432" s="408"/>
      <c r="O432" s="408"/>
      <c r="P432" s="408"/>
      <c r="Q432" s="408"/>
      <c r="R432" s="425">
        <f>134-28</f>
        <v>106</v>
      </c>
      <c r="S432" s="425">
        <f t="shared" ref="S432:U434" si="72">134-28</f>
        <v>106</v>
      </c>
      <c r="T432" s="425">
        <f t="shared" si="72"/>
        <v>106</v>
      </c>
      <c r="U432" s="425">
        <f t="shared" si="72"/>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hidden="1" outlineLevel="3" x14ac:dyDescent="0.25">
      <c r="A433" s="376"/>
      <c r="B433" s="385"/>
      <c r="C433" s="378">
        <f t="shared" si="71"/>
        <v>4</v>
      </c>
      <c r="D433" s="403"/>
      <c r="E433" s="460"/>
      <c r="F433" s="460"/>
      <c r="G433" s="403"/>
      <c r="H433" s="424" t="str">
        <f>H$263</f>
        <v>Win</v>
      </c>
      <c r="I433" s="430"/>
      <c r="J433" s="430"/>
      <c r="K433" s="408"/>
      <c r="L433" s="408"/>
      <c r="M433" s="408"/>
      <c r="N433" s="408"/>
      <c r="O433" s="408"/>
      <c r="P433" s="408"/>
      <c r="Q433" s="408"/>
      <c r="R433" s="425">
        <f t="shared" ref="R433:R434" si="73">134-28</f>
        <v>106</v>
      </c>
      <c r="S433" s="425">
        <f t="shared" si="72"/>
        <v>106</v>
      </c>
      <c r="T433" s="425">
        <f t="shared" si="72"/>
        <v>106</v>
      </c>
      <c r="U433" s="425">
        <f t="shared" si="72"/>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hidden="1" outlineLevel="3" x14ac:dyDescent="0.25">
      <c r="A434" s="376"/>
      <c r="B434" s="385"/>
      <c r="C434" s="378">
        <f t="shared" si="71"/>
        <v>4</v>
      </c>
      <c r="D434" s="403"/>
      <c r="E434" s="460"/>
      <c r="F434" s="460"/>
      <c r="G434" s="403"/>
      <c r="H434" s="424" t="str">
        <f>H$264</f>
        <v>Spr</v>
      </c>
      <c r="I434" s="430"/>
      <c r="J434" s="430"/>
      <c r="K434" s="408"/>
      <c r="L434" s="408"/>
      <c r="M434" s="408"/>
      <c r="N434" s="408"/>
      <c r="O434" s="408"/>
      <c r="P434" s="408"/>
      <c r="Q434" s="408"/>
      <c r="R434" s="425">
        <f t="shared" si="73"/>
        <v>106</v>
      </c>
      <c r="S434" s="425">
        <f t="shared" si="72"/>
        <v>106</v>
      </c>
      <c r="T434" s="425">
        <f t="shared" si="72"/>
        <v>106</v>
      </c>
      <c r="U434" s="425">
        <f t="shared" si="72"/>
        <v>106</v>
      </c>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hidden="1" outlineLevel="3" x14ac:dyDescent="0.25">
      <c r="A435" s="376"/>
      <c r="B435" s="385"/>
      <c r="C435" s="378">
        <f t="shared" si="71"/>
        <v>4</v>
      </c>
      <c r="D435" s="403"/>
      <c r="E435" s="460"/>
      <c r="F435" s="460"/>
      <c r="G435" s="403"/>
      <c r="H435" s="424"/>
      <c r="I435" s="430"/>
      <c r="J435" s="430"/>
      <c r="K435" s="408"/>
      <c r="L435" s="408"/>
      <c r="M435" s="408"/>
      <c r="N435" s="408"/>
      <c r="O435" s="408"/>
      <c r="P435" s="408"/>
      <c r="Q435" s="408"/>
      <c r="R435" s="408"/>
      <c r="S435" s="408"/>
      <c r="T435" s="408"/>
      <c r="U435" s="408"/>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hidden="1" outlineLevel="3" x14ac:dyDescent="0.25">
      <c r="A436" s="376"/>
      <c r="B436" s="385"/>
      <c r="C436" s="378">
        <f t="shared" si="71"/>
        <v>4</v>
      </c>
      <c r="D436" s="403"/>
      <c r="E436" s="460"/>
      <c r="F436" s="460"/>
      <c r="G436" s="403"/>
      <c r="H436" s="424" t="str">
        <f>H$262</f>
        <v>Aut</v>
      </c>
      <c r="I436" s="430">
        <v>2</v>
      </c>
      <c r="J436" s="430"/>
      <c r="K436" s="408"/>
      <c r="L436" s="408"/>
      <c r="M436" s="408"/>
      <c r="N436" s="408"/>
      <c r="O436" s="408"/>
      <c r="P436" s="408"/>
      <c r="Q436" s="408"/>
      <c r="R436" s="425">
        <f>254-28</f>
        <v>226</v>
      </c>
      <c r="S436" s="425">
        <f t="shared" ref="S436:U438" si="74">254-28</f>
        <v>226</v>
      </c>
      <c r="T436" s="425">
        <f t="shared" si="74"/>
        <v>226</v>
      </c>
      <c r="U436" s="425">
        <f t="shared" si="74"/>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hidden="1" outlineLevel="3" x14ac:dyDescent="0.25">
      <c r="A437" s="376"/>
      <c r="B437" s="385"/>
      <c r="C437" s="378">
        <f t="shared" si="71"/>
        <v>4</v>
      </c>
      <c r="D437" s="403"/>
      <c r="E437" s="460"/>
      <c r="F437" s="460"/>
      <c r="G437" s="403"/>
      <c r="H437" s="424" t="str">
        <f>H$263</f>
        <v>Win</v>
      </c>
      <c r="I437" s="430"/>
      <c r="J437" s="430"/>
      <c r="K437" s="408"/>
      <c r="L437" s="408"/>
      <c r="M437" s="408"/>
      <c r="N437" s="408"/>
      <c r="O437" s="408"/>
      <c r="P437" s="408"/>
      <c r="Q437" s="408"/>
      <c r="R437" s="425">
        <f t="shared" ref="R437:R438" si="75">254-28</f>
        <v>226</v>
      </c>
      <c r="S437" s="425">
        <f t="shared" si="74"/>
        <v>226</v>
      </c>
      <c r="T437" s="425">
        <f t="shared" si="74"/>
        <v>226</v>
      </c>
      <c r="U437" s="425">
        <f t="shared" si="74"/>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idden="1" outlineLevel="3" x14ac:dyDescent="0.25">
      <c r="A438" s="376"/>
      <c r="B438" s="385"/>
      <c r="C438" s="378">
        <f t="shared" si="71"/>
        <v>4</v>
      </c>
      <c r="D438" s="403"/>
      <c r="E438" s="460"/>
      <c r="F438" s="460"/>
      <c r="G438" s="403"/>
      <c r="H438" s="424" t="str">
        <f>H$264</f>
        <v>Spr</v>
      </c>
      <c r="I438" s="430"/>
      <c r="J438" s="430"/>
      <c r="K438" s="408"/>
      <c r="L438" s="408"/>
      <c r="M438" s="408"/>
      <c r="N438" s="408"/>
      <c r="O438" s="408"/>
      <c r="P438" s="408"/>
      <c r="Q438" s="408"/>
      <c r="R438" s="425">
        <f t="shared" si="75"/>
        <v>226</v>
      </c>
      <c r="S438" s="425">
        <f t="shared" si="74"/>
        <v>226</v>
      </c>
      <c r="T438" s="425">
        <f t="shared" si="74"/>
        <v>226</v>
      </c>
      <c r="U438" s="425">
        <f t="shared" si="74"/>
        <v>226</v>
      </c>
      <c r="V438" s="408"/>
      <c r="W438" s="408"/>
      <c r="X438" s="408"/>
      <c r="Y438" s="408"/>
      <c r="Z438" s="408"/>
      <c r="AA438" s="408"/>
      <c r="AB438" s="408"/>
      <c r="AC438" s="408"/>
      <c r="AD438" s="408"/>
      <c r="AE438" s="408"/>
      <c r="AF438" s="408"/>
      <c r="AG438" s="408"/>
      <c r="AH438" s="408"/>
      <c r="AI438" s="408"/>
      <c r="AJ438" s="408"/>
      <c r="AK438" s="408"/>
      <c r="AL438" s="408"/>
      <c r="AM438" s="408"/>
      <c r="AN438" s="408"/>
      <c r="AO438" s="403"/>
      <c r="AP438" s="388"/>
      <c r="AQ438" s="376"/>
      <c r="AR438" s="376"/>
      <c r="AS438" s="376"/>
    </row>
    <row r="439" spans="1:45" ht="5.0999999999999996" hidden="1" customHeight="1" outlineLevel="2" x14ac:dyDescent="0.25">
      <c r="A439" s="376"/>
      <c r="B439" s="385"/>
      <c r="C439" s="378">
        <f>INT($C$243)+2.005</f>
        <v>3.0049999999999999</v>
      </c>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c r="AB439" s="403"/>
      <c r="AC439" s="403"/>
      <c r="AD439" s="403"/>
      <c r="AE439" s="403"/>
      <c r="AF439" s="403"/>
      <c r="AG439" s="403"/>
      <c r="AH439" s="403"/>
      <c r="AI439" s="403"/>
      <c r="AJ439" s="403"/>
      <c r="AK439" s="403"/>
      <c r="AL439" s="403"/>
      <c r="AM439" s="403"/>
      <c r="AN439" s="403"/>
      <c r="AO439" s="403" t="s">
        <v>438</v>
      </c>
      <c r="AP439" s="388"/>
      <c r="AQ439" s="376"/>
      <c r="AR439" s="376"/>
      <c r="AS439" s="376"/>
    </row>
    <row r="440" spans="1:45" outlineLevel="1" collapsed="1" x14ac:dyDescent="0.25">
      <c r="A440" s="376"/>
      <c r="B440" s="385"/>
      <c r="C440" s="378">
        <f>INT($C$243)+1</f>
        <v>2</v>
      </c>
      <c r="D440" s="403"/>
      <c r="E440" s="460"/>
      <c r="F440" s="460"/>
      <c r="G440" s="403"/>
      <c r="H440" s="463" t="s">
        <v>612</v>
      </c>
      <c r="I440" s="421"/>
      <c r="J440" s="421"/>
      <c r="K440" s="391"/>
      <c r="L440" s="391"/>
      <c r="M440" s="391"/>
      <c r="N440" s="391"/>
      <c r="O440" s="391"/>
      <c r="P440" s="391"/>
      <c r="Q440" s="391"/>
      <c r="R440" s="391"/>
      <c r="S440" s="391"/>
      <c r="T440" s="391"/>
      <c r="U440" s="391"/>
      <c r="V440" s="391"/>
      <c r="W440" s="391"/>
      <c r="X440" s="391"/>
      <c r="Y440" s="391"/>
      <c r="Z440" s="452"/>
      <c r="AA440" s="452"/>
      <c r="AB440" s="452"/>
      <c r="AC440" s="452"/>
      <c r="AD440" s="452"/>
      <c r="AE440" s="452"/>
      <c r="AF440" s="452"/>
      <c r="AG440" s="452"/>
      <c r="AH440" s="452"/>
      <c r="AI440" s="452"/>
      <c r="AJ440" s="452"/>
      <c r="AK440" s="452"/>
      <c r="AL440" s="452"/>
      <c r="AM440" s="452"/>
      <c r="AN440" s="452"/>
      <c r="AO440" s="403"/>
      <c r="AP440" s="388"/>
      <c r="AQ440" s="376"/>
      <c r="AR440" s="376"/>
      <c r="AS440" s="376"/>
    </row>
    <row r="441" spans="1:45" ht="5.0999999999999996" hidden="1" customHeight="1" outlineLevel="3" x14ac:dyDescent="0.25">
      <c r="A441" s="376"/>
      <c r="B441" s="385"/>
      <c r="C441" s="378">
        <f>INT($C$243)+3.005</f>
        <v>4.0049999999999999</v>
      </c>
      <c r="D441" s="403" t="s">
        <v>434</v>
      </c>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c r="AB441" s="403"/>
      <c r="AC441" s="403"/>
      <c r="AD441" s="403"/>
      <c r="AE441" s="403"/>
      <c r="AF441" s="403"/>
      <c r="AG441" s="403"/>
      <c r="AH441" s="403"/>
      <c r="AI441" s="403"/>
      <c r="AJ441" s="403"/>
      <c r="AK441" s="403"/>
      <c r="AL441" s="403"/>
      <c r="AM441" s="403"/>
      <c r="AN441" s="403"/>
      <c r="AO441" s="403"/>
      <c r="AP441" s="388"/>
      <c r="AQ441" s="376"/>
      <c r="AR441" s="376"/>
      <c r="AS441" s="376"/>
    </row>
    <row r="442" spans="1:45" hidden="1" outlineLevel="2" x14ac:dyDescent="0.25">
      <c r="A442" s="376"/>
      <c r="B442" s="385"/>
      <c r="C442" s="378">
        <f>INT($C$243)+2</f>
        <v>3</v>
      </c>
      <c r="D442" s="403"/>
      <c r="E442" s="460"/>
      <c r="F442" s="460"/>
      <c r="G442" s="403"/>
      <c r="H442" s="473" t="s">
        <v>613</v>
      </c>
      <c r="I442" s="431" t="s">
        <v>615</v>
      </c>
      <c r="J442" s="520"/>
      <c r="K442" s="521">
        <f>COUNTA($H443:$H$473)</f>
        <v>30</v>
      </c>
      <c r="L442" s="521">
        <f>COUNTA($I$443:$I$473)/K442</f>
        <v>1</v>
      </c>
      <c r="M442" s="411">
        <v>-9</v>
      </c>
      <c r="N442" s="431" t="s">
        <v>616</v>
      </c>
      <c r="O442" s="431"/>
      <c r="P442" s="431"/>
      <c r="Q442" s="431"/>
      <c r="R442" s="431"/>
      <c r="S442" s="522"/>
      <c r="T442" s="522"/>
      <c r="U442" s="522"/>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3" x14ac:dyDescent="0.25">
      <c r="A443" s="376"/>
      <c r="B443" s="385"/>
      <c r="C443" s="378">
        <f t="shared" ref="C443:C463" si="76">INT($C$243)+3</f>
        <v>4</v>
      </c>
      <c r="D443" s="403"/>
      <c r="E443" s="460"/>
      <c r="F443" s="460"/>
      <c r="G443" s="403"/>
      <c r="H443" s="424" t="str">
        <f t="shared" ref="H443:H452" si="77">H$262</f>
        <v>Aut</v>
      </c>
      <c r="I443" s="430" t="s">
        <v>848</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INT($C$243)+4</f>
        <v>5</v>
      </c>
      <c r="D444" s="403"/>
      <c r="E444" s="460"/>
      <c r="F444" s="460"/>
      <c r="G444" s="403"/>
      <c r="H444" s="424" t="str">
        <f t="shared" si="77"/>
        <v>Aut</v>
      </c>
      <c r="I444" s="430">
        <v>0</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ref="C445:C452" si="78">INT($C$243)+4</f>
        <v>5</v>
      </c>
      <c r="D445" s="403"/>
      <c r="E445" s="460"/>
      <c r="F445" s="460"/>
      <c r="G445" s="403"/>
      <c r="H445" s="424" t="str">
        <f t="shared" si="77"/>
        <v>Aut</v>
      </c>
      <c r="I445" s="430">
        <v>1</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8"/>
        <v>5</v>
      </c>
      <c r="D446" s="403"/>
      <c r="E446" s="460"/>
      <c r="F446" s="460"/>
      <c r="G446" s="403"/>
      <c r="H446" s="424" t="str">
        <f t="shared" si="77"/>
        <v>Aut</v>
      </c>
      <c r="I446" s="430">
        <v>2</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8"/>
        <v>5</v>
      </c>
      <c r="D447" s="403"/>
      <c r="E447" s="460"/>
      <c r="F447" s="460"/>
      <c r="G447" s="403"/>
      <c r="H447" s="424" t="str">
        <f t="shared" si="77"/>
        <v>Aut</v>
      </c>
      <c r="I447" s="430">
        <v>3</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8"/>
        <v>5</v>
      </c>
      <c r="D448" s="403"/>
      <c r="E448" s="460"/>
      <c r="F448" s="460"/>
      <c r="G448" s="403"/>
      <c r="H448" s="424" t="str">
        <f t="shared" si="77"/>
        <v>Aut</v>
      </c>
      <c r="I448" s="430">
        <v>4</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8"/>
        <v>5</v>
      </c>
      <c r="D449" s="403"/>
      <c r="E449" s="460"/>
      <c r="F449" s="460"/>
      <c r="G449" s="403"/>
      <c r="H449" s="424" t="str">
        <f t="shared" si="77"/>
        <v>Aut</v>
      </c>
      <c r="I449" s="430">
        <v>5</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8"/>
        <v>5</v>
      </c>
      <c r="D450" s="403"/>
      <c r="E450" s="460"/>
      <c r="F450" s="460"/>
      <c r="G450" s="403"/>
      <c r="H450" s="424" t="str">
        <f t="shared" si="77"/>
        <v>Aut</v>
      </c>
      <c r="I450" s="430">
        <v>6</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8"/>
        <v>5</v>
      </c>
      <c r="D451" s="403"/>
      <c r="E451" s="460"/>
      <c r="F451" s="460"/>
      <c r="G451" s="403"/>
      <c r="H451" s="424" t="str">
        <f t="shared" si="77"/>
        <v>Aut</v>
      </c>
      <c r="I451" s="430">
        <v>7</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hidden="1" outlineLevel="4" x14ac:dyDescent="0.25">
      <c r="A452" s="376"/>
      <c r="B452" s="385"/>
      <c r="C452" s="378">
        <f t="shared" si="78"/>
        <v>5</v>
      </c>
      <c r="D452" s="403"/>
      <c r="E452" s="460"/>
      <c r="F452" s="460"/>
      <c r="G452" s="403"/>
      <c r="H452" s="424" t="str">
        <f t="shared" si="77"/>
        <v>Aut</v>
      </c>
      <c r="I452" s="430">
        <v>8</v>
      </c>
      <c r="J452" s="430"/>
      <c r="K452" s="425">
        <v>0</v>
      </c>
      <c r="L452" s="425">
        <v>0</v>
      </c>
      <c r="M452" s="425">
        <v>0</v>
      </c>
      <c r="N452" s="425">
        <v>1</v>
      </c>
      <c r="O452" s="425">
        <v>7</v>
      </c>
      <c r="P452" s="425">
        <v>7</v>
      </c>
      <c r="Q452" s="425">
        <v>13</v>
      </c>
      <c r="R452" s="425">
        <v>2</v>
      </c>
      <c r="S452" s="425">
        <v>8</v>
      </c>
      <c r="T452" s="425">
        <v>8</v>
      </c>
      <c r="U452" s="425">
        <v>14</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3" x14ac:dyDescent="0.25">
      <c r="A453" s="376"/>
      <c r="B453" s="385"/>
      <c r="C453" s="378">
        <f t="shared" si="76"/>
        <v>4</v>
      </c>
      <c r="D453" s="403"/>
      <c r="E453" s="460"/>
      <c r="F453" s="460"/>
      <c r="G453" s="403"/>
      <c r="H453" s="424" t="str">
        <f>H$263</f>
        <v>Win</v>
      </c>
      <c r="I453" s="430" t="s">
        <v>848</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INT($C$243)+4</f>
        <v>5</v>
      </c>
      <c r="D454" s="403"/>
      <c r="E454" s="460"/>
      <c r="F454" s="460"/>
      <c r="G454" s="403"/>
      <c r="H454" s="424" t="str">
        <f t="shared" ref="H454:H462" si="79">H$263</f>
        <v>Win</v>
      </c>
      <c r="I454" s="430">
        <v>0</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ref="C455:C462" si="80">INT($C$243)+4</f>
        <v>5</v>
      </c>
      <c r="D455" s="403"/>
      <c r="E455" s="460"/>
      <c r="F455" s="460"/>
      <c r="G455" s="403"/>
      <c r="H455" s="424" t="str">
        <f t="shared" si="79"/>
        <v>Win</v>
      </c>
      <c r="I455" s="430">
        <v>1</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80"/>
        <v>5</v>
      </c>
      <c r="D456" s="403"/>
      <c r="E456" s="460"/>
      <c r="F456" s="460"/>
      <c r="G456" s="403"/>
      <c r="H456" s="424" t="str">
        <f t="shared" si="79"/>
        <v>Win</v>
      </c>
      <c r="I456" s="430">
        <v>2</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80"/>
        <v>5</v>
      </c>
      <c r="D457" s="403"/>
      <c r="E457" s="460"/>
      <c r="F457" s="460"/>
      <c r="G457" s="403"/>
      <c r="H457" s="424" t="str">
        <f t="shared" si="79"/>
        <v>Win</v>
      </c>
      <c r="I457" s="430">
        <v>3</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80"/>
        <v>5</v>
      </c>
      <c r="D458" s="403"/>
      <c r="E458" s="460"/>
      <c r="F458" s="460"/>
      <c r="G458" s="403"/>
      <c r="H458" s="424" t="str">
        <f t="shared" si="79"/>
        <v>Win</v>
      </c>
      <c r="I458" s="430">
        <v>4</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80"/>
        <v>5</v>
      </c>
      <c r="D459" s="403"/>
      <c r="E459" s="460"/>
      <c r="F459" s="460"/>
      <c r="G459" s="403"/>
      <c r="H459" s="424" t="str">
        <f t="shared" si="79"/>
        <v>Win</v>
      </c>
      <c r="I459" s="430">
        <v>5</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80"/>
        <v>5</v>
      </c>
      <c r="D460" s="403"/>
      <c r="E460" s="460"/>
      <c r="F460" s="460"/>
      <c r="G460" s="403"/>
      <c r="H460" s="424" t="str">
        <f t="shared" si="79"/>
        <v>Win</v>
      </c>
      <c r="I460" s="430">
        <v>6</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80"/>
        <v>5</v>
      </c>
      <c r="D461" s="403"/>
      <c r="E461" s="460"/>
      <c r="F461" s="460"/>
      <c r="G461" s="403"/>
      <c r="H461" s="424" t="str">
        <f t="shared" si="79"/>
        <v>Win</v>
      </c>
      <c r="I461" s="430">
        <v>7</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hidden="1" outlineLevel="4" x14ac:dyDescent="0.25">
      <c r="A462" s="376"/>
      <c r="B462" s="385"/>
      <c r="C462" s="378">
        <f t="shared" si="80"/>
        <v>5</v>
      </c>
      <c r="D462" s="403"/>
      <c r="E462" s="460"/>
      <c r="F462" s="460"/>
      <c r="G462" s="403"/>
      <c r="H462" s="424" t="str">
        <f t="shared" si="79"/>
        <v>Win</v>
      </c>
      <c r="I462" s="430">
        <v>8</v>
      </c>
      <c r="J462" s="430"/>
      <c r="K462" s="425">
        <v>0</v>
      </c>
      <c r="L462" s="425">
        <v>0</v>
      </c>
      <c r="M462" s="425">
        <v>0</v>
      </c>
      <c r="N462" s="425">
        <v>3</v>
      </c>
      <c r="O462" s="425">
        <v>9</v>
      </c>
      <c r="P462" s="425">
        <v>9</v>
      </c>
      <c r="Q462" s="425">
        <v>15</v>
      </c>
      <c r="R462" s="425">
        <v>4</v>
      </c>
      <c r="S462" s="425">
        <v>10</v>
      </c>
      <c r="T462" s="425">
        <v>10</v>
      </c>
      <c r="U462" s="425">
        <v>16</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3" x14ac:dyDescent="0.25">
      <c r="A463" s="376"/>
      <c r="B463" s="385"/>
      <c r="C463" s="378">
        <f t="shared" si="76"/>
        <v>4</v>
      </c>
      <c r="D463" s="403"/>
      <c r="E463" s="460"/>
      <c r="F463" s="460"/>
      <c r="G463" s="403"/>
      <c r="H463" s="424" t="str">
        <f t="shared" ref="H463:H472" si="81">H$264</f>
        <v>Spr</v>
      </c>
      <c r="I463" s="430" t="s">
        <v>848</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INT($C$243)+4</f>
        <v>5</v>
      </c>
      <c r="D464" s="403"/>
      <c r="E464" s="460"/>
      <c r="F464" s="460"/>
      <c r="G464" s="403"/>
      <c r="H464" s="424" t="str">
        <f t="shared" si="81"/>
        <v>Spr</v>
      </c>
      <c r="I464" s="430">
        <v>0</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ref="C465:C472" si="82">INT($C$243)+4</f>
        <v>5</v>
      </c>
      <c r="D465" s="403"/>
      <c r="E465" s="460"/>
      <c r="F465" s="460"/>
      <c r="G465" s="403"/>
      <c r="H465" s="424" t="str">
        <f t="shared" si="81"/>
        <v>Spr</v>
      </c>
      <c r="I465" s="430">
        <v>1</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82"/>
        <v>5</v>
      </c>
      <c r="D466" s="403"/>
      <c r="E466" s="460"/>
      <c r="F466" s="460"/>
      <c r="G466" s="403"/>
      <c r="H466" s="424" t="str">
        <f t="shared" si="81"/>
        <v>Spr</v>
      </c>
      <c r="I466" s="430">
        <v>2</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82"/>
        <v>5</v>
      </c>
      <c r="D467" s="403"/>
      <c r="E467" s="460"/>
      <c r="F467" s="460"/>
      <c r="G467" s="403"/>
      <c r="H467" s="424" t="str">
        <f t="shared" si="81"/>
        <v>Spr</v>
      </c>
      <c r="I467" s="430">
        <v>3</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82"/>
        <v>5</v>
      </c>
      <c r="D468" s="403"/>
      <c r="E468" s="460"/>
      <c r="F468" s="460"/>
      <c r="G468" s="403"/>
      <c r="H468" s="424" t="str">
        <f t="shared" si="81"/>
        <v>Spr</v>
      </c>
      <c r="I468" s="430">
        <v>4</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82"/>
        <v>5</v>
      </c>
      <c r="D469" s="403"/>
      <c r="E469" s="460"/>
      <c r="F469" s="460"/>
      <c r="G469" s="403"/>
      <c r="H469" s="424" t="str">
        <f t="shared" si="81"/>
        <v>Spr</v>
      </c>
      <c r="I469" s="430">
        <v>5</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82"/>
        <v>5</v>
      </c>
      <c r="D470" s="403"/>
      <c r="E470" s="460"/>
      <c r="F470" s="460"/>
      <c r="G470" s="403"/>
      <c r="H470" s="424" t="str">
        <f t="shared" si="81"/>
        <v>Spr</v>
      </c>
      <c r="I470" s="430">
        <v>6</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82"/>
        <v>5</v>
      </c>
      <c r="D471" s="403"/>
      <c r="E471" s="460"/>
      <c r="F471" s="460"/>
      <c r="G471" s="403"/>
      <c r="H471" s="424" t="str">
        <f t="shared" si="81"/>
        <v>Spr</v>
      </c>
      <c r="I471" s="430">
        <v>7</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idden="1" outlineLevel="4" x14ac:dyDescent="0.25">
      <c r="A472" s="376"/>
      <c r="B472" s="385"/>
      <c r="C472" s="378">
        <f t="shared" si="82"/>
        <v>5</v>
      </c>
      <c r="D472" s="403"/>
      <c r="E472" s="460"/>
      <c r="F472" s="460"/>
      <c r="G472" s="403"/>
      <c r="H472" s="424" t="str">
        <f t="shared" si="81"/>
        <v>Spr</v>
      </c>
      <c r="I472" s="430">
        <v>8</v>
      </c>
      <c r="J472" s="430"/>
      <c r="K472" s="425">
        <v>0</v>
      </c>
      <c r="L472" s="425">
        <v>0</v>
      </c>
      <c r="M472" s="425">
        <v>0</v>
      </c>
      <c r="N472" s="425">
        <v>5</v>
      </c>
      <c r="O472" s="425">
        <v>11</v>
      </c>
      <c r="P472" s="425">
        <v>11</v>
      </c>
      <c r="Q472" s="425">
        <v>17</v>
      </c>
      <c r="R472" s="425">
        <v>6</v>
      </c>
      <c r="S472" s="425">
        <v>12</v>
      </c>
      <c r="T472" s="425">
        <v>12</v>
      </c>
      <c r="U472" s="425">
        <v>18</v>
      </c>
      <c r="V472" s="408"/>
      <c r="W472" s="408"/>
      <c r="X472" s="408"/>
      <c r="Y472" s="408"/>
      <c r="Z472" s="408"/>
      <c r="AA472" s="408"/>
      <c r="AB472" s="408"/>
      <c r="AC472" s="408"/>
      <c r="AD472" s="408"/>
      <c r="AE472" s="408"/>
      <c r="AF472" s="408"/>
      <c r="AG472" s="408"/>
      <c r="AH472" s="408"/>
      <c r="AI472" s="408"/>
      <c r="AJ472" s="408"/>
      <c r="AK472" s="408"/>
      <c r="AL472" s="408"/>
      <c r="AM472" s="408"/>
      <c r="AN472" s="408"/>
      <c r="AO472" s="403"/>
      <c r="AP472" s="388"/>
      <c r="AQ472" s="376"/>
      <c r="AR472" s="376"/>
      <c r="AS472" s="376"/>
    </row>
    <row r="473" spans="1:45" ht="5.0999999999999996" hidden="1" customHeight="1" outlineLevel="2" x14ac:dyDescent="0.25">
      <c r="A473" s="376"/>
      <c r="B473" s="385"/>
      <c r="C473" s="378">
        <f>INT($C$243)+2.005</f>
        <v>3.0049999999999999</v>
      </c>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c r="AB473" s="403"/>
      <c r="AC473" s="403"/>
      <c r="AD473" s="403"/>
      <c r="AE473" s="403"/>
      <c r="AF473" s="403"/>
      <c r="AG473" s="403"/>
      <c r="AH473" s="403"/>
      <c r="AI473" s="403"/>
      <c r="AJ473" s="403"/>
      <c r="AK473" s="403"/>
      <c r="AL473" s="403"/>
      <c r="AM473" s="403"/>
      <c r="AN473" s="403"/>
      <c r="AO473" s="403" t="s">
        <v>438</v>
      </c>
      <c r="AP473" s="388"/>
      <c r="AQ473" s="376"/>
      <c r="AR473" s="376"/>
      <c r="AS473" s="376"/>
    </row>
    <row r="474" spans="1:45" hidden="1" outlineLevel="2" x14ac:dyDescent="0.25">
      <c r="A474" s="376"/>
      <c r="B474" s="385"/>
      <c r="C474" s="378">
        <f>INT($C$243)+2</f>
        <v>3</v>
      </c>
      <c r="D474" s="403"/>
      <c r="E474" s="460"/>
      <c r="F474" s="460"/>
      <c r="G474" s="403"/>
      <c r="H474" s="473" t="s">
        <v>613</v>
      </c>
      <c r="I474" s="431" t="s">
        <v>617</v>
      </c>
      <c r="J474" s="431"/>
      <c r="K474" s="523">
        <f>COUNTA($H475:$H$487)</f>
        <v>3</v>
      </c>
      <c r="L474" s="521">
        <f>COUNTA($I$475:$I$487)/K474</f>
        <v>4</v>
      </c>
      <c r="M474" s="495"/>
      <c r="N474" s="408"/>
      <c r="O474" s="431" t="s">
        <v>618</v>
      </c>
      <c r="P474" s="431"/>
      <c r="Q474" s="431"/>
      <c r="R474" s="431" t="s">
        <v>619</v>
      </c>
      <c r="S474" s="431"/>
      <c r="T474" s="431"/>
      <c r="U474" s="431"/>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hidden="1" outlineLevel="3" x14ac:dyDescent="0.25">
      <c r="A475" s="376"/>
      <c r="B475" s="385"/>
      <c r="C475" s="378">
        <f t="shared" ref="C475:C486" si="83">INT($C$243)+3</f>
        <v>4</v>
      </c>
      <c r="D475" s="403"/>
      <c r="E475" s="460"/>
      <c r="F475" s="460"/>
      <c r="G475" s="403"/>
      <c r="H475" s="424" t="str">
        <f>H$262</f>
        <v>Aut</v>
      </c>
      <c r="I475" s="430" t="s">
        <v>620</v>
      </c>
      <c r="J475" s="430"/>
      <c r="K475" s="408"/>
      <c r="L475" s="407"/>
      <c r="M475" s="408"/>
      <c r="N475" s="408">
        <v>0</v>
      </c>
      <c r="O475" s="408">
        <v>0</v>
      </c>
      <c r="P475" s="408">
        <v>0</v>
      </c>
      <c r="Q475" s="408">
        <v>0</v>
      </c>
      <c r="R475" s="408">
        <v>0</v>
      </c>
      <c r="S475" s="408">
        <v>0</v>
      </c>
      <c r="T475" s="408">
        <v>0</v>
      </c>
      <c r="U475" s="408">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hidden="1" outlineLevel="3" x14ac:dyDescent="0.25">
      <c r="A476" s="376"/>
      <c r="B476" s="385"/>
      <c r="C476" s="378">
        <f t="shared" si="83"/>
        <v>4</v>
      </c>
      <c r="D476" s="403"/>
      <c r="E476" s="460"/>
      <c r="F476" s="460"/>
      <c r="G476" s="403"/>
      <c r="H476" s="424"/>
      <c r="I476" s="430" t="str">
        <f>H365</f>
        <v>aStd</v>
      </c>
      <c r="J476" s="430"/>
      <c r="K476" s="408"/>
      <c r="L476" s="408"/>
      <c r="M476" s="408"/>
      <c r="N476" s="425">
        <v>0</v>
      </c>
      <c r="O476" s="775">
        <f>IF(N476=0,0,N476+72)</f>
        <v>0</v>
      </c>
      <c r="P476" s="776">
        <f>O476</f>
        <v>0</v>
      </c>
      <c r="Q476" s="775">
        <f>IF(P476=0,0,P476+72)</f>
        <v>0</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hidden="1" outlineLevel="3" x14ac:dyDescent="0.25">
      <c r="A477" s="376"/>
      <c r="B477" s="385"/>
      <c r="C477" s="378">
        <f t="shared" si="83"/>
        <v>4</v>
      </c>
      <c r="D477" s="403"/>
      <c r="E477" s="460"/>
      <c r="F477" s="460"/>
      <c r="G477" s="403"/>
      <c r="H477" s="424"/>
      <c r="I477" s="430" t="str">
        <f>H366</f>
        <v>a1</v>
      </c>
      <c r="J477" s="430"/>
      <c r="K477" s="408"/>
      <c r="L477" s="408"/>
      <c r="M477" s="408"/>
      <c r="N477" s="425">
        <v>19</v>
      </c>
      <c r="O477" s="775">
        <f>IF(N477=0,0,N477+72)</f>
        <v>91</v>
      </c>
      <c r="P477" s="776">
        <f t="shared" ref="P477:P478" si="84">O477</f>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hidden="1" outlineLevel="3" x14ac:dyDescent="0.25">
      <c r="A478" s="376"/>
      <c r="B478" s="385"/>
      <c r="C478" s="378">
        <f t="shared" si="83"/>
        <v>4</v>
      </c>
      <c r="D478" s="403"/>
      <c r="E478" s="460"/>
      <c r="F478" s="460"/>
      <c r="G478" s="403"/>
      <c r="H478" s="424"/>
      <c r="I478" s="430" t="str">
        <f>H367</f>
        <v>a2</v>
      </c>
      <c r="J478" s="430"/>
      <c r="K478" s="408"/>
      <c r="L478" s="408"/>
      <c r="M478" s="408"/>
      <c r="N478" s="425">
        <v>19</v>
      </c>
      <c r="O478" s="775">
        <f>IF(N478=0,0,N478+72)</f>
        <v>91</v>
      </c>
      <c r="P478" s="776">
        <f t="shared" si="84"/>
        <v>91</v>
      </c>
      <c r="Q478" s="775">
        <f>IF(P478=0,0,P478+72)</f>
        <v>163</v>
      </c>
      <c r="R478" s="425">
        <v>0</v>
      </c>
      <c r="S478" s="425">
        <v>0</v>
      </c>
      <c r="T478" s="425">
        <v>0</v>
      </c>
      <c r="U478" s="425">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hidden="1" outlineLevel="3" x14ac:dyDescent="0.25">
      <c r="A479" s="376"/>
      <c r="B479" s="385"/>
      <c r="C479" s="378">
        <f t="shared" si="83"/>
        <v>4</v>
      </c>
      <c r="D479" s="403"/>
      <c r="E479" s="460"/>
      <c r="F479" s="460"/>
      <c r="G479" s="403"/>
      <c r="H479" s="424" t="str">
        <f>H$263</f>
        <v>Win</v>
      </c>
      <c r="I479" s="430" t="str">
        <f>I475</f>
        <v>Not differentiated</v>
      </c>
      <c r="J479" s="430"/>
      <c r="K479" s="408"/>
      <c r="L479" s="408"/>
      <c r="M479" s="408"/>
      <c r="N479" s="408">
        <v>0</v>
      </c>
      <c r="O479" s="408">
        <v>0</v>
      </c>
      <c r="P479" s="408">
        <v>0</v>
      </c>
      <c r="Q479" s="408">
        <v>0</v>
      </c>
      <c r="R479" s="408">
        <v>0</v>
      </c>
      <c r="S479" s="408">
        <v>0</v>
      </c>
      <c r="T479" s="408">
        <v>0</v>
      </c>
      <c r="U479" s="408">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hidden="1" outlineLevel="3" x14ac:dyDescent="0.25">
      <c r="A480" s="376"/>
      <c r="B480" s="385"/>
      <c r="C480" s="378">
        <f t="shared" si="83"/>
        <v>4</v>
      </c>
      <c r="D480" s="403"/>
      <c r="E480" s="460"/>
      <c r="F480" s="460"/>
      <c r="G480" s="403"/>
      <c r="H480" s="424"/>
      <c r="I480" s="430" t="str">
        <f t="shared" ref="I480:I482" si="85">I476</f>
        <v>aStd</v>
      </c>
      <c r="J480" s="430"/>
      <c r="K480" s="408"/>
      <c r="L480" s="408"/>
      <c r="M480" s="408"/>
      <c r="N480" s="777">
        <f>IF(N476=0,0,N476+24)</f>
        <v>0</v>
      </c>
      <c r="O480" s="775">
        <f>IF(N480=0,0,N480+72)</f>
        <v>0</v>
      </c>
      <c r="P480" s="776">
        <f>O480</f>
        <v>0</v>
      </c>
      <c r="Q480" s="775">
        <f>IF(P480=0,0,P480+72)</f>
        <v>0</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hidden="1" outlineLevel="3" x14ac:dyDescent="0.25">
      <c r="A481" s="376"/>
      <c r="B481" s="385"/>
      <c r="C481" s="378">
        <f t="shared" si="83"/>
        <v>4</v>
      </c>
      <c r="D481" s="403"/>
      <c r="E481" s="460"/>
      <c r="F481" s="460"/>
      <c r="G481" s="403"/>
      <c r="H481" s="424"/>
      <c r="I481" s="430" t="str">
        <f t="shared" si="85"/>
        <v>a1</v>
      </c>
      <c r="J481" s="430"/>
      <c r="K481" s="408"/>
      <c r="L481" s="408"/>
      <c r="M481" s="408"/>
      <c r="N481" s="777">
        <f>IF(N477=0,0,N477+24)</f>
        <v>43</v>
      </c>
      <c r="O481" s="775">
        <f>IF(N481=0,0,N481+72)</f>
        <v>115</v>
      </c>
      <c r="P481" s="776">
        <f t="shared" ref="P481:P482" si="86">O481</f>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hidden="1" outlineLevel="3" x14ac:dyDescent="0.25">
      <c r="A482" s="376"/>
      <c r="B482" s="385"/>
      <c r="C482" s="378">
        <f t="shared" si="83"/>
        <v>4</v>
      </c>
      <c r="D482" s="403"/>
      <c r="E482" s="460"/>
      <c r="F482" s="460"/>
      <c r="G482" s="403"/>
      <c r="H482" s="424"/>
      <c r="I482" s="430" t="str">
        <f t="shared" si="85"/>
        <v>a2</v>
      </c>
      <c r="J482" s="430"/>
      <c r="K482" s="408"/>
      <c r="L482" s="408"/>
      <c r="M482" s="408"/>
      <c r="N482" s="777">
        <f>IF(N478=0,0,N478+24)</f>
        <v>43</v>
      </c>
      <c r="O482" s="775">
        <f>IF(N482=0,0,N482+72)</f>
        <v>115</v>
      </c>
      <c r="P482" s="776">
        <f t="shared" si="86"/>
        <v>115</v>
      </c>
      <c r="Q482" s="775">
        <f>IF(P482=0,0,P482+72)</f>
        <v>187</v>
      </c>
      <c r="R482" s="425">
        <v>0</v>
      </c>
      <c r="S482" s="425">
        <v>0</v>
      </c>
      <c r="T482" s="425">
        <v>0</v>
      </c>
      <c r="U482" s="425">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hidden="1" outlineLevel="3" x14ac:dyDescent="0.25">
      <c r="A483" s="376"/>
      <c r="B483" s="385"/>
      <c r="C483" s="378">
        <f t="shared" si="83"/>
        <v>4</v>
      </c>
      <c r="D483" s="403"/>
      <c r="E483" s="460"/>
      <c r="F483" s="460"/>
      <c r="G483" s="403"/>
      <c r="H483" s="424" t="str">
        <f>H$264</f>
        <v>Spr</v>
      </c>
      <c r="I483" s="430" t="str">
        <f>I475</f>
        <v>Not differentiated</v>
      </c>
      <c r="J483" s="430"/>
      <c r="K483" s="408"/>
      <c r="L483" s="408"/>
      <c r="M483" s="408"/>
      <c r="N483" s="408">
        <v>0</v>
      </c>
      <c r="O483" s="408">
        <v>0</v>
      </c>
      <c r="P483" s="408">
        <v>0</v>
      </c>
      <c r="Q483" s="408">
        <v>0</v>
      </c>
      <c r="R483" s="408">
        <v>0</v>
      </c>
      <c r="S483" s="408">
        <v>0</v>
      </c>
      <c r="T483" s="408">
        <v>0</v>
      </c>
      <c r="U483" s="408">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hidden="1" outlineLevel="3" x14ac:dyDescent="0.25">
      <c r="A484" s="376"/>
      <c r="B484" s="385"/>
      <c r="C484" s="378">
        <f t="shared" si="83"/>
        <v>4</v>
      </c>
      <c r="D484" s="403"/>
      <c r="E484" s="460"/>
      <c r="F484" s="460"/>
      <c r="G484" s="403"/>
      <c r="H484" s="424"/>
      <c r="I484" s="430" t="str">
        <f>I476</f>
        <v>aStd</v>
      </c>
      <c r="J484" s="430"/>
      <c r="K484" s="408"/>
      <c r="L484" s="408"/>
      <c r="M484" s="408"/>
      <c r="N484" s="777">
        <f>IF(N480=0,0,N480+24)</f>
        <v>0</v>
      </c>
      <c r="O484" s="775">
        <f>IF(N484=0,0,N484+72)</f>
        <v>0</v>
      </c>
      <c r="P484" s="776">
        <f>O484</f>
        <v>0</v>
      </c>
      <c r="Q484" s="775">
        <f>IF(P484=0,0,P484+72)</f>
        <v>0</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hidden="1" outlineLevel="3" x14ac:dyDescent="0.25">
      <c r="A485" s="376"/>
      <c r="B485" s="385"/>
      <c r="C485" s="378">
        <f t="shared" si="83"/>
        <v>4</v>
      </c>
      <c r="D485" s="403"/>
      <c r="E485" s="460"/>
      <c r="F485" s="460"/>
      <c r="G485" s="403"/>
      <c r="H485" s="424"/>
      <c r="I485" s="430" t="str">
        <f>I477</f>
        <v>a1</v>
      </c>
      <c r="J485" s="430"/>
      <c r="K485" s="408"/>
      <c r="L485" s="408"/>
      <c r="M485" s="408"/>
      <c r="N485" s="777">
        <f>IF(N481=0,0,N481+24)</f>
        <v>67</v>
      </c>
      <c r="O485" s="775">
        <f>IF(N485=0,0,N485+72)</f>
        <v>139</v>
      </c>
      <c r="P485" s="776">
        <f t="shared" ref="P485:P486" si="87">O485</f>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idden="1" outlineLevel="3" x14ac:dyDescent="0.25">
      <c r="A486" s="376"/>
      <c r="B486" s="385"/>
      <c r="C486" s="378">
        <f t="shared" si="83"/>
        <v>4</v>
      </c>
      <c r="D486" s="403"/>
      <c r="E486" s="460"/>
      <c r="F486" s="460"/>
      <c r="G486" s="403"/>
      <c r="H486" s="424"/>
      <c r="I486" s="430" t="str">
        <f>I478</f>
        <v>a2</v>
      </c>
      <c r="J486" s="430"/>
      <c r="K486" s="408"/>
      <c r="L486" s="408"/>
      <c r="M486" s="408"/>
      <c r="N486" s="777">
        <f>IF(N482=0,0,N482+24)</f>
        <v>67</v>
      </c>
      <c r="O486" s="775">
        <f>IF(N486=0,0,N486+72)</f>
        <v>139</v>
      </c>
      <c r="P486" s="776">
        <f t="shared" si="87"/>
        <v>139</v>
      </c>
      <c r="Q486" s="775">
        <f>IF(P486=0,0,P486+72)</f>
        <v>211</v>
      </c>
      <c r="R486" s="425">
        <v>0</v>
      </c>
      <c r="S486" s="425">
        <v>0</v>
      </c>
      <c r="T486" s="425">
        <v>0</v>
      </c>
      <c r="U486" s="425">
        <v>0</v>
      </c>
      <c r="V486" s="408"/>
      <c r="W486" s="408"/>
      <c r="X486" s="408"/>
      <c r="Y486" s="408"/>
      <c r="Z486" s="408"/>
      <c r="AA486" s="408"/>
      <c r="AB486" s="408"/>
      <c r="AC486" s="408"/>
      <c r="AD486" s="408"/>
      <c r="AE486" s="408"/>
      <c r="AF486" s="408"/>
      <c r="AG486" s="408"/>
      <c r="AH486" s="408"/>
      <c r="AI486" s="408"/>
      <c r="AJ486" s="408"/>
      <c r="AK486" s="408"/>
      <c r="AL486" s="408"/>
      <c r="AM486" s="408"/>
      <c r="AN486" s="408"/>
      <c r="AO486" s="403"/>
      <c r="AP486" s="388"/>
      <c r="AQ486" s="376"/>
      <c r="AR486" s="376"/>
      <c r="AS486" s="376"/>
    </row>
    <row r="487" spans="1:45" ht="5.0999999999999996" hidden="1" customHeight="1" outlineLevel="2" x14ac:dyDescent="0.25">
      <c r="A487" s="376"/>
      <c r="B487" s="385"/>
      <c r="C487" s="378">
        <f>INT($C$243)+2.005</f>
        <v>3.0049999999999999</v>
      </c>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c r="AB487" s="403"/>
      <c r="AC487" s="403"/>
      <c r="AD487" s="403"/>
      <c r="AE487" s="403"/>
      <c r="AF487" s="403"/>
      <c r="AG487" s="403"/>
      <c r="AH487" s="403"/>
      <c r="AI487" s="403"/>
      <c r="AJ487" s="403"/>
      <c r="AK487" s="403"/>
      <c r="AL487" s="403"/>
      <c r="AM487" s="403"/>
      <c r="AN487" s="403"/>
      <c r="AO487" s="403" t="s">
        <v>438</v>
      </c>
      <c r="AP487" s="388"/>
      <c r="AQ487" s="376"/>
      <c r="AR487" s="376"/>
      <c r="AS487" s="376"/>
    </row>
    <row r="488" spans="1:45" hidden="1" outlineLevel="2" x14ac:dyDescent="0.25">
      <c r="A488" s="376"/>
      <c r="B488" s="385"/>
      <c r="C488" s="378">
        <f>INT($C$243)+2</f>
        <v>3</v>
      </c>
      <c r="D488" s="403"/>
      <c r="E488" s="460"/>
      <c r="F488" s="460"/>
      <c r="G488" s="403"/>
      <c r="H488" s="473" t="s">
        <v>613</v>
      </c>
      <c r="I488" s="431" t="s">
        <v>621</v>
      </c>
      <c r="J488" s="431"/>
      <c r="K488" s="523"/>
      <c r="L488" s="521">
        <f>COUNTA($I489:$I$501)/COUNTA($H489:$H$501)</f>
        <v>4</v>
      </c>
      <c r="M488" s="408"/>
      <c r="N488" s="431" t="s">
        <v>622</v>
      </c>
      <c r="O488" s="431"/>
      <c r="P488" s="431"/>
      <c r="Q488" s="431"/>
      <c r="R488" s="524"/>
      <c r="S488" s="522"/>
      <c r="T488" s="522"/>
      <c r="U488" s="522"/>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hidden="1" outlineLevel="3" x14ac:dyDescent="0.25">
      <c r="A489" s="376"/>
      <c r="B489" s="385"/>
      <c r="C489" s="378">
        <f t="shared" ref="C489:C500" si="88">INT($C$243)+3</f>
        <v>4</v>
      </c>
      <c r="D489" s="403"/>
      <c r="E489" s="460"/>
      <c r="F489" s="460"/>
      <c r="G489" s="403"/>
      <c r="H489" s="424" t="str">
        <f>H$262</f>
        <v>Aut</v>
      </c>
      <c r="I489" s="430" t="s">
        <v>620</v>
      </c>
      <c r="J489" s="430"/>
      <c r="K489" s="408"/>
      <c r="L489" s="407"/>
      <c r="M489" s="408"/>
      <c r="N489" s="408">
        <v>0</v>
      </c>
      <c r="O489" s="408">
        <v>0</v>
      </c>
      <c r="P489" s="408">
        <v>0</v>
      </c>
      <c r="Q489" s="408">
        <v>0</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hidden="1" outlineLevel="3" x14ac:dyDescent="0.25">
      <c r="A490" s="376"/>
      <c r="B490" s="385"/>
      <c r="C490" s="378">
        <f t="shared" si="88"/>
        <v>4</v>
      </c>
      <c r="D490" s="403"/>
      <c r="E490" s="460"/>
      <c r="F490" s="460"/>
      <c r="G490" s="403"/>
      <c r="H490" s="424"/>
      <c r="I490" s="430" t="s">
        <v>623</v>
      </c>
      <c r="J490" s="430"/>
      <c r="K490" s="408"/>
      <c r="L490" s="408"/>
      <c r="M490" s="408"/>
      <c r="N490" s="425">
        <v>15</v>
      </c>
      <c r="O490" s="775">
        <f>IF(N490=0,0,N490+72)</f>
        <v>87</v>
      </c>
      <c r="P490" s="776">
        <f t="shared" ref="P490:P492" si="89">O490</f>
        <v>87</v>
      </c>
      <c r="Q490" s="775">
        <f>IF(P490=0,0,P490+72)</f>
        <v>159</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hidden="1" outlineLevel="3" x14ac:dyDescent="0.25">
      <c r="A491" s="376"/>
      <c r="B491" s="385"/>
      <c r="C491" s="378">
        <f t="shared" si="88"/>
        <v>4</v>
      </c>
      <c r="D491" s="403"/>
      <c r="E491" s="460"/>
      <c r="F491" s="460"/>
      <c r="G491" s="403"/>
      <c r="H491" s="424"/>
      <c r="I491" s="430" t="s">
        <v>624</v>
      </c>
      <c r="J491" s="430"/>
      <c r="K491" s="408"/>
      <c r="L491" s="408"/>
      <c r="M491" s="408"/>
      <c r="N491" s="425">
        <v>16</v>
      </c>
      <c r="O491" s="775">
        <f>IF(N491=0,0,N491+72)</f>
        <v>88</v>
      </c>
      <c r="P491" s="776">
        <f t="shared" si="89"/>
        <v>88</v>
      </c>
      <c r="Q491" s="775">
        <f>IF(P491=0,0,P491+72)</f>
        <v>160</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hidden="1" outlineLevel="3" x14ac:dyDescent="0.25">
      <c r="A492" s="376"/>
      <c r="B492" s="385"/>
      <c r="C492" s="378">
        <f t="shared" si="88"/>
        <v>4</v>
      </c>
      <c r="D492" s="403"/>
      <c r="E492" s="460"/>
      <c r="F492" s="460"/>
      <c r="G492" s="403"/>
      <c r="H492" s="424"/>
      <c r="I492" s="430" t="s">
        <v>625</v>
      </c>
      <c r="J492" s="430"/>
      <c r="K492" s="408"/>
      <c r="L492" s="408"/>
      <c r="M492" s="408"/>
      <c r="N492" s="425">
        <v>17</v>
      </c>
      <c r="O492" s="775">
        <f>IF(N492=0,0,N492+72)</f>
        <v>89</v>
      </c>
      <c r="P492" s="776">
        <f t="shared" si="89"/>
        <v>89</v>
      </c>
      <c r="Q492" s="775">
        <f>IF(P492=0,0,P492+72)</f>
        <v>161</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hidden="1" outlineLevel="3" x14ac:dyDescent="0.25">
      <c r="A493" s="376"/>
      <c r="B493" s="385"/>
      <c r="C493" s="378">
        <f t="shared" si="88"/>
        <v>4</v>
      </c>
      <c r="D493" s="403"/>
      <c r="E493" s="460"/>
      <c r="F493" s="460"/>
      <c r="G493" s="403"/>
      <c r="H493" s="424" t="str">
        <f>H$263</f>
        <v>Win</v>
      </c>
      <c r="I493" s="430" t="s">
        <v>620</v>
      </c>
      <c r="J493" s="430"/>
      <c r="K493" s="408"/>
      <c r="L493" s="408"/>
      <c r="M493" s="408"/>
      <c r="N493" s="408">
        <v>0</v>
      </c>
      <c r="O493" s="408">
        <v>0</v>
      </c>
      <c r="P493" s="408">
        <v>0</v>
      </c>
      <c r="Q493" s="408">
        <v>0</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hidden="1" outlineLevel="3" x14ac:dyDescent="0.25">
      <c r="A494" s="376"/>
      <c r="B494" s="385"/>
      <c r="C494" s="378">
        <f t="shared" si="88"/>
        <v>4</v>
      </c>
      <c r="D494" s="403"/>
      <c r="E494" s="460"/>
      <c r="F494" s="460"/>
      <c r="G494" s="403"/>
      <c r="H494" s="424"/>
      <c r="I494" s="430" t="s">
        <v>623</v>
      </c>
      <c r="J494" s="430"/>
      <c r="K494" s="408"/>
      <c r="L494" s="408"/>
      <c r="M494" s="408"/>
      <c r="N494" s="777">
        <f>IF(N490=0,0,N490+24)</f>
        <v>39</v>
      </c>
      <c r="O494" s="775">
        <f>IF(N494=0,0,N494+72)</f>
        <v>111</v>
      </c>
      <c r="P494" s="776">
        <f>O494</f>
        <v>111</v>
      </c>
      <c r="Q494" s="775">
        <f>IF(P494=0,0,P494+72)</f>
        <v>183</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hidden="1" outlineLevel="3" x14ac:dyDescent="0.25">
      <c r="A495" s="376"/>
      <c r="B495" s="385"/>
      <c r="C495" s="378">
        <f t="shared" si="88"/>
        <v>4</v>
      </c>
      <c r="D495" s="403"/>
      <c r="E495" s="460"/>
      <c r="F495" s="460"/>
      <c r="G495" s="403"/>
      <c r="H495" s="424"/>
      <c r="I495" s="430" t="s">
        <v>624</v>
      </c>
      <c r="J495" s="430"/>
      <c r="K495" s="408"/>
      <c r="L495" s="408"/>
      <c r="M495" s="408"/>
      <c r="N495" s="777">
        <f>IF(N491=0,0,N491+24)</f>
        <v>40</v>
      </c>
      <c r="O495" s="775">
        <f>IF(N495=0,0,N495+72)</f>
        <v>112</v>
      </c>
      <c r="P495" s="776">
        <f t="shared" ref="P495:P496" si="90">O495</f>
        <v>112</v>
      </c>
      <c r="Q495" s="775">
        <f>IF(P495=0,0,P495+72)</f>
        <v>184</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hidden="1" outlineLevel="3" x14ac:dyDescent="0.25">
      <c r="A496" s="376"/>
      <c r="B496" s="385"/>
      <c r="C496" s="378">
        <f t="shared" si="88"/>
        <v>4</v>
      </c>
      <c r="D496" s="403"/>
      <c r="E496" s="460"/>
      <c r="F496" s="460"/>
      <c r="G496" s="403"/>
      <c r="H496" s="424"/>
      <c r="I496" s="430" t="s">
        <v>625</v>
      </c>
      <c r="J496" s="430"/>
      <c r="K496" s="408"/>
      <c r="L496" s="408"/>
      <c r="M496" s="408"/>
      <c r="N496" s="777">
        <f>IF(N492=0,0,N492+24)</f>
        <v>41</v>
      </c>
      <c r="O496" s="775">
        <f>IF(N496=0,0,N496+72)</f>
        <v>113</v>
      </c>
      <c r="P496" s="776">
        <f t="shared" si="90"/>
        <v>113</v>
      </c>
      <c r="Q496" s="775">
        <f>IF(P496=0,0,P496+72)</f>
        <v>185</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hidden="1" outlineLevel="3" x14ac:dyDescent="0.25">
      <c r="A497" s="376"/>
      <c r="B497" s="385"/>
      <c r="C497" s="378">
        <f t="shared" si="88"/>
        <v>4</v>
      </c>
      <c r="D497" s="403"/>
      <c r="E497" s="460"/>
      <c r="F497" s="460"/>
      <c r="G497" s="403"/>
      <c r="H497" s="424" t="str">
        <f>H$264</f>
        <v>Spr</v>
      </c>
      <c r="I497" s="430" t="s">
        <v>620</v>
      </c>
      <c r="J497" s="430"/>
      <c r="K497" s="408"/>
      <c r="L497" s="408"/>
      <c r="M497" s="408"/>
      <c r="N497" s="408">
        <v>0</v>
      </c>
      <c r="O497" s="408">
        <v>0</v>
      </c>
      <c r="P497" s="408">
        <v>0</v>
      </c>
      <c r="Q497" s="408">
        <v>0</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hidden="1" outlineLevel="3" x14ac:dyDescent="0.25">
      <c r="A498" s="376"/>
      <c r="B498" s="385"/>
      <c r="C498" s="378">
        <f t="shared" si="88"/>
        <v>4</v>
      </c>
      <c r="D498" s="403"/>
      <c r="E498" s="460"/>
      <c r="F498" s="460"/>
      <c r="G498" s="403"/>
      <c r="H498" s="424"/>
      <c r="I498" s="430" t="s">
        <v>623</v>
      </c>
      <c r="J498" s="430"/>
      <c r="K498" s="408"/>
      <c r="L498" s="408"/>
      <c r="M498" s="408"/>
      <c r="N498" s="777">
        <f>IF(N494=0,0,N494+24)</f>
        <v>63</v>
      </c>
      <c r="O498" s="775">
        <f>IF(N498=0,0,N498+72)</f>
        <v>135</v>
      </c>
      <c r="P498" s="776">
        <f>O498</f>
        <v>135</v>
      </c>
      <c r="Q498" s="775">
        <f>IF(P498=0,0,P498+72)</f>
        <v>207</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hidden="1" outlineLevel="3" x14ac:dyDescent="0.25">
      <c r="A499" s="376"/>
      <c r="B499" s="385"/>
      <c r="C499" s="378">
        <f t="shared" si="88"/>
        <v>4</v>
      </c>
      <c r="D499" s="403"/>
      <c r="E499" s="460"/>
      <c r="F499" s="460"/>
      <c r="G499" s="403"/>
      <c r="H499" s="424"/>
      <c r="I499" s="430" t="s">
        <v>624</v>
      </c>
      <c r="J499" s="430"/>
      <c r="K499" s="408"/>
      <c r="L499" s="408"/>
      <c r="M499" s="408"/>
      <c r="N499" s="777">
        <f>IF(N495=0,0,N495+24)</f>
        <v>64</v>
      </c>
      <c r="O499" s="775">
        <f>IF(N499=0,0,N499+72)</f>
        <v>136</v>
      </c>
      <c r="P499" s="776">
        <f t="shared" ref="P499:P500" si="91">O499</f>
        <v>136</v>
      </c>
      <c r="Q499" s="775">
        <f>IF(P499=0,0,P499+72)</f>
        <v>208</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idden="1" outlineLevel="3" x14ac:dyDescent="0.25">
      <c r="A500" s="376"/>
      <c r="B500" s="385"/>
      <c r="C500" s="378">
        <f t="shared" si="88"/>
        <v>4</v>
      </c>
      <c r="D500" s="403"/>
      <c r="E500" s="460"/>
      <c r="F500" s="460"/>
      <c r="G500" s="403"/>
      <c r="H500" s="424"/>
      <c r="I500" s="430" t="s">
        <v>625</v>
      </c>
      <c r="J500" s="430"/>
      <c r="K500" s="408"/>
      <c r="L500" s="408"/>
      <c r="M500" s="408"/>
      <c r="N500" s="777">
        <f>IF(N496=0,0,N496+24)</f>
        <v>65</v>
      </c>
      <c r="O500" s="775">
        <f>IF(N500=0,0,N500+72)</f>
        <v>137</v>
      </c>
      <c r="P500" s="776">
        <f t="shared" si="91"/>
        <v>137</v>
      </c>
      <c r="Q500" s="775">
        <f>IF(P500=0,0,P500+72)</f>
        <v>209</v>
      </c>
      <c r="R500" s="408"/>
      <c r="S500" s="408"/>
      <c r="T500" s="408"/>
      <c r="U500" s="408"/>
      <c r="V500" s="408"/>
      <c r="W500" s="408"/>
      <c r="X500" s="408"/>
      <c r="Y500" s="408"/>
      <c r="Z500" s="408"/>
      <c r="AA500" s="408"/>
      <c r="AB500" s="408"/>
      <c r="AC500" s="408"/>
      <c r="AD500" s="408"/>
      <c r="AE500" s="408"/>
      <c r="AF500" s="408"/>
      <c r="AG500" s="408"/>
      <c r="AH500" s="408"/>
      <c r="AI500" s="408"/>
      <c r="AJ500" s="408"/>
      <c r="AK500" s="408"/>
      <c r="AL500" s="408"/>
      <c r="AM500" s="408"/>
      <c r="AN500" s="408"/>
      <c r="AO500" s="403"/>
      <c r="AP500" s="388"/>
      <c r="AQ500" s="376"/>
      <c r="AR500" s="376"/>
      <c r="AS500" s="376"/>
    </row>
    <row r="501" spans="1:45" ht="5.0999999999999996" hidden="1" customHeight="1" outlineLevel="2" x14ac:dyDescent="0.25">
      <c r="A501" s="376"/>
      <c r="B501" s="385"/>
      <c r="C501" s="378">
        <f>INT($C$243)+2.005</f>
        <v>3.0049999999999999</v>
      </c>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c r="AB501" s="403"/>
      <c r="AC501" s="403"/>
      <c r="AD501" s="403"/>
      <c r="AE501" s="403"/>
      <c r="AF501" s="403"/>
      <c r="AG501" s="403"/>
      <c r="AH501" s="403"/>
      <c r="AI501" s="403"/>
      <c r="AJ501" s="403"/>
      <c r="AK501" s="403"/>
      <c r="AL501" s="403"/>
      <c r="AM501" s="403"/>
      <c r="AN501" s="403"/>
      <c r="AO501" s="403" t="s">
        <v>438</v>
      </c>
      <c r="AP501" s="388"/>
      <c r="AQ501" s="376"/>
      <c r="AR501" s="376"/>
      <c r="AS501" s="376"/>
    </row>
    <row r="502" spans="1:45" hidden="1" outlineLevel="2" x14ac:dyDescent="0.25">
      <c r="A502" s="376"/>
      <c r="B502" s="385"/>
      <c r="C502" s="378">
        <f>INT($C$243)+2</f>
        <v>3</v>
      </c>
      <c r="D502" s="403"/>
      <c r="E502" s="460"/>
      <c r="F502" s="460"/>
      <c r="G502" s="403"/>
      <c r="H502" s="473" t="s">
        <v>613</v>
      </c>
      <c r="I502" s="473" t="s">
        <v>925</v>
      </c>
      <c r="J502" s="431" t="s">
        <v>940</v>
      </c>
      <c r="K502" s="431"/>
      <c r="L502" s="521">
        <f>COUNTA($J503:$J$623)/COUNTA($I503:$I$623)</f>
        <v>8</v>
      </c>
      <c r="M502" s="408"/>
      <c r="N502" s="431" t="s">
        <v>622</v>
      </c>
      <c r="O502" s="431"/>
      <c r="P502" s="431"/>
      <c r="Q502" s="431"/>
      <c r="R502" s="780" t="s">
        <v>938</v>
      </c>
      <c r="S502" s="522"/>
      <c r="T502" s="522"/>
      <c r="U502" s="522"/>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hidden="1" outlineLevel="3" x14ac:dyDescent="0.25">
      <c r="A503" s="376"/>
      <c r="B503" s="385"/>
      <c r="C503" s="378">
        <f t="shared" ref="C503:C544" si="92">INT($C$243)+3</f>
        <v>4</v>
      </c>
      <c r="D503" s="403"/>
      <c r="E503" s="460"/>
      <c r="F503" s="460"/>
      <c r="G503" s="403"/>
      <c r="H503" s="424" t="str">
        <f>H$262</f>
        <v>Aut</v>
      </c>
      <c r="I503" s="424">
        <v>0</v>
      </c>
      <c r="J503" s="430" t="s">
        <v>926</v>
      </c>
      <c r="K503" s="430"/>
      <c r="L503" s="408"/>
      <c r="M503" s="408"/>
      <c r="N503" s="408">
        <v>0</v>
      </c>
      <c r="O503" s="408">
        <v>0</v>
      </c>
      <c r="P503" s="408">
        <v>0</v>
      </c>
      <c r="Q503" s="408">
        <v>0</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hidden="1" outlineLevel="3" x14ac:dyDescent="0.25">
      <c r="A504" s="376"/>
      <c r="B504" s="385"/>
      <c r="C504" s="378">
        <f t="shared" si="92"/>
        <v>4</v>
      </c>
      <c r="D504" s="403"/>
      <c r="E504" s="460"/>
      <c r="F504" s="460"/>
      <c r="G504" s="403"/>
      <c r="H504" s="408"/>
      <c r="I504" s="424"/>
      <c r="J504" s="430" t="s">
        <v>927</v>
      </c>
      <c r="K504" s="430"/>
      <c r="L504" s="408"/>
      <c r="M504" s="408"/>
      <c r="N504" s="425">
        <v>1</v>
      </c>
      <c r="O504" s="775">
        <f t="shared" ref="O504" si="93">IF(N504=0,0,N504+72)</f>
        <v>73</v>
      </c>
      <c r="P504" s="776">
        <f t="shared" ref="P504" si="94">O504</f>
        <v>73</v>
      </c>
      <c r="Q504" s="775">
        <f t="shared" ref="Q504" si="95">IF(P504=0,0,P504+72)</f>
        <v>145</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hidden="1" outlineLevel="3" x14ac:dyDescent="0.25">
      <c r="A505" s="376"/>
      <c r="B505" s="385"/>
      <c r="C505" s="378">
        <f t="shared" si="92"/>
        <v>4</v>
      </c>
      <c r="D505" s="403"/>
      <c r="E505" s="460"/>
      <c r="F505" s="460"/>
      <c r="G505" s="403"/>
      <c r="H505" s="408"/>
      <c r="I505" s="424"/>
      <c r="J505" s="430" t="s">
        <v>152</v>
      </c>
      <c r="K505" s="430"/>
      <c r="L505" s="408"/>
      <c r="M505" s="408"/>
      <c r="N505" s="425">
        <v>0</v>
      </c>
      <c r="O505" s="775">
        <f t="shared" ref="O505:O510" si="96">IF(N505=0,0,N505+72)</f>
        <v>0</v>
      </c>
      <c r="P505" s="776">
        <f t="shared" ref="P505:P510" si="97">O505</f>
        <v>0</v>
      </c>
      <c r="Q505" s="775">
        <f t="shared" ref="Q505:Q510" si="98">IF(P505=0,0,P505+72)</f>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hidden="1" outlineLevel="3" x14ac:dyDescent="0.25">
      <c r="A506" s="376"/>
      <c r="B506" s="385"/>
      <c r="C506" s="378">
        <f t="shared" si="92"/>
        <v>4</v>
      </c>
      <c r="D506" s="403"/>
      <c r="E506" s="460"/>
      <c r="F506" s="460"/>
      <c r="G506" s="403"/>
      <c r="H506" s="408"/>
      <c r="I506" s="424"/>
      <c r="J506" s="430" t="s">
        <v>626</v>
      </c>
      <c r="K506" s="430"/>
      <c r="L506" s="408"/>
      <c r="M506" s="408"/>
      <c r="N506" s="425">
        <v>0</v>
      </c>
      <c r="O506" s="775">
        <f t="shared" si="96"/>
        <v>0</v>
      </c>
      <c r="P506" s="776">
        <f t="shared" si="97"/>
        <v>0</v>
      </c>
      <c r="Q506" s="775">
        <f t="shared" si="98"/>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hidden="1" outlineLevel="3" x14ac:dyDescent="0.25">
      <c r="A507" s="376"/>
      <c r="B507" s="385"/>
      <c r="C507" s="378">
        <f t="shared" si="92"/>
        <v>4</v>
      </c>
      <c r="D507" s="403"/>
      <c r="E507" s="460"/>
      <c r="F507" s="460"/>
      <c r="G507" s="403"/>
      <c r="H507" s="408"/>
      <c r="I507" s="424"/>
      <c r="J507" s="430" t="s">
        <v>627</v>
      </c>
      <c r="K507" s="430"/>
      <c r="L507" s="408"/>
      <c r="M507" s="408"/>
      <c r="N507" s="425">
        <v>0</v>
      </c>
      <c r="O507" s="775">
        <f t="shared" si="96"/>
        <v>0</v>
      </c>
      <c r="P507" s="776">
        <f t="shared" si="97"/>
        <v>0</v>
      </c>
      <c r="Q507" s="775">
        <f t="shared" si="98"/>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hidden="1" outlineLevel="3" x14ac:dyDescent="0.25">
      <c r="A508" s="376"/>
      <c r="B508" s="385"/>
      <c r="C508" s="378">
        <f t="shared" si="92"/>
        <v>4</v>
      </c>
      <c r="D508" s="403"/>
      <c r="E508" s="460"/>
      <c r="F508" s="460"/>
      <c r="G508" s="403"/>
      <c r="H508" s="408"/>
      <c r="I508" s="424"/>
      <c r="J508" s="430" t="s">
        <v>628</v>
      </c>
      <c r="K508" s="430"/>
      <c r="L508" s="408"/>
      <c r="M508" s="408"/>
      <c r="N508" s="425">
        <v>0</v>
      </c>
      <c r="O508" s="775">
        <f t="shared" si="96"/>
        <v>0</v>
      </c>
      <c r="P508" s="776">
        <f t="shared" si="97"/>
        <v>0</v>
      </c>
      <c r="Q508" s="775">
        <f t="shared" si="98"/>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hidden="1" outlineLevel="3" x14ac:dyDescent="0.25">
      <c r="A509" s="376"/>
      <c r="B509" s="385"/>
      <c r="C509" s="378">
        <f t="shared" si="92"/>
        <v>4</v>
      </c>
      <c r="D509" s="403"/>
      <c r="E509" s="460"/>
      <c r="F509" s="460"/>
      <c r="G509" s="403"/>
      <c r="H509" s="408"/>
      <c r="I509" s="424"/>
      <c r="J509" s="430" t="s">
        <v>629</v>
      </c>
      <c r="K509" s="430"/>
      <c r="L509" s="408"/>
      <c r="M509" s="408"/>
      <c r="N509" s="425">
        <v>0</v>
      </c>
      <c r="O509" s="775">
        <f t="shared" si="96"/>
        <v>0</v>
      </c>
      <c r="P509" s="776">
        <f t="shared" si="97"/>
        <v>0</v>
      </c>
      <c r="Q509" s="775">
        <f t="shared" si="98"/>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hidden="1" outlineLevel="3" x14ac:dyDescent="0.25">
      <c r="A510" s="376"/>
      <c r="B510" s="385"/>
      <c r="C510" s="378">
        <f t="shared" si="92"/>
        <v>4</v>
      </c>
      <c r="D510" s="403"/>
      <c r="E510" s="460"/>
      <c r="F510" s="460"/>
      <c r="G510" s="403"/>
      <c r="H510" s="408"/>
      <c r="I510" s="424"/>
      <c r="J510" s="430" t="s">
        <v>602</v>
      </c>
      <c r="K510" s="430"/>
      <c r="L510" s="408"/>
      <c r="M510" s="408"/>
      <c r="N510" s="425">
        <v>0</v>
      </c>
      <c r="O510" s="775">
        <f t="shared" si="96"/>
        <v>0</v>
      </c>
      <c r="P510" s="776">
        <f t="shared" si="97"/>
        <v>0</v>
      </c>
      <c r="Q510" s="775">
        <f t="shared" si="9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hidden="1" outlineLevel="3" x14ac:dyDescent="0.25">
      <c r="A511" s="376"/>
      <c r="B511" s="385"/>
      <c r="C511" s="378">
        <f t="shared" si="92"/>
        <v>4</v>
      </c>
      <c r="D511" s="403"/>
      <c r="E511" s="460"/>
      <c r="F511" s="460"/>
      <c r="G511" s="403"/>
      <c r="H511" s="424"/>
      <c r="I511" s="424">
        <v>1</v>
      </c>
      <c r="J511" s="430" t="s">
        <v>926</v>
      </c>
      <c r="K511" s="430"/>
      <c r="L511" s="408"/>
      <c r="M511" s="408"/>
      <c r="N511" s="408">
        <v>0</v>
      </c>
      <c r="O511" s="408">
        <v>0</v>
      </c>
      <c r="P511" s="408">
        <v>0</v>
      </c>
      <c r="Q511" s="408">
        <v>0</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hidden="1" outlineLevel="3" x14ac:dyDescent="0.25">
      <c r="A512" s="376"/>
      <c r="B512" s="385"/>
      <c r="C512" s="378">
        <f t="shared" si="92"/>
        <v>4</v>
      </c>
      <c r="D512" s="403"/>
      <c r="E512" s="460"/>
      <c r="F512" s="460"/>
      <c r="G512" s="403"/>
      <c r="H512" s="408"/>
      <c r="I512" s="424"/>
      <c r="J512" s="430" t="s">
        <v>927</v>
      </c>
      <c r="K512" s="430"/>
      <c r="L512" s="408"/>
      <c r="M512" s="408"/>
      <c r="N512" s="425">
        <v>1</v>
      </c>
      <c r="O512" s="775">
        <f t="shared" ref="O512" si="99">IF(N512=0,0,N512+72)</f>
        <v>73</v>
      </c>
      <c r="P512" s="776">
        <f t="shared" ref="P512" si="100">O512</f>
        <v>73</v>
      </c>
      <c r="Q512" s="775">
        <f t="shared" ref="Q512" si="101">IF(P512=0,0,P512+72)</f>
        <v>145</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hidden="1" outlineLevel="3" x14ac:dyDescent="0.25">
      <c r="A513" s="376"/>
      <c r="B513" s="385"/>
      <c r="C513" s="378">
        <f t="shared" si="92"/>
        <v>4</v>
      </c>
      <c r="D513" s="403"/>
      <c r="E513" s="460"/>
      <c r="F513" s="460"/>
      <c r="G513" s="403"/>
      <c r="H513" s="408"/>
      <c r="I513" s="424"/>
      <c r="J513" s="430" t="s">
        <v>152</v>
      </c>
      <c r="K513" s="430"/>
      <c r="L513" s="408"/>
      <c r="M513" s="408"/>
      <c r="N513" s="425">
        <v>2</v>
      </c>
      <c r="O513" s="775">
        <f t="shared" ref="O513:O518" si="102">IF(N513=0,0,N513+72)</f>
        <v>74</v>
      </c>
      <c r="P513" s="776">
        <f t="shared" ref="P513:P518" si="103">O513</f>
        <v>74</v>
      </c>
      <c r="Q513" s="775">
        <f t="shared" ref="Q513:Q518" si="104">IF(P513=0,0,P513+72)</f>
        <v>146</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hidden="1" outlineLevel="3" x14ac:dyDescent="0.25">
      <c r="A514" s="376"/>
      <c r="B514" s="385"/>
      <c r="C514" s="378">
        <f t="shared" si="92"/>
        <v>4</v>
      </c>
      <c r="D514" s="403"/>
      <c r="E514" s="460"/>
      <c r="F514" s="460"/>
      <c r="G514" s="403"/>
      <c r="H514" s="408"/>
      <c r="I514" s="424"/>
      <c r="J514" s="430" t="s">
        <v>626</v>
      </c>
      <c r="K514" s="430"/>
      <c r="L514" s="408"/>
      <c r="M514" s="408"/>
      <c r="N514" s="425">
        <v>3</v>
      </c>
      <c r="O514" s="775">
        <f t="shared" si="102"/>
        <v>75</v>
      </c>
      <c r="P514" s="776">
        <f t="shared" si="103"/>
        <v>75</v>
      </c>
      <c r="Q514" s="775">
        <f t="shared" si="104"/>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hidden="1" outlineLevel="3" x14ac:dyDescent="0.25">
      <c r="A515" s="376"/>
      <c r="B515" s="385"/>
      <c r="C515" s="378">
        <f t="shared" si="92"/>
        <v>4</v>
      </c>
      <c r="D515" s="403"/>
      <c r="E515" s="460"/>
      <c r="F515" s="460"/>
      <c r="G515" s="403"/>
      <c r="H515" s="408"/>
      <c r="I515" s="424"/>
      <c r="J515" s="430" t="s">
        <v>627</v>
      </c>
      <c r="K515" s="430"/>
      <c r="L515" s="408"/>
      <c r="M515" s="408"/>
      <c r="N515" s="425">
        <v>3</v>
      </c>
      <c r="O515" s="775">
        <f t="shared" si="102"/>
        <v>75</v>
      </c>
      <c r="P515" s="776">
        <f t="shared" si="103"/>
        <v>75</v>
      </c>
      <c r="Q515" s="775">
        <f t="shared" si="104"/>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hidden="1" outlineLevel="3" x14ac:dyDescent="0.25">
      <c r="A516" s="376"/>
      <c r="B516" s="385"/>
      <c r="C516" s="378">
        <f t="shared" si="92"/>
        <v>4</v>
      </c>
      <c r="D516" s="403"/>
      <c r="E516" s="460"/>
      <c r="F516" s="460"/>
      <c r="G516" s="403"/>
      <c r="H516" s="408"/>
      <c r="I516" s="424"/>
      <c r="J516" s="430" t="s">
        <v>628</v>
      </c>
      <c r="K516" s="430"/>
      <c r="L516" s="408"/>
      <c r="M516" s="408"/>
      <c r="N516" s="425">
        <v>3</v>
      </c>
      <c r="O516" s="775">
        <f t="shared" si="102"/>
        <v>75</v>
      </c>
      <c r="P516" s="776">
        <f t="shared" si="103"/>
        <v>75</v>
      </c>
      <c r="Q516" s="775">
        <f t="shared" si="104"/>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hidden="1" outlineLevel="3" x14ac:dyDescent="0.25">
      <c r="A517" s="376"/>
      <c r="B517" s="385"/>
      <c r="C517" s="378">
        <f t="shared" si="92"/>
        <v>4</v>
      </c>
      <c r="D517" s="403"/>
      <c r="E517" s="460"/>
      <c r="F517" s="460"/>
      <c r="G517" s="403"/>
      <c r="H517" s="408"/>
      <c r="I517" s="424"/>
      <c r="J517" s="430" t="s">
        <v>629</v>
      </c>
      <c r="K517" s="430"/>
      <c r="L517" s="408"/>
      <c r="M517" s="408"/>
      <c r="N517" s="425">
        <v>3</v>
      </c>
      <c r="O517" s="775">
        <f t="shared" si="102"/>
        <v>75</v>
      </c>
      <c r="P517" s="776">
        <f t="shared" si="103"/>
        <v>75</v>
      </c>
      <c r="Q517" s="775">
        <f t="shared" si="104"/>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hidden="1" outlineLevel="3" x14ac:dyDescent="0.25">
      <c r="A518" s="376"/>
      <c r="B518" s="385"/>
      <c r="C518" s="378">
        <f t="shared" si="92"/>
        <v>4</v>
      </c>
      <c r="D518" s="403"/>
      <c r="E518" s="460"/>
      <c r="F518" s="460"/>
      <c r="G518" s="403"/>
      <c r="H518" s="408"/>
      <c r="I518" s="424"/>
      <c r="J518" s="430" t="s">
        <v>602</v>
      </c>
      <c r="K518" s="430"/>
      <c r="L518" s="408"/>
      <c r="M518" s="408"/>
      <c r="N518" s="425">
        <v>3</v>
      </c>
      <c r="O518" s="775">
        <f t="shared" si="102"/>
        <v>75</v>
      </c>
      <c r="P518" s="776">
        <f t="shared" si="103"/>
        <v>75</v>
      </c>
      <c r="Q518" s="775">
        <f t="shared" si="104"/>
        <v>147</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hidden="1" outlineLevel="3" x14ac:dyDescent="0.25">
      <c r="A519" s="376"/>
      <c r="B519" s="385"/>
      <c r="C519" s="378">
        <f t="shared" si="92"/>
        <v>4</v>
      </c>
      <c r="D519" s="403"/>
      <c r="E519" s="460"/>
      <c r="F519" s="460"/>
      <c r="G519" s="403"/>
      <c r="H519" s="424"/>
      <c r="I519" s="424">
        <v>2</v>
      </c>
      <c r="J519" s="430" t="s">
        <v>926</v>
      </c>
      <c r="K519" s="430"/>
      <c r="L519" s="408"/>
      <c r="M519" s="408"/>
      <c r="N519" s="408">
        <v>0</v>
      </c>
      <c r="O519" s="408">
        <v>0</v>
      </c>
      <c r="P519" s="408">
        <v>0</v>
      </c>
      <c r="Q519" s="408">
        <v>0</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hidden="1" outlineLevel="3" x14ac:dyDescent="0.25">
      <c r="A520" s="376"/>
      <c r="B520" s="385"/>
      <c r="C520" s="378">
        <f t="shared" si="92"/>
        <v>4</v>
      </c>
      <c r="D520" s="403"/>
      <c r="E520" s="460"/>
      <c r="F520" s="460"/>
      <c r="G520" s="403"/>
      <c r="H520" s="408"/>
      <c r="I520" s="424"/>
      <c r="J520" s="430" t="s">
        <v>927</v>
      </c>
      <c r="K520" s="430"/>
      <c r="L520" s="408"/>
      <c r="M520" s="408"/>
      <c r="N520" s="425">
        <v>1</v>
      </c>
      <c r="O520" s="775">
        <f t="shared" ref="O520" si="105">IF(N520=0,0,N520+72)</f>
        <v>73</v>
      </c>
      <c r="P520" s="776">
        <f t="shared" ref="P520" si="106">O520</f>
        <v>73</v>
      </c>
      <c r="Q520" s="775">
        <f t="shared" ref="Q520" si="107">IF(P520=0,0,P520+72)</f>
        <v>145</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hidden="1" outlineLevel="3" x14ac:dyDescent="0.25">
      <c r="A521" s="376"/>
      <c r="B521" s="385"/>
      <c r="C521" s="378">
        <f t="shared" si="92"/>
        <v>4</v>
      </c>
      <c r="D521" s="403"/>
      <c r="E521" s="460"/>
      <c r="F521" s="460"/>
      <c r="G521" s="403"/>
      <c r="H521" s="408"/>
      <c r="I521" s="424"/>
      <c r="J521" s="430" t="s">
        <v>152</v>
      </c>
      <c r="K521" s="430"/>
      <c r="L521" s="408"/>
      <c r="M521" s="408"/>
      <c r="N521" s="425">
        <v>4</v>
      </c>
      <c r="O521" s="775">
        <f t="shared" ref="O521:O526" si="108">IF(N521=0,0,N521+72)</f>
        <v>76</v>
      </c>
      <c r="P521" s="776">
        <f t="shared" ref="P521:P526" si="109">O521</f>
        <v>76</v>
      </c>
      <c r="Q521" s="775">
        <f t="shared" ref="Q521:Q526" si="110">IF(P521=0,0,P521+72)</f>
        <v>148</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hidden="1" outlineLevel="3" x14ac:dyDescent="0.25">
      <c r="A522" s="376"/>
      <c r="B522" s="385"/>
      <c r="C522" s="378">
        <f t="shared" si="92"/>
        <v>4</v>
      </c>
      <c r="D522" s="403"/>
      <c r="E522" s="460"/>
      <c r="F522" s="460"/>
      <c r="G522" s="403"/>
      <c r="H522" s="408"/>
      <c r="I522" s="424"/>
      <c r="J522" s="430" t="s">
        <v>626</v>
      </c>
      <c r="K522" s="430"/>
      <c r="L522" s="408"/>
      <c r="M522" s="408"/>
      <c r="N522" s="425">
        <v>5</v>
      </c>
      <c r="O522" s="775">
        <f t="shared" si="108"/>
        <v>77</v>
      </c>
      <c r="P522" s="776">
        <f t="shared" si="109"/>
        <v>77</v>
      </c>
      <c r="Q522" s="775">
        <f t="shared" si="110"/>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hidden="1" outlineLevel="3" x14ac:dyDescent="0.25">
      <c r="A523" s="376"/>
      <c r="B523" s="385"/>
      <c r="C523" s="378">
        <f t="shared" si="92"/>
        <v>4</v>
      </c>
      <c r="D523" s="403"/>
      <c r="E523" s="460"/>
      <c r="F523" s="460"/>
      <c r="G523" s="403"/>
      <c r="H523" s="408"/>
      <c r="I523" s="424"/>
      <c r="J523" s="430" t="s">
        <v>627</v>
      </c>
      <c r="K523" s="430"/>
      <c r="L523" s="408"/>
      <c r="M523" s="408"/>
      <c r="N523" s="425">
        <v>5</v>
      </c>
      <c r="O523" s="775">
        <f t="shared" si="108"/>
        <v>77</v>
      </c>
      <c r="P523" s="776">
        <f t="shared" si="109"/>
        <v>77</v>
      </c>
      <c r="Q523" s="775">
        <f t="shared" si="110"/>
        <v>149</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hidden="1" outlineLevel="3" x14ac:dyDescent="0.25">
      <c r="A524" s="376"/>
      <c r="B524" s="385"/>
      <c r="C524" s="378">
        <f t="shared" si="92"/>
        <v>4</v>
      </c>
      <c r="D524" s="403"/>
      <c r="E524" s="460"/>
      <c r="F524" s="460"/>
      <c r="G524" s="403"/>
      <c r="H524" s="408"/>
      <c r="I524" s="424"/>
      <c r="J524" s="430" t="s">
        <v>628</v>
      </c>
      <c r="K524" s="430"/>
      <c r="L524" s="408"/>
      <c r="M524" s="408"/>
      <c r="N524" s="425">
        <v>6</v>
      </c>
      <c r="O524" s="775">
        <f t="shared" si="108"/>
        <v>78</v>
      </c>
      <c r="P524" s="776">
        <f t="shared" si="109"/>
        <v>78</v>
      </c>
      <c r="Q524" s="775">
        <f t="shared" si="110"/>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hidden="1" outlineLevel="3" x14ac:dyDescent="0.25">
      <c r="A525" s="376"/>
      <c r="B525" s="385"/>
      <c r="C525" s="378">
        <f t="shared" si="92"/>
        <v>4</v>
      </c>
      <c r="D525" s="403"/>
      <c r="E525" s="460"/>
      <c r="F525" s="460"/>
      <c r="G525" s="403"/>
      <c r="H525" s="408"/>
      <c r="I525" s="424"/>
      <c r="J525" s="430" t="s">
        <v>629</v>
      </c>
      <c r="K525" s="430"/>
      <c r="L525" s="408"/>
      <c r="M525" s="408"/>
      <c r="N525" s="425">
        <v>6</v>
      </c>
      <c r="O525" s="775">
        <f t="shared" si="108"/>
        <v>78</v>
      </c>
      <c r="P525" s="776">
        <f t="shared" si="109"/>
        <v>78</v>
      </c>
      <c r="Q525" s="775">
        <f t="shared" si="110"/>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hidden="1" outlineLevel="3" x14ac:dyDescent="0.25">
      <c r="A526" s="376"/>
      <c r="B526" s="385"/>
      <c r="C526" s="378">
        <f t="shared" si="92"/>
        <v>4</v>
      </c>
      <c r="D526" s="403"/>
      <c r="E526" s="460"/>
      <c r="F526" s="460"/>
      <c r="G526" s="403"/>
      <c r="H526" s="408"/>
      <c r="I526" s="424"/>
      <c r="J526" s="430" t="s">
        <v>602</v>
      </c>
      <c r="K526" s="430"/>
      <c r="L526" s="408"/>
      <c r="M526" s="408"/>
      <c r="N526" s="425">
        <v>6</v>
      </c>
      <c r="O526" s="775">
        <f t="shared" si="108"/>
        <v>78</v>
      </c>
      <c r="P526" s="776">
        <f t="shared" si="109"/>
        <v>78</v>
      </c>
      <c r="Q526" s="775">
        <f t="shared" si="110"/>
        <v>150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hidden="1" outlineLevel="3" x14ac:dyDescent="0.25">
      <c r="A527" s="376"/>
      <c r="B527" s="385"/>
      <c r="C527" s="378">
        <f t="shared" si="92"/>
        <v>4</v>
      </c>
      <c r="D527" s="403"/>
      <c r="E527" s="460"/>
      <c r="F527" s="460"/>
      <c r="G527" s="403"/>
      <c r="H527" s="424"/>
      <c r="I527" s="424">
        <v>3</v>
      </c>
      <c r="J527" s="430" t="s">
        <v>926</v>
      </c>
      <c r="K527" s="430"/>
      <c r="L527" s="408"/>
      <c r="M527" s="408"/>
      <c r="N527" s="408">
        <v>0</v>
      </c>
      <c r="O527" s="408">
        <v>0</v>
      </c>
      <c r="P527" s="408">
        <v>0</v>
      </c>
      <c r="Q527" s="408">
        <v>0</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hidden="1" outlineLevel="3" x14ac:dyDescent="0.25">
      <c r="A528" s="376"/>
      <c r="B528" s="385"/>
      <c r="C528" s="378">
        <f t="shared" si="92"/>
        <v>4</v>
      </c>
      <c r="D528" s="403"/>
      <c r="E528" s="460"/>
      <c r="F528" s="460"/>
      <c r="G528" s="403"/>
      <c r="H528" s="408"/>
      <c r="I528" s="424"/>
      <c r="J528" s="430" t="s">
        <v>927</v>
      </c>
      <c r="K528" s="430"/>
      <c r="L528" s="408"/>
      <c r="M528" s="408"/>
      <c r="N528" s="425">
        <v>1</v>
      </c>
      <c r="O528" s="775">
        <f t="shared" ref="O528" si="111">IF(N528=0,0,N528+72)</f>
        <v>73</v>
      </c>
      <c r="P528" s="776">
        <f t="shared" ref="P528" si="112">O528</f>
        <v>73</v>
      </c>
      <c r="Q528" s="775">
        <f t="shared" ref="Q528" si="113">IF(P528=0,0,P528+72)</f>
        <v>145</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hidden="1" outlineLevel="3" x14ac:dyDescent="0.25">
      <c r="A529" s="376"/>
      <c r="B529" s="385"/>
      <c r="C529" s="378">
        <f t="shared" si="92"/>
        <v>4</v>
      </c>
      <c r="D529" s="403"/>
      <c r="E529" s="460"/>
      <c r="F529" s="460"/>
      <c r="G529" s="403"/>
      <c r="H529" s="408"/>
      <c r="I529" s="424"/>
      <c r="J529" s="430" t="s">
        <v>152</v>
      </c>
      <c r="K529" s="430"/>
      <c r="L529" s="408"/>
      <c r="M529" s="408"/>
      <c r="N529" s="425">
        <v>7</v>
      </c>
      <c r="O529" s="775">
        <f t="shared" ref="O529:O534" si="114">IF(N529=0,0,N529+72)</f>
        <v>79</v>
      </c>
      <c r="P529" s="776">
        <f t="shared" ref="P529:P534" si="115">O529</f>
        <v>79</v>
      </c>
      <c r="Q529" s="775">
        <f t="shared" ref="Q529:Q534" si="116">IF(P529=0,0,P529+72)</f>
        <v>151</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hidden="1" outlineLevel="3" x14ac:dyDescent="0.25">
      <c r="A530" s="376"/>
      <c r="B530" s="385"/>
      <c r="C530" s="378">
        <f t="shared" si="92"/>
        <v>4</v>
      </c>
      <c r="D530" s="403"/>
      <c r="E530" s="460"/>
      <c r="F530" s="460"/>
      <c r="G530" s="403"/>
      <c r="H530" s="408"/>
      <c r="I530" s="424"/>
      <c r="J530" s="430" t="s">
        <v>626</v>
      </c>
      <c r="K530" s="430"/>
      <c r="L530" s="408"/>
      <c r="M530" s="408"/>
      <c r="N530" s="425">
        <v>8</v>
      </c>
      <c r="O530" s="775">
        <f t="shared" si="114"/>
        <v>80</v>
      </c>
      <c r="P530" s="776">
        <f t="shared" si="115"/>
        <v>80</v>
      </c>
      <c r="Q530" s="775">
        <f t="shared" si="116"/>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hidden="1" outlineLevel="3" x14ac:dyDescent="0.25">
      <c r="A531" s="376"/>
      <c r="B531" s="385"/>
      <c r="C531" s="378">
        <f t="shared" si="92"/>
        <v>4</v>
      </c>
      <c r="D531" s="403"/>
      <c r="E531" s="460"/>
      <c r="F531" s="460"/>
      <c r="G531" s="403"/>
      <c r="H531" s="408"/>
      <c r="I531" s="424"/>
      <c r="J531" s="430" t="s">
        <v>627</v>
      </c>
      <c r="K531" s="430"/>
      <c r="L531" s="408"/>
      <c r="M531" s="408"/>
      <c r="N531" s="425">
        <v>8</v>
      </c>
      <c r="O531" s="775">
        <f t="shared" si="114"/>
        <v>80</v>
      </c>
      <c r="P531" s="776">
        <f t="shared" si="115"/>
        <v>80</v>
      </c>
      <c r="Q531" s="775">
        <f t="shared" si="116"/>
        <v>152</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hidden="1" outlineLevel="3" x14ac:dyDescent="0.25">
      <c r="A532" s="376"/>
      <c r="B532" s="385"/>
      <c r="C532" s="378">
        <f t="shared" si="92"/>
        <v>4</v>
      </c>
      <c r="D532" s="403"/>
      <c r="E532" s="460"/>
      <c r="F532" s="460"/>
      <c r="G532" s="403"/>
      <c r="H532" s="408"/>
      <c r="I532" s="424"/>
      <c r="J532" s="430" t="s">
        <v>628</v>
      </c>
      <c r="K532" s="430"/>
      <c r="L532" s="408"/>
      <c r="M532" s="408"/>
      <c r="N532" s="425">
        <v>9</v>
      </c>
      <c r="O532" s="775">
        <f t="shared" si="114"/>
        <v>81</v>
      </c>
      <c r="P532" s="776">
        <f t="shared" si="115"/>
        <v>81</v>
      </c>
      <c r="Q532" s="775">
        <f t="shared" si="116"/>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hidden="1" outlineLevel="3" x14ac:dyDescent="0.25">
      <c r="A533" s="376"/>
      <c r="B533" s="385"/>
      <c r="C533" s="378">
        <f t="shared" si="92"/>
        <v>4</v>
      </c>
      <c r="D533" s="403"/>
      <c r="E533" s="460"/>
      <c r="F533" s="460"/>
      <c r="G533" s="403"/>
      <c r="H533" s="408"/>
      <c r="I533" s="424"/>
      <c r="J533" s="430" t="s">
        <v>629</v>
      </c>
      <c r="K533" s="430"/>
      <c r="L533" s="408"/>
      <c r="M533" s="408"/>
      <c r="N533" s="425">
        <v>9</v>
      </c>
      <c r="O533" s="775">
        <f t="shared" si="114"/>
        <v>81</v>
      </c>
      <c r="P533" s="776">
        <f t="shared" si="115"/>
        <v>81</v>
      </c>
      <c r="Q533" s="775">
        <f t="shared" si="116"/>
        <v>153</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hidden="1" outlineLevel="3" x14ac:dyDescent="0.25">
      <c r="A534" s="376"/>
      <c r="B534" s="385"/>
      <c r="C534" s="378">
        <f t="shared" si="92"/>
        <v>4</v>
      </c>
      <c r="D534" s="403"/>
      <c r="E534" s="460"/>
      <c r="F534" s="460"/>
      <c r="G534" s="403"/>
      <c r="H534" s="408"/>
      <c r="I534" s="424"/>
      <c r="J534" s="430" t="s">
        <v>602</v>
      </c>
      <c r="K534" s="430"/>
      <c r="L534" s="408"/>
      <c r="M534" s="408"/>
      <c r="N534" s="425">
        <v>10</v>
      </c>
      <c r="O534" s="775">
        <f t="shared" si="114"/>
        <v>82</v>
      </c>
      <c r="P534" s="776">
        <f t="shared" si="115"/>
        <v>82</v>
      </c>
      <c r="Q534" s="775">
        <f t="shared" si="116"/>
        <v>154</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hidden="1" outlineLevel="3" x14ac:dyDescent="0.25">
      <c r="A535" s="376"/>
      <c r="B535" s="385"/>
      <c r="C535" s="378">
        <f t="shared" si="92"/>
        <v>4</v>
      </c>
      <c r="D535" s="403"/>
      <c r="E535" s="460"/>
      <c r="F535" s="460"/>
      <c r="G535" s="403"/>
      <c r="H535" s="424"/>
      <c r="I535" s="424">
        <v>4</v>
      </c>
      <c r="J535" s="430" t="s">
        <v>926</v>
      </c>
      <c r="K535" s="430"/>
      <c r="L535" s="408"/>
      <c r="M535" s="408"/>
      <c r="N535" s="408">
        <v>0</v>
      </c>
      <c r="O535" s="408">
        <v>0</v>
      </c>
      <c r="P535" s="408">
        <v>0</v>
      </c>
      <c r="Q535" s="408">
        <v>0</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hidden="1" outlineLevel="3" x14ac:dyDescent="0.25">
      <c r="A536" s="376"/>
      <c r="B536" s="385"/>
      <c r="C536" s="378">
        <f t="shared" si="92"/>
        <v>4</v>
      </c>
      <c r="D536" s="403"/>
      <c r="E536" s="460"/>
      <c r="F536" s="460"/>
      <c r="G536" s="403"/>
      <c r="H536" s="408"/>
      <c r="I536" s="424"/>
      <c r="J536" s="430" t="s">
        <v>927</v>
      </c>
      <c r="K536" s="430"/>
      <c r="L536" s="408"/>
      <c r="M536" s="408"/>
      <c r="N536" s="425">
        <v>1</v>
      </c>
      <c r="O536" s="775">
        <f t="shared" ref="O536" si="117">IF(N536=0,0,N536+72)</f>
        <v>73</v>
      </c>
      <c r="P536" s="776">
        <f t="shared" ref="P536" si="118">O536</f>
        <v>73</v>
      </c>
      <c r="Q536" s="775">
        <f t="shared" ref="Q536" si="119">IF(P536=0,0,P536+72)</f>
        <v>145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hidden="1" outlineLevel="3" x14ac:dyDescent="0.25">
      <c r="A537" s="376"/>
      <c r="B537" s="385"/>
      <c r="C537" s="378">
        <f t="shared" si="92"/>
        <v>4</v>
      </c>
      <c r="D537" s="403"/>
      <c r="E537" s="460"/>
      <c r="F537" s="460"/>
      <c r="G537" s="403"/>
      <c r="H537" s="408"/>
      <c r="I537" s="424"/>
      <c r="J537" s="430" t="s">
        <v>152</v>
      </c>
      <c r="K537" s="430"/>
      <c r="L537" s="408"/>
      <c r="M537" s="408"/>
      <c r="N537" s="425">
        <v>11</v>
      </c>
      <c r="O537" s="775">
        <f t="shared" ref="O537:O542" si="120">IF(N537=0,0,N537+72)</f>
        <v>83</v>
      </c>
      <c r="P537" s="776">
        <f t="shared" ref="P537:P542" si="121">O537</f>
        <v>83</v>
      </c>
      <c r="Q537" s="775">
        <f t="shared" ref="Q537:Q542" si="122">IF(P537=0,0,P537+72)</f>
        <v>155</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hidden="1" outlineLevel="3" x14ac:dyDescent="0.25">
      <c r="A538" s="376"/>
      <c r="B538" s="385"/>
      <c r="C538" s="378">
        <f t="shared" si="92"/>
        <v>4</v>
      </c>
      <c r="D538" s="403"/>
      <c r="E538" s="460"/>
      <c r="F538" s="460"/>
      <c r="G538" s="403"/>
      <c r="H538" s="408"/>
      <c r="I538" s="424"/>
      <c r="J538" s="430" t="s">
        <v>626</v>
      </c>
      <c r="K538" s="430"/>
      <c r="L538" s="408"/>
      <c r="M538" s="408"/>
      <c r="N538" s="425">
        <v>12</v>
      </c>
      <c r="O538" s="775">
        <f t="shared" si="120"/>
        <v>84</v>
      </c>
      <c r="P538" s="776">
        <f t="shared" si="121"/>
        <v>84</v>
      </c>
      <c r="Q538" s="775">
        <f t="shared" si="122"/>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hidden="1" outlineLevel="3" x14ac:dyDescent="0.25">
      <c r="A539" s="376"/>
      <c r="B539" s="385"/>
      <c r="C539" s="378">
        <f t="shared" si="92"/>
        <v>4</v>
      </c>
      <c r="D539" s="403"/>
      <c r="E539" s="460"/>
      <c r="F539" s="460"/>
      <c r="G539" s="403"/>
      <c r="H539" s="408"/>
      <c r="I539" s="424"/>
      <c r="J539" s="430" t="s">
        <v>627</v>
      </c>
      <c r="K539" s="430"/>
      <c r="L539" s="408"/>
      <c r="M539" s="408"/>
      <c r="N539" s="425">
        <v>12</v>
      </c>
      <c r="O539" s="775">
        <f t="shared" si="120"/>
        <v>84</v>
      </c>
      <c r="P539" s="776">
        <f t="shared" si="121"/>
        <v>84</v>
      </c>
      <c r="Q539" s="775">
        <f t="shared" si="122"/>
        <v>156</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hidden="1" outlineLevel="3" x14ac:dyDescent="0.25">
      <c r="A540" s="376"/>
      <c r="B540" s="385"/>
      <c r="C540" s="378">
        <f t="shared" si="92"/>
        <v>4</v>
      </c>
      <c r="D540" s="403"/>
      <c r="E540" s="460"/>
      <c r="F540" s="460"/>
      <c r="G540" s="403"/>
      <c r="H540" s="408"/>
      <c r="I540" s="424"/>
      <c r="J540" s="430" t="s">
        <v>628</v>
      </c>
      <c r="K540" s="430"/>
      <c r="L540" s="408"/>
      <c r="M540" s="408"/>
      <c r="N540" s="425">
        <v>13</v>
      </c>
      <c r="O540" s="775">
        <f t="shared" si="120"/>
        <v>85</v>
      </c>
      <c r="P540" s="776">
        <f t="shared" si="121"/>
        <v>85</v>
      </c>
      <c r="Q540" s="775">
        <f t="shared" si="122"/>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hidden="1" outlineLevel="3" x14ac:dyDescent="0.25">
      <c r="A541" s="376"/>
      <c r="B541" s="385"/>
      <c r="C541" s="378">
        <f t="shared" si="92"/>
        <v>4</v>
      </c>
      <c r="D541" s="403"/>
      <c r="E541" s="460"/>
      <c r="F541" s="460"/>
      <c r="G541" s="403"/>
      <c r="H541" s="408"/>
      <c r="I541" s="424"/>
      <c r="J541" s="430" t="s">
        <v>629</v>
      </c>
      <c r="K541" s="430"/>
      <c r="L541" s="408"/>
      <c r="M541" s="408"/>
      <c r="N541" s="425">
        <v>13</v>
      </c>
      <c r="O541" s="775">
        <f t="shared" si="120"/>
        <v>85</v>
      </c>
      <c r="P541" s="776">
        <f t="shared" si="121"/>
        <v>85</v>
      </c>
      <c r="Q541" s="775">
        <f t="shared" si="122"/>
        <v>157</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3" x14ac:dyDescent="0.25">
      <c r="A542" s="376"/>
      <c r="B542" s="385"/>
      <c r="C542" s="378">
        <f t="shared" si="92"/>
        <v>4</v>
      </c>
      <c r="D542" s="403"/>
      <c r="E542" s="460"/>
      <c r="F542" s="460"/>
      <c r="G542" s="403"/>
      <c r="H542" s="408"/>
      <c r="I542" s="424"/>
      <c r="J542" s="430" t="s">
        <v>602</v>
      </c>
      <c r="K542" s="430"/>
      <c r="L542" s="408"/>
      <c r="M542" s="408"/>
      <c r="N542" s="425">
        <v>14</v>
      </c>
      <c r="O542" s="775">
        <f t="shared" si="120"/>
        <v>86</v>
      </c>
      <c r="P542" s="776">
        <f t="shared" si="121"/>
        <v>86</v>
      </c>
      <c r="Q542" s="775">
        <f t="shared" si="122"/>
        <v>158</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hidden="1" outlineLevel="4" x14ac:dyDescent="0.25">
      <c r="A543" s="376"/>
      <c r="B543" s="385"/>
      <c r="C543" s="378">
        <f>INT($C$243)+4</f>
        <v>5</v>
      </c>
      <c r="D543" s="403"/>
      <c r="E543" s="460"/>
      <c r="F543" s="460"/>
      <c r="G543" s="403"/>
      <c r="H543" s="424" t="str">
        <f>H$263</f>
        <v>Win</v>
      </c>
      <c r="I543" s="424">
        <v>0</v>
      </c>
      <c r="J543" s="430" t="s">
        <v>620</v>
      </c>
      <c r="K543" s="430"/>
      <c r="L543" s="408"/>
      <c r="M543" s="408"/>
      <c r="N543" s="408">
        <v>0</v>
      </c>
      <c r="O543" s="408">
        <v>0</v>
      </c>
      <c r="P543" s="408">
        <v>0</v>
      </c>
      <c r="Q543" s="408">
        <v>0</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3" x14ac:dyDescent="0.25">
      <c r="A544" s="376"/>
      <c r="B544" s="385"/>
      <c r="C544" s="378">
        <f t="shared" si="92"/>
        <v>4</v>
      </c>
      <c r="D544" s="403"/>
      <c r="E544" s="460"/>
      <c r="F544" s="460"/>
      <c r="G544" s="403"/>
      <c r="H544" s="408"/>
      <c r="I544" s="424"/>
      <c r="J544" s="430" t="s">
        <v>927</v>
      </c>
      <c r="K544" s="430"/>
      <c r="L544" s="408"/>
      <c r="M544" s="408"/>
      <c r="N544" s="778">
        <f t="shared" ref="N544:N550" si="123">IF(N504=0,0,N504+24)</f>
        <v>25</v>
      </c>
      <c r="O544" s="775">
        <f t="shared" ref="O544" si="124">IF(N544=0,0,N544+72)</f>
        <v>97</v>
      </c>
      <c r="P544" s="776">
        <f t="shared" ref="P544" si="125">O544</f>
        <v>97</v>
      </c>
      <c r="Q544" s="775">
        <f t="shared" ref="Q544" si="126">IF(P544=0,0,P544+72)</f>
        <v>169</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ref="C545:C617" si="127">INT($C$243)+4</f>
        <v>5</v>
      </c>
      <c r="D545" s="403"/>
      <c r="E545" s="460"/>
      <c r="F545" s="460"/>
      <c r="G545" s="403"/>
      <c r="H545" s="408"/>
      <c r="I545" s="424"/>
      <c r="J545" s="430" t="s">
        <v>152</v>
      </c>
      <c r="K545" s="430"/>
      <c r="L545" s="408"/>
      <c r="M545" s="408"/>
      <c r="N545" s="778">
        <f t="shared" si="123"/>
        <v>0</v>
      </c>
      <c r="O545" s="775">
        <f t="shared" ref="O545:O550" si="128">IF(N545=0,0,N545+72)</f>
        <v>0</v>
      </c>
      <c r="P545" s="776">
        <f t="shared" ref="P545:P550" si="129">O545</f>
        <v>0</v>
      </c>
      <c r="Q545" s="775">
        <f t="shared" ref="Q545:Q550" si="130">IF(P545=0,0,P545+72)</f>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7"/>
        <v>5</v>
      </c>
      <c r="D546" s="403"/>
      <c r="E546" s="460"/>
      <c r="F546" s="460"/>
      <c r="G546" s="403"/>
      <c r="H546" s="408"/>
      <c r="I546" s="424"/>
      <c r="J546" s="430" t="s">
        <v>626</v>
      </c>
      <c r="K546" s="430"/>
      <c r="L546" s="408"/>
      <c r="M546" s="408"/>
      <c r="N546" s="778">
        <f t="shared" si="123"/>
        <v>0</v>
      </c>
      <c r="O546" s="775">
        <f t="shared" si="128"/>
        <v>0</v>
      </c>
      <c r="P546" s="776">
        <f t="shared" si="129"/>
        <v>0</v>
      </c>
      <c r="Q546" s="775">
        <f t="shared" si="130"/>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7"/>
        <v>5</v>
      </c>
      <c r="D547" s="403"/>
      <c r="E547" s="460"/>
      <c r="F547" s="460"/>
      <c r="G547" s="403"/>
      <c r="H547" s="408"/>
      <c r="I547" s="424"/>
      <c r="J547" s="430" t="s">
        <v>627</v>
      </c>
      <c r="K547" s="430"/>
      <c r="L547" s="408"/>
      <c r="M547" s="408"/>
      <c r="N547" s="778">
        <f t="shared" si="123"/>
        <v>0</v>
      </c>
      <c r="O547" s="775">
        <f t="shared" si="128"/>
        <v>0</v>
      </c>
      <c r="P547" s="776">
        <f t="shared" si="129"/>
        <v>0</v>
      </c>
      <c r="Q547" s="775">
        <f t="shared" si="130"/>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7"/>
        <v>5</v>
      </c>
      <c r="D548" s="403"/>
      <c r="E548" s="460"/>
      <c r="F548" s="460"/>
      <c r="G548" s="403"/>
      <c r="H548" s="408"/>
      <c r="I548" s="424"/>
      <c r="J548" s="430" t="s">
        <v>628</v>
      </c>
      <c r="K548" s="430"/>
      <c r="L548" s="408"/>
      <c r="M548" s="408"/>
      <c r="N548" s="778">
        <f t="shared" si="123"/>
        <v>0</v>
      </c>
      <c r="O548" s="775">
        <f t="shared" si="128"/>
        <v>0</v>
      </c>
      <c r="P548" s="776">
        <f t="shared" si="129"/>
        <v>0</v>
      </c>
      <c r="Q548" s="775">
        <f t="shared" si="130"/>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7"/>
        <v>5</v>
      </c>
      <c r="D549" s="403"/>
      <c r="E549" s="460"/>
      <c r="F549" s="460"/>
      <c r="G549" s="403"/>
      <c r="H549" s="408"/>
      <c r="I549" s="424"/>
      <c r="J549" s="430" t="s">
        <v>629</v>
      </c>
      <c r="K549" s="430"/>
      <c r="L549" s="408"/>
      <c r="M549" s="408"/>
      <c r="N549" s="778">
        <f t="shared" si="123"/>
        <v>0</v>
      </c>
      <c r="O549" s="775">
        <f t="shared" si="128"/>
        <v>0</v>
      </c>
      <c r="P549" s="776">
        <f t="shared" si="129"/>
        <v>0</v>
      </c>
      <c r="Q549" s="775">
        <f t="shared" si="130"/>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7"/>
        <v>5</v>
      </c>
      <c r="D550" s="403"/>
      <c r="E550" s="460"/>
      <c r="F550" s="460"/>
      <c r="G550" s="403"/>
      <c r="H550" s="408"/>
      <c r="I550" s="424"/>
      <c r="J550" s="430" t="s">
        <v>602</v>
      </c>
      <c r="K550" s="430"/>
      <c r="L550" s="408"/>
      <c r="M550" s="408"/>
      <c r="N550" s="778">
        <f t="shared" si="123"/>
        <v>0</v>
      </c>
      <c r="O550" s="775">
        <f t="shared" si="128"/>
        <v>0</v>
      </c>
      <c r="P550" s="776">
        <f t="shared" si="129"/>
        <v>0</v>
      </c>
      <c r="Q550" s="775">
        <f t="shared" si="130"/>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hidden="1" outlineLevel="4" x14ac:dyDescent="0.25">
      <c r="A551" s="376"/>
      <c r="B551" s="385"/>
      <c r="C551" s="378">
        <f t="shared" si="127"/>
        <v>5</v>
      </c>
      <c r="D551" s="403"/>
      <c r="E551" s="460"/>
      <c r="F551" s="460"/>
      <c r="G551" s="403"/>
      <c r="H551" s="424"/>
      <c r="I551" s="424">
        <v>1</v>
      </c>
      <c r="J551" s="430" t="s">
        <v>620</v>
      </c>
      <c r="K551" s="430"/>
      <c r="L551" s="408"/>
      <c r="M551" s="408"/>
      <c r="N551" s="408">
        <v>0</v>
      </c>
      <c r="O551" s="408">
        <v>0</v>
      </c>
      <c r="P551" s="408">
        <v>0</v>
      </c>
      <c r="Q551" s="408">
        <v>0</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3" x14ac:dyDescent="0.25">
      <c r="A552" s="376"/>
      <c r="B552" s="385"/>
      <c r="C552" s="378">
        <f t="shared" ref="C552" si="131">INT($C$243)+3</f>
        <v>4</v>
      </c>
      <c r="D552" s="403"/>
      <c r="E552" s="460"/>
      <c r="F552" s="460"/>
      <c r="G552" s="403"/>
      <c r="H552" s="408"/>
      <c r="I552" s="424"/>
      <c r="J552" s="430" t="s">
        <v>927</v>
      </c>
      <c r="K552" s="430"/>
      <c r="L552" s="408"/>
      <c r="M552" s="408"/>
      <c r="N552" s="778">
        <f t="shared" ref="N552:N558" si="132">IF(N512=0,0,N512+24)</f>
        <v>25</v>
      </c>
      <c r="O552" s="775">
        <f t="shared" ref="O552" si="133">IF(N552=0,0,N552+72)</f>
        <v>97</v>
      </c>
      <c r="P552" s="776">
        <f t="shared" ref="P552" si="134">O552</f>
        <v>97</v>
      </c>
      <c r="Q552" s="775">
        <f t="shared" ref="Q552" si="135">IF(P552=0,0,P552+72)</f>
        <v>169</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7"/>
        <v>5</v>
      </c>
      <c r="D553" s="403"/>
      <c r="E553" s="460"/>
      <c r="F553" s="460"/>
      <c r="G553" s="403"/>
      <c r="H553" s="408"/>
      <c r="I553" s="424"/>
      <c r="J553" s="430" t="s">
        <v>152</v>
      </c>
      <c r="K553" s="430"/>
      <c r="L553" s="408"/>
      <c r="M553" s="408"/>
      <c r="N553" s="778">
        <f t="shared" si="132"/>
        <v>26</v>
      </c>
      <c r="O553" s="775">
        <f t="shared" ref="O553:O558" si="136">IF(N553=0,0,N553+72)</f>
        <v>98</v>
      </c>
      <c r="P553" s="776">
        <f t="shared" ref="P553:P558" si="137">O553</f>
        <v>98</v>
      </c>
      <c r="Q553" s="775">
        <f t="shared" ref="Q553:Q558" si="138">IF(P553=0,0,P553+72)</f>
        <v>170</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7"/>
        <v>5</v>
      </c>
      <c r="D554" s="403"/>
      <c r="E554" s="460"/>
      <c r="F554" s="460"/>
      <c r="G554" s="403"/>
      <c r="H554" s="408"/>
      <c r="I554" s="424"/>
      <c r="J554" s="430" t="s">
        <v>626</v>
      </c>
      <c r="K554" s="430"/>
      <c r="L554" s="408"/>
      <c r="M554" s="408"/>
      <c r="N554" s="778">
        <f t="shared" si="132"/>
        <v>27</v>
      </c>
      <c r="O554" s="775">
        <f t="shared" si="136"/>
        <v>99</v>
      </c>
      <c r="P554" s="776">
        <f t="shared" si="137"/>
        <v>99</v>
      </c>
      <c r="Q554" s="775">
        <f t="shared" si="138"/>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7"/>
        <v>5</v>
      </c>
      <c r="D555" s="403"/>
      <c r="E555" s="460"/>
      <c r="F555" s="460"/>
      <c r="G555" s="403"/>
      <c r="H555" s="408"/>
      <c r="I555" s="424"/>
      <c r="J555" s="430" t="s">
        <v>627</v>
      </c>
      <c r="K555" s="430"/>
      <c r="L555" s="408"/>
      <c r="M555" s="408"/>
      <c r="N555" s="778">
        <f t="shared" si="132"/>
        <v>27</v>
      </c>
      <c r="O555" s="775">
        <f t="shared" si="136"/>
        <v>99</v>
      </c>
      <c r="P555" s="776">
        <f t="shared" si="137"/>
        <v>99</v>
      </c>
      <c r="Q555" s="775">
        <f t="shared" si="138"/>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7"/>
        <v>5</v>
      </c>
      <c r="D556" s="403"/>
      <c r="E556" s="460"/>
      <c r="F556" s="460"/>
      <c r="G556" s="403"/>
      <c r="H556" s="408"/>
      <c r="I556" s="424"/>
      <c r="J556" s="430" t="s">
        <v>628</v>
      </c>
      <c r="K556" s="430"/>
      <c r="L556" s="408"/>
      <c r="M556" s="408"/>
      <c r="N556" s="778">
        <f t="shared" si="132"/>
        <v>27</v>
      </c>
      <c r="O556" s="775">
        <f t="shared" si="136"/>
        <v>99</v>
      </c>
      <c r="P556" s="776">
        <f t="shared" si="137"/>
        <v>99</v>
      </c>
      <c r="Q556" s="775">
        <f t="shared" si="138"/>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7"/>
        <v>5</v>
      </c>
      <c r="D557" s="403"/>
      <c r="E557" s="460"/>
      <c r="F557" s="460"/>
      <c r="G557" s="403"/>
      <c r="H557" s="408"/>
      <c r="I557" s="424"/>
      <c r="J557" s="430" t="s">
        <v>629</v>
      </c>
      <c r="K557" s="430"/>
      <c r="L557" s="408"/>
      <c r="M557" s="408"/>
      <c r="N557" s="778">
        <f t="shared" si="132"/>
        <v>27</v>
      </c>
      <c r="O557" s="775">
        <f t="shared" si="136"/>
        <v>99</v>
      </c>
      <c r="P557" s="776">
        <f t="shared" si="137"/>
        <v>99</v>
      </c>
      <c r="Q557" s="775">
        <f t="shared" si="138"/>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7"/>
        <v>5</v>
      </c>
      <c r="D558" s="403"/>
      <c r="E558" s="460"/>
      <c r="F558" s="460"/>
      <c r="G558" s="403"/>
      <c r="H558" s="408"/>
      <c r="I558" s="424"/>
      <c r="J558" s="430" t="s">
        <v>602</v>
      </c>
      <c r="K558" s="430"/>
      <c r="L558" s="408"/>
      <c r="M558" s="408"/>
      <c r="N558" s="778">
        <f t="shared" si="132"/>
        <v>27</v>
      </c>
      <c r="O558" s="775">
        <f t="shared" si="136"/>
        <v>99</v>
      </c>
      <c r="P558" s="776">
        <f t="shared" si="137"/>
        <v>99</v>
      </c>
      <c r="Q558" s="775">
        <f t="shared" si="138"/>
        <v>171</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hidden="1" outlineLevel="4" x14ac:dyDescent="0.25">
      <c r="A559" s="376"/>
      <c r="B559" s="385"/>
      <c r="C559" s="378">
        <f t="shared" si="127"/>
        <v>5</v>
      </c>
      <c r="D559" s="403"/>
      <c r="E559" s="460"/>
      <c r="F559" s="460"/>
      <c r="G559" s="403"/>
      <c r="H559" s="424"/>
      <c r="I559" s="424">
        <v>2</v>
      </c>
      <c r="J559" s="430" t="s">
        <v>620</v>
      </c>
      <c r="K559" s="430"/>
      <c r="L559" s="408"/>
      <c r="M559" s="408"/>
      <c r="N559" s="408">
        <v>0</v>
      </c>
      <c r="O559" s="408">
        <v>0</v>
      </c>
      <c r="P559" s="408">
        <v>0</v>
      </c>
      <c r="Q559" s="408">
        <v>0</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3" x14ac:dyDescent="0.25">
      <c r="A560" s="376"/>
      <c r="B560" s="385"/>
      <c r="C560" s="378">
        <f t="shared" ref="C560" si="139">INT($C$243)+3</f>
        <v>4</v>
      </c>
      <c r="D560" s="403"/>
      <c r="E560" s="460"/>
      <c r="F560" s="460"/>
      <c r="G560" s="403"/>
      <c r="H560" s="408"/>
      <c r="I560" s="424"/>
      <c r="J560" s="430" t="s">
        <v>927</v>
      </c>
      <c r="K560" s="430"/>
      <c r="L560" s="408"/>
      <c r="M560" s="408"/>
      <c r="N560" s="778">
        <f t="shared" ref="N560:N566" si="140">IF(N520=0,0,N520+24)</f>
        <v>25</v>
      </c>
      <c r="O560" s="775">
        <f t="shared" ref="O560" si="141">IF(N560=0,0,N560+72)</f>
        <v>97</v>
      </c>
      <c r="P560" s="776">
        <f t="shared" ref="P560" si="142">O560</f>
        <v>97</v>
      </c>
      <c r="Q560" s="775">
        <f t="shared" ref="Q560" si="143">IF(P560=0,0,P560+72)</f>
        <v>169</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7"/>
        <v>5</v>
      </c>
      <c r="D561" s="403"/>
      <c r="E561" s="460"/>
      <c r="F561" s="460"/>
      <c r="G561" s="403"/>
      <c r="H561" s="408"/>
      <c r="I561" s="424"/>
      <c r="J561" s="430" t="s">
        <v>152</v>
      </c>
      <c r="K561" s="430"/>
      <c r="L561" s="408"/>
      <c r="M561" s="408"/>
      <c r="N561" s="778">
        <f t="shared" si="140"/>
        <v>28</v>
      </c>
      <c r="O561" s="775">
        <f t="shared" ref="O561:O566" si="144">IF(N561=0,0,N561+72)</f>
        <v>100</v>
      </c>
      <c r="P561" s="776">
        <f t="shared" ref="P561:P566" si="145">O561</f>
        <v>100</v>
      </c>
      <c r="Q561" s="775">
        <f t="shared" ref="Q561:Q566" si="146">IF(P561=0,0,P561+72)</f>
        <v>172</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7"/>
        <v>5</v>
      </c>
      <c r="D562" s="403"/>
      <c r="E562" s="460"/>
      <c r="F562" s="460"/>
      <c r="G562" s="403"/>
      <c r="H562" s="408"/>
      <c r="I562" s="424"/>
      <c r="J562" s="430" t="s">
        <v>626</v>
      </c>
      <c r="K562" s="430"/>
      <c r="L562" s="408"/>
      <c r="M562" s="408"/>
      <c r="N562" s="778">
        <f t="shared" si="140"/>
        <v>29</v>
      </c>
      <c r="O562" s="775">
        <f t="shared" si="144"/>
        <v>101</v>
      </c>
      <c r="P562" s="776">
        <f t="shared" si="145"/>
        <v>101</v>
      </c>
      <c r="Q562" s="775">
        <f t="shared" si="146"/>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7"/>
        <v>5</v>
      </c>
      <c r="D563" s="403"/>
      <c r="E563" s="460"/>
      <c r="F563" s="460"/>
      <c r="G563" s="403"/>
      <c r="H563" s="408"/>
      <c r="I563" s="424"/>
      <c r="J563" s="430" t="s">
        <v>627</v>
      </c>
      <c r="K563" s="430"/>
      <c r="L563" s="408"/>
      <c r="M563" s="408"/>
      <c r="N563" s="778">
        <f t="shared" si="140"/>
        <v>29</v>
      </c>
      <c r="O563" s="775">
        <f t="shared" si="144"/>
        <v>101</v>
      </c>
      <c r="P563" s="776">
        <f t="shared" si="145"/>
        <v>101</v>
      </c>
      <c r="Q563" s="775">
        <f t="shared" si="146"/>
        <v>173</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7"/>
        <v>5</v>
      </c>
      <c r="D564" s="403"/>
      <c r="E564" s="460"/>
      <c r="F564" s="460"/>
      <c r="G564" s="403"/>
      <c r="H564" s="408"/>
      <c r="I564" s="424"/>
      <c r="J564" s="430" t="s">
        <v>628</v>
      </c>
      <c r="K564" s="430"/>
      <c r="L564" s="408"/>
      <c r="M564" s="408"/>
      <c r="N564" s="778">
        <f t="shared" si="140"/>
        <v>30</v>
      </c>
      <c r="O564" s="775">
        <f t="shared" si="144"/>
        <v>102</v>
      </c>
      <c r="P564" s="776">
        <f t="shared" si="145"/>
        <v>102</v>
      </c>
      <c r="Q564" s="775">
        <f t="shared" si="146"/>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7"/>
        <v>5</v>
      </c>
      <c r="D565" s="403"/>
      <c r="E565" s="460"/>
      <c r="F565" s="460"/>
      <c r="G565" s="403"/>
      <c r="H565" s="408"/>
      <c r="I565" s="424"/>
      <c r="J565" s="430" t="s">
        <v>629</v>
      </c>
      <c r="K565" s="430"/>
      <c r="L565" s="408"/>
      <c r="M565" s="408"/>
      <c r="N565" s="778">
        <f t="shared" si="140"/>
        <v>30</v>
      </c>
      <c r="O565" s="775">
        <f t="shared" si="144"/>
        <v>102</v>
      </c>
      <c r="P565" s="776">
        <f t="shared" si="145"/>
        <v>102</v>
      </c>
      <c r="Q565" s="775">
        <f t="shared" si="146"/>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7"/>
        <v>5</v>
      </c>
      <c r="D566" s="403"/>
      <c r="E566" s="460"/>
      <c r="F566" s="460"/>
      <c r="G566" s="403"/>
      <c r="H566" s="408"/>
      <c r="I566" s="424"/>
      <c r="J566" s="430" t="s">
        <v>602</v>
      </c>
      <c r="K566" s="430"/>
      <c r="L566" s="408"/>
      <c r="M566" s="408"/>
      <c r="N566" s="778">
        <f t="shared" si="140"/>
        <v>30</v>
      </c>
      <c r="O566" s="775">
        <f t="shared" si="144"/>
        <v>102</v>
      </c>
      <c r="P566" s="776">
        <f t="shared" si="145"/>
        <v>102</v>
      </c>
      <c r="Q566" s="775">
        <f t="shared" si="146"/>
        <v>174</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hidden="1" outlineLevel="4" x14ac:dyDescent="0.25">
      <c r="A567" s="376"/>
      <c r="B567" s="385"/>
      <c r="C567" s="378">
        <f t="shared" si="127"/>
        <v>5</v>
      </c>
      <c r="D567" s="403"/>
      <c r="E567" s="460"/>
      <c r="F567" s="460"/>
      <c r="G567" s="403"/>
      <c r="H567" s="424"/>
      <c r="I567" s="424">
        <v>3</v>
      </c>
      <c r="J567" s="430" t="s">
        <v>620</v>
      </c>
      <c r="K567" s="430"/>
      <c r="L567" s="408"/>
      <c r="M567" s="408"/>
      <c r="N567" s="408">
        <v>0</v>
      </c>
      <c r="O567" s="408">
        <v>0</v>
      </c>
      <c r="P567" s="408">
        <v>0</v>
      </c>
      <c r="Q567" s="408">
        <v>0</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3" x14ac:dyDescent="0.25">
      <c r="A568" s="376"/>
      <c r="B568" s="385"/>
      <c r="C568" s="378">
        <f t="shared" ref="C568" si="147">INT($C$243)+3</f>
        <v>4</v>
      </c>
      <c r="D568" s="403"/>
      <c r="E568" s="460"/>
      <c r="F568" s="460"/>
      <c r="G568" s="403"/>
      <c r="H568" s="408"/>
      <c r="I568" s="424"/>
      <c r="J568" s="430" t="s">
        <v>927</v>
      </c>
      <c r="K568" s="430"/>
      <c r="L568" s="408"/>
      <c r="M568" s="408"/>
      <c r="N568" s="778">
        <f t="shared" ref="N568:N574" si="148">IF(N528=0,0,N528+24)</f>
        <v>25</v>
      </c>
      <c r="O568" s="775">
        <f t="shared" ref="O568" si="149">IF(N568=0,0,N568+72)</f>
        <v>97</v>
      </c>
      <c r="P568" s="776">
        <f t="shared" ref="P568" si="150">O568</f>
        <v>97</v>
      </c>
      <c r="Q568" s="775">
        <f t="shared" ref="Q568" si="151">IF(P568=0,0,P568+72)</f>
        <v>169</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7"/>
        <v>5</v>
      </c>
      <c r="D569" s="403"/>
      <c r="E569" s="460"/>
      <c r="F569" s="460"/>
      <c r="G569" s="403"/>
      <c r="H569" s="408"/>
      <c r="I569" s="424"/>
      <c r="J569" s="430" t="s">
        <v>152</v>
      </c>
      <c r="K569" s="430"/>
      <c r="L569" s="408"/>
      <c r="M569" s="408"/>
      <c r="N569" s="778">
        <f t="shared" si="148"/>
        <v>31</v>
      </c>
      <c r="O569" s="775">
        <f t="shared" ref="O569:O574" si="152">IF(N569=0,0,N569+72)</f>
        <v>103</v>
      </c>
      <c r="P569" s="776">
        <f t="shared" ref="P569:P582" si="153">O569</f>
        <v>103</v>
      </c>
      <c r="Q569" s="775">
        <f t="shared" ref="Q569:Q574" si="154">IF(P569=0,0,P569+72)</f>
        <v>175</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7"/>
        <v>5</v>
      </c>
      <c r="D570" s="403"/>
      <c r="E570" s="460"/>
      <c r="F570" s="460"/>
      <c r="G570" s="403"/>
      <c r="H570" s="408"/>
      <c r="I570" s="424"/>
      <c r="J570" s="430" t="s">
        <v>626</v>
      </c>
      <c r="K570" s="430"/>
      <c r="L570" s="408"/>
      <c r="M570" s="408"/>
      <c r="N570" s="778">
        <f t="shared" si="148"/>
        <v>32</v>
      </c>
      <c r="O570" s="775">
        <f t="shared" si="152"/>
        <v>104</v>
      </c>
      <c r="P570" s="776">
        <f t="shared" si="153"/>
        <v>104</v>
      </c>
      <c r="Q570" s="775">
        <f t="shared" si="154"/>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7"/>
        <v>5</v>
      </c>
      <c r="D571" s="403"/>
      <c r="E571" s="460"/>
      <c r="F571" s="460"/>
      <c r="G571" s="403"/>
      <c r="H571" s="408"/>
      <c r="I571" s="424"/>
      <c r="J571" s="430" t="s">
        <v>627</v>
      </c>
      <c r="K571" s="430"/>
      <c r="L571" s="408"/>
      <c r="M571" s="408"/>
      <c r="N571" s="778">
        <f t="shared" si="148"/>
        <v>32</v>
      </c>
      <c r="O571" s="775">
        <f t="shared" si="152"/>
        <v>104</v>
      </c>
      <c r="P571" s="776">
        <f t="shared" si="153"/>
        <v>104</v>
      </c>
      <c r="Q571" s="775">
        <f t="shared" si="154"/>
        <v>176</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7"/>
        <v>5</v>
      </c>
      <c r="D572" s="403"/>
      <c r="E572" s="460"/>
      <c r="F572" s="460"/>
      <c r="G572" s="403"/>
      <c r="H572" s="408"/>
      <c r="I572" s="424"/>
      <c r="J572" s="430" t="s">
        <v>628</v>
      </c>
      <c r="K572" s="430"/>
      <c r="L572" s="408"/>
      <c r="M572" s="408"/>
      <c r="N572" s="778">
        <f t="shared" si="148"/>
        <v>33</v>
      </c>
      <c r="O572" s="775">
        <f t="shared" si="152"/>
        <v>105</v>
      </c>
      <c r="P572" s="776">
        <f t="shared" si="153"/>
        <v>105</v>
      </c>
      <c r="Q572" s="775">
        <f t="shared" si="154"/>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7"/>
        <v>5</v>
      </c>
      <c r="D573" s="403"/>
      <c r="E573" s="460"/>
      <c r="F573" s="460"/>
      <c r="G573" s="403"/>
      <c r="H573" s="408"/>
      <c r="I573" s="424"/>
      <c r="J573" s="430" t="s">
        <v>629</v>
      </c>
      <c r="K573" s="430"/>
      <c r="L573" s="408"/>
      <c r="M573" s="408"/>
      <c r="N573" s="778">
        <f t="shared" si="148"/>
        <v>33</v>
      </c>
      <c r="O573" s="775">
        <f t="shared" si="152"/>
        <v>105</v>
      </c>
      <c r="P573" s="776">
        <f t="shared" si="153"/>
        <v>105</v>
      </c>
      <c r="Q573" s="775">
        <f t="shared" si="154"/>
        <v>177</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7"/>
        <v>5</v>
      </c>
      <c r="D574" s="403"/>
      <c r="E574" s="460"/>
      <c r="F574" s="460"/>
      <c r="G574" s="403"/>
      <c r="H574" s="408"/>
      <c r="I574" s="424"/>
      <c r="J574" s="430" t="s">
        <v>602</v>
      </c>
      <c r="K574" s="430"/>
      <c r="L574" s="408"/>
      <c r="M574" s="408"/>
      <c r="N574" s="778">
        <f t="shared" si="148"/>
        <v>34</v>
      </c>
      <c r="O574" s="775">
        <f t="shared" si="152"/>
        <v>106</v>
      </c>
      <c r="P574" s="776">
        <f t="shared" si="153"/>
        <v>106</v>
      </c>
      <c r="Q574" s="775">
        <f t="shared" si="154"/>
        <v>178</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hidden="1" outlineLevel="4" x14ac:dyDescent="0.25">
      <c r="A575" s="376"/>
      <c r="B575" s="385"/>
      <c r="C575" s="378">
        <f t="shared" si="127"/>
        <v>5</v>
      </c>
      <c r="D575" s="403"/>
      <c r="E575" s="460"/>
      <c r="F575" s="460"/>
      <c r="G575" s="403"/>
      <c r="H575" s="424"/>
      <c r="I575" s="424">
        <v>4</v>
      </c>
      <c r="J575" s="430" t="s">
        <v>620</v>
      </c>
      <c r="K575" s="430"/>
      <c r="L575" s="408"/>
      <c r="M575" s="408"/>
      <c r="N575" s="408">
        <v>0</v>
      </c>
      <c r="O575" s="408">
        <v>0</v>
      </c>
      <c r="P575" s="408">
        <v>0</v>
      </c>
      <c r="Q575" s="408">
        <v>0</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3" x14ac:dyDescent="0.25">
      <c r="A576" s="376"/>
      <c r="B576" s="385"/>
      <c r="C576" s="378">
        <f t="shared" ref="C576" si="155">INT($C$243)+3</f>
        <v>4</v>
      </c>
      <c r="D576" s="403"/>
      <c r="E576" s="460"/>
      <c r="F576" s="460"/>
      <c r="G576" s="403"/>
      <c r="H576" s="408"/>
      <c r="I576" s="424"/>
      <c r="J576" s="430" t="s">
        <v>927</v>
      </c>
      <c r="K576" s="430"/>
      <c r="L576" s="408"/>
      <c r="M576" s="408"/>
      <c r="N576" s="778">
        <f t="shared" ref="N576:N582" si="156">IF(N536=0,0,N536+24)</f>
        <v>25</v>
      </c>
      <c r="O576" s="775">
        <f t="shared" ref="O576" si="157">IF(N576=0,0,N576+72)</f>
        <v>97</v>
      </c>
      <c r="P576" s="776">
        <f t="shared" ref="P576" si="158">O576</f>
        <v>97</v>
      </c>
      <c r="Q576" s="775">
        <f t="shared" ref="Q576" si="159">IF(P576=0,0,P576+72)</f>
        <v>169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7"/>
        <v>5</v>
      </c>
      <c r="D577" s="403"/>
      <c r="E577" s="460"/>
      <c r="F577" s="460"/>
      <c r="G577" s="403"/>
      <c r="H577" s="408"/>
      <c r="I577" s="424"/>
      <c r="J577" s="430" t="s">
        <v>152</v>
      </c>
      <c r="K577" s="430"/>
      <c r="L577" s="408"/>
      <c r="M577" s="408"/>
      <c r="N577" s="778">
        <f t="shared" si="156"/>
        <v>35</v>
      </c>
      <c r="O577" s="775">
        <f t="shared" ref="O577:O582" si="160">IF(N577=0,0,N577+72)</f>
        <v>107</v>
      </c>
      <c r="P577" s="776">
        <f t="shared" si="153"/>
        <v>107</v>
      </c>
      <c r="Q577" s="775">
        <f t="shared" ref="Q577:Q582" si="161">IF(P577=0,0,P577+72)</f>
        <v>179</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7"/>
        <v>5</v>
      </c>
      <c r="D578" s="403"/>
      <c r="E578" s="460"/>
      <c r="F578" s="460"/>
      <c r="G578" s="403"/>
      <c r="H578" s="408"/>
      <c r="I578" s="424"/>
      <c r="J578" s="430" t="s">
        <v>626</v>
      </c>
      <c r="K578" s="430"/>
      <c r="L578" s="408"/>
      <c r="M578" s="408"/>
      <c r="N578" s="778">
        <f t="shared" si="156"/>
        <v>36</v>
      </c>
      <c r="O578" s="775">
        <f t="shared" si="160"/>
        <v>108</v>
      </c>
      <c r="P578" s="776">
        <f t="shared" si="153"/>
        <v>108</v>
      </c>
      <c r="Q578" s="775">
        <f t="shared" si="161"/>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7"/>
        <v>5</v>
      </c>
      <c r="D579" s="403"/>
      <c r="E579" s="460"/>
      <c r="F579" s="460"/>
      <c r="G579" s="403"/>
      <c r="H579" s="408"/>
      <c r="I579" s="424"/>
      <c r="J579" s="430" t="s">
        <v>627</v>
      </c>
      <c r="K579" s="430"/>
      <c r="L579" s="408"/>
      <c r="M579" s="408"/>
      <c r="N579" s="778">
        <f t="shared" si="156"/>
        <v>36</v>
      </c>
      <c r="O579" s="775">
        <f t="shared" si="160"/>
        <v>108</v>
      </c>
      <c r="P579" s="776">
        <f t="shared" si="153"/>
        <v>108</v>
      </c>
      <c r="Q579" s="775">
        <f t="shared" si="161"/>
        <v>180</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7"/>
        <v>5</v>
      </c>
      <c r="D580" s="403"/>
      <c r="E580" s="460"/>
      <c r="F580" s="460"/>
      <c r="G580" s="403"/>
      <c r="H580" s="408"/>
      <c r="I580" s="424"/>
      <c r="J580" s="430" t="s">
        <v>628</v>
      </c>
      <c r="K580" s="430"/>
      <c r="L580" s="408"/>
      <c r="M580" s="408"/>
      <c r="N580" s="778">
        <f t="shared" si="156"/>
        <v>37</v>
      </c>
      <c r="O580" s="775">
        <f t="shared" si="160"/>
        <v>109</v>
      </c>
      <c r="P580" s="776">
        <f t="shared" si="153"/>
        <v>109</v>
      </c>
      <c r="Q580" s="775">
        <f t="shared" si="161"/>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7"/>
        <v>5</v>
      </c>
      <c r="D581" s="403"/>
      <c r="E581" s="460"/>
      <c r="F581" s="460"/>
      <c r="G581" s="403"/>
      <c r="H581" s="408"/>
      <c r="I581" s="424"/>
      <c r="J581" s="430" t="s">
        <v>629</v>
      </c>
      <c r="K581" s="430"/>
      <c r="L581" s="408"/>
      <c r="M581" s="408"/>
      <c r="N581" s="778">
        <f t="shared" si="156"/>
        <v>37</v>
      </c>
      <c r="O581" s="775">
        <f t="shared" si="160"/>
        <v>109</v>
      </c>
      <c r="P581" s="776">
        <f t="shared" si="153"/>
        <v>109</v>
      </c>
      <c r="Q581" s="775">
        <f t="shared" si="161"/>
        <v>181</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7"/>
        <v>5</v>
      </c>
      <c r="D582" s="403"/>
      <c r="E582" s="460"/>
      <c r="F582" s="460"/>
      <c r="G582" s="403"/>
      <c r="H582" s="408"/>
      <c r="I582" s="424"/>
      <c r="J582" s="430" t="s">
        <v>602</v>
      </c>
      <c r="K582" s="430"/>
      <c r="L582" s="408"/>
      <c r="M582" s="408"/>
      <c r="N582" s="778">
        <f t="shared" si="156"/>
        <v>38</v>
      </c>
      <c r="O582" s="775">
        <f t="shared" si="160"/>
        <v>110</v>
      </c>
      <c r="P582" s="776">
        <f t="shared" si="153"/>
        <v>110</v>
      </c>
      <c r="Q582" s="775">
        <f t="shared" si="161"/>
        <v>182</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hidden="1" outlineLevel="4" x14ac:dyDescent="0.25">
      <c r="A583" s="376"/>
      <c r="B583" s="385"/>
      <c r="C583" s="378">
        <f t="shared" si="127"/>
        <v>5</v>
      </c>
      <c r="D583" s="403"/>
      <c r="E583" s="460"/>
      <c r="F583" s="460"/>
      <c r="G583" s="403"/>
      <c r="H583" s="424" t="str">
        <f>H$264</f>
        <v>Spr</v>
      </c>
      <c r="I583" s="424">
        <v>0</v>
      </c>
      <c r="J583" s="430" t="s">
        <v>620</v>
      </c>
      <c r="K583" s="430"/>
      <c r="L583" s="408"/>
      <c r="M583" s="408"/>
      <c r="N583" s="408">
        <v>0</v>
      </c>
      <c r="O583" s="408">
        <v>0</v>
      </c>
      <c r="P583" s="408">
        <v>0</v>
      </c>
      <c r="Q583" s="408">
        <v>0</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3" x14ac:dyDescent="0.25">
      <c r="A584" s="376"/>
      <c r="B584" s="385"/>
      <c r="C584" s="378">
        <f t="shared" ref="C584" si="162">INT($C$243)+3</f>
        <v>4</v>
      </c>
      <c r="D584" s="403"/>
      <c r="E584" s="460"/>
      <c r="F584" s="460"/>
      <c r="G584" s="403"/>
      <c r="H584" s="408"/>
      <c r="I584" s="424"/>
      <c r="J584" s="430" t="s">
        <v>927</v>
      </c>
      <c r="K584" s="430"/>
      <c r="L584" s="408"/>
      <c r="M584" s="408"/>
      <c r="N584" s="778">
        <f t="shared" ref="N584:N590" si="163">IF(N544=0,0,N544+24)</f>
        <v>49</v>
      </c>
      <c r="O584" s="775">
        <f t="shared" ref="O584" si="164">IF(N584=0,0,N584+72)</f>
        <v>121</v>
      </c>
      <c r="P584" s="776">
        <f t="shared" ref="P584" si="165">O584</f>
        <v>121</v>
      </c>
      <c r="Q584" s="775">
        <f t="shared" ref="Q584" si="166">IF(P584=0,0,P584+72)</f>
        <v>193</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7"/>
        <v>5</v>
      </c>
      <c r="D585" s="403"/>
      <c r="E585" s="460"/>
      <c r="F585" s="460"/>
      <c r="G585" s="403"/>
      <c r="H585" s="408"/>
      <c r="I585" s="424"/>
      <c r="J585" s="430" t="s">
        <v>152</v>
      </c>
      <c r="K585" s="430"/>
      <c r="L585" s="408"/>
      <c r="M585" s="408"/>
      <c r="N585" s="778">
        <f t="shared" si="163"/>
        <v>0</v>
      </c>
      <c r="O585" s="775">
        <f t="shared" ref="O585:O590" si="167">IF(N585=0,0,N585+72)</f>
        <v>0</v>
      </c>
      <c r="P585" s="776">
        <f t="shared" ref="P585:P590" si="168">O585</f>
        <v>0</v>
      </c>
      <c r="Q585" s="775">
        <f t="shared" ref="Q585:Q590" si="169">IF(P585=0,0,P585+72)</f>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7"/>
        <v>5</v>
      </c>
      <c r="D586" s="403"/>
      <c r="E586" s="460"/>
      <c r="F586" s="460"/>
      <c r="G586" s="403"/>
      <c r="H586" s="408"/>
      <c r="I586" s="424"/>
      <c r="J586" s="430" t="s">
        <v>626</v>
      </c>
      <c r="K586" s="430"/>
      <c r="L586" s="408"/>
      <c r="M586" s="408"/>
      <c r="N586" s="778">
        <f t="shared" si="163"/>
        <v>0</v>
      </c>
      <c r="O586" s="775">
        <f t="shared" si="167"/>
        <v>0</v>
      </c>
      <c r="P586" s="776">
        <f t="shared" si="168"/>
        <v>0</v>
      </c>
      <c r="Q586" s="775">
        <f t="shared" si="169"/>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7"/>
        <v>5</v>
      </c>
      <c r="D587" s="403"/>
      <c r="E587" s="460"/>
      <c r="F587" s="460"/>
      <c r="G587" s="403"/>
      <c r="H587" s="408"/>
      <c r="I587" s="424"/>
      <c r="J587" s="430" t="s">
        <v>627</v>
      </c>
      <c r="K587" s="430"/>
      <c r="L587" s="408"/>
      <c r="M587" s="408"/>
      <c r="N587" s="778">
        <f t="shared" si="163"/>
        <v>0</v>
      </c>
      <c r="O587" s="775">
        <f t="shared" si="167"/>
        <v>0</v>
      </c>
      <c r="P587" s="776">
        <f t="shared" si="168"/>
        <v>0</v>
      </c>
      <c r="Q587" s="775">
        <f t="shared" si="169"/>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7"/>
        <v>5</v>
      </c>
      <c r="D588" s="403"/>
      <c r="E588" s="460"/>
      <c r="F588" s="460"/>
      <c r="G588" s="403"/>
      <c r="H588" s="408"/>
      <c r="I588" s="424"/>
      <c r="J588" s="430" t="s">
        <v>628</v>
      </c>
      <c r="K588" s="430"/>
      <c r="L588" s="408"/>
      <c r="M588" s="408"/>
      <c r="N588" s="778">
        <f t="shared" si="163"/>
        <v>0</v>
      </c>
      <c r="O588" s="775">
        <f t="shared" si="167"/>
        <v>0</v>
      </c>
      <c r="P588" s="776">
        <f t="shared" si="168"/>
        <v>0</v>
      </c>
      <c r="Q588" s="775">
        <f t="shared" si="169"/>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7"/>
        <v>5</v>
      </c>
      <c r="D589" s="403"/>
      <c r="E589" s="460"/>
      <c r="F589" s="460"/>
      <c r="G589" s="403"/>
      <c r="H589" s="408"/>
      <c r="I589" s="424"/>
      <c r="J589" s="430" t="s">
        <v>629</v>
      </c>
      <c r="K589" s="430"/>
      <c r="L589" s="408"/>
      <c r="M589" s="408"/>
      <c r="N589" s="778">
        <f t="shared" si="163"/>
        <v>0</v>
      </c>
      <c r="O589" s="775">
        <f t="shared" si="167"/>
        <v>0</v>
      </c>
      <c r="P589" s="776">
        <f t="shared" si="168"/>
        <v>0</v>
      </c>
      <c r="Q589" s="775">
        <f t="shared" si="169"/>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7"/>
        <v>5</v>
      </c>
      <c r="D590" s="403"/>
      <c r="E590" s="460"/>
      <c r="F590" s="460"/>
      <c r="G590" s="403"/>
      <c r="H590" s="408"/>
      <c r="I590" s="424"/>
      <c r="J590" s="430" t="s">
        <v>602</v>
      </c>
      <c r="K590" s="430"/>
      <c r="L590" s="408"/>
      <c r="M590" s="408"/>
      <c r="N590" s="778">
        <f t="shared" si="163"/>
        <v>0</v>
      </c>
      <c r="O590" s="775">
        <f t="shared" si="167"/>
        <v>0</v>
      </c>
      <c r="P590" s="776">
        <f t="shared" si="168"/>
        <v>0</v>
      </c>
      <c r="Q590" s="775">
        <f t="shared" si="169"/>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hidden="1" outlineLevel="4" x14ac:dyDescent="0.25">
      <c r="A591" s="376"/>
      <c r="B591" s="385"/>
      <c r="C591" s="378">
        <f t="shared" si="127"/>
        <v>5</v>
      </c>
      <c r="D591" s="403"/>
      <c r="E591" s="460"/>
      <c r="F591" s="460"/>
      <c r="G591" s="403"/>
      <c r="H591" s="424"/>
      <c r="I591" s="424">
        <v>1</v>
      </c>
      <c r="J591" s="430" t="s">
        <v>620</v>
      </c>
      <c r="K591" s="430"/>
      <c r="L591" s="408"/>
      <c r="M591" s="408"/>
      <c r="N591" s="408">
        <v>0</v>
      </c>
      <c r="O591" s="408">
        <v>0</v>
      </c>
      <c r="P591" s="408">
        <v>0</v>
      </c>
      <c r="Q591" s="408">
        <v>0</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3" x14ac:dyDescent="0.25">
      <c r="A592" s="376"/>
      <c r="B592" s="385"/>
      <c r="C592" s="378">
        <f t="shared" ref="C592" si="170">INT($C$243)+3</f>
        <v>4</v>
      </c>
      <c r="D592" s="403"/>
      <c r="E592" s="460"/>
      <c r="F592" s="460"/>
      <c r="G592" s="403"/>
      <c r="H592" s="408"/>
      <c r="I592" s="424"/>
      <c r="J592" s="430" t="s">
        <v>927</v>
      </c>
      <c r="K592" s="430"/>
      <c r="L592" s="408"/>
      <c r="M592" s="408"/>
      <c r="N592" s="778">
        <f t="shared" ref="N592:N598" si="171">IF(N552=0,0,N552+24)</f>
        <v>49</v>
      </c>
      <c r="O592" s="775">
        <f t="shared" ref="O592" si="172">IF(N592=0,0,N592+72)</f>
        <v>121</v>
      </c>
      <c r="P592" s="776">
        <f t="shared" ref="P592" si="173">O592</f>
        <v>121</v>
      </c>
      <c r="Q592" s="775">
        <f t="shared" ref="Q592" si="174">IF(P592=0,0,P592+72)</f>
        <v>193</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7"/>
        <v>5</v>
      </c>
      <c r="D593" s="403"/>
      <c r="E593" s="460"/>
      <c r="F593" s="460"/>
      <c r="G593" s="403"/>
      <c r="H593" s="408"/>
      <c r="I593" s="424"/>
      <c r="J593" s="430" t="s">
        <v>152</v>
      </c>
      <c r="K593" s="430"/>
      <c r="L593" s="408"/>
      <c r="M593" s="408"/>
      <c r="N593" s="778">
        <f t="shared" si="171"/>
        <v>50</v>
      </c>
      <c r="O593" s="775">
        <f t="shared" ref="O593:O598" si="175">IF(N593=0,0,N593+72)</f>
        <v>122</v>
      </c>
      <c r="P593" s="776">
        <f t="shared" ref="P593:P598" si="176">O593</f>
        <v>122</v>
      </c>
      <c r="Q593" s="775">
        <f t="shared" ref="Q593:Q598" si="177">IF(P593=0,0,P593+72)</f>
        <v>194</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7"/>
        <v>5</v>
      </c>
      <c r="D594" s="403"/>
      <c r="E594" s="460"/>
      <c r="F594" s="460"/>
      <c r="G594" s="403"/>
      <c r="H594" s="408"/>
      <c r="I594" s="424"/>
      <c r="J594" s="430" t="s">
        <v>626</v>
      </c>
      <c r="K594" s="430"/>
      <c r="L594" s="408"/>
      <c r="M594" s="408"/>
      <c r="N594" s="778">
        <f t="shared" si="171"/>
        <v>51</v>
      </c>
      <c r="O594" s="775">
        <f t="shared" si="175"/>
        <v>123</v>
      </c>
      <c r="P594" s="776">
        <f t="shared" si="176"/>
        <v>123</v>
      </c>
      <c r="Q594" s="775">
        <f t="shared" si="177"/>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7"/>
        <v>5</v>
      </c>
      <c r="D595" s="403"/>
      <c r="E595" s="460"/>
      <c r="F595" s="460"/>
      <c r="G595" s="403"/>
      <c r="H595" s="408"/>
      <c r="I595" s="424"/>
      <c r="J595" s="430" t="s">
        <v>627</v>
      </c>
      <c r="K595" s="430"/>
      <c r="L595" s="408"/>
      <c r="M595" s="408"/>
      <c r="N595" s="778">
        <f t="shared" si="171"/>
        <v>51</v>
      </c>
      <c r="O595" s="775">
        <f t="shared" si="175"/>
        <v>123</v>
      </c>
      <c r="P595" s="776">
        <f t="shared" si="176"/>
        <v>123</v>
      </c>
      <c r="Q595" s="775">
        <f t="shared" si="177"/>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7"/>
        <v>5</v>
      </c>
      <c r="D596" s="403"/>
      <c r="E596" s="460"/>
      <c r="F596" s="460"/>
      <c r="G596" s="403"/>
      <c r="H596" s="408"/>
      <c r="I596" s="424"/>
      <c r="J596" s="430" t="s">
        <v>628</v>
      </c>
      <c r="K596" s="430"/>
      <c r="L596" s="408"/>
      <c r="M596" s="408"/>
      <c r="N596" s="778">
        <f t="shared" si="171"/>
        <v>51</v>
      </c>
      <c r="O596" s="775">
        <f t="shared" si="175"/>
        <v>123</v>
      </c>
      <c r="P596" s="776">
        <f t="shared" si="176"/>
        <v>123</v>
      </c>
      <c r="Q596" s="775">
        <f t="shared" si="177"/>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7"/>
        <v>5</v>
      </c>
      <c r="D597" s="403"/>
      <c r="E597" s="460"/>
      <c r="F597" s="460"/>
      <c r="G597" s="403"/>
      <c r="H597" s="408"/>
      <c r="I597" s="424"/>
      <c r="J597" s="430" t="s">
        <v>629</v>
      </c>
      <c r="K597" s="430"/>
      <c r="L597" s="408"/>
      <c r="M597" s="408"/>
      <c r="N597" s="778">
        <f t="shared" si="171"/>
        <v>51</v>
      </c>
      <c r="O597" s="775">
        <f t="shared" si="175"/>
        <v>123</v>
      </c>
      <c r="P597" s="776">
        <f t="shared" si="176"/>
        <v>123</v>
      </c>
      <c r="Q597" s="775">
        <f t="shared" si="177"/>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7"/>
        <v>5</v>
      </c>
      <c r="D598" s="403"/>
      <c r="E598" s="460"/>
      <c r="F598" s="460"/>
      <c r="G598" s="403"/>
      <c r="H598" s="408"/>
      <c r="I598" s="424"/>
      <c r="J598" s="430" t="s">
        <v>602</v>
      </c>
      <c r="K598" s="430"/>
      <c r="L598" s="408"/>
      <c r="M598" s="408"/>
      <c r="N598" s="778">
        <f t="shared" si="171"/>
        <v>51</v>
      </c>
      <c r="O598" s="775">
        <f t="shared" si="175"/>
        <v>123</v>
      </c>
      <c r="P598" s="776">
        <f t="shared" si="176"/>
        <v>123</v>
      </c>
      <c r="Q598" s="775">
        <f t="shared" si="177"/>
        <v>195</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hidden="1" outlineLevel="4" x14ac:dyDescent="0.25">
      <c r="A599" s="376"/>
      <c r="B599" s="385"/>
      <c r="C599" s="378">
        <f t="shared" si="127"/>
        <v>5</v>
      </c>
      <c r="D599" s="403"/>
      <c r="E599" s="460"/>
      <c r="F599" s="460"/>
      <c r="G599" s="403"/>
      <c r="H599" s="424"/>
      <c r="I599" s="424">
        <v>2</v>
      </c>
      <c r="J599" s="430" t="s">
        <v>620</v>
      </c>
      <c r="K599" s="430"/>
      <c r="L599" s="408"/>
      <c r="M599" s="408"/>
      <c r="N599" s="408">
        <v>0</v>
      </c>
      <c r="O599" s="408">
        <v>0</v>
      </c>
      <c r="P599" s="408">
        <v>0</v>
      </c>
      <c r="Q599" s="408">
        <v>0</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3" x14ac:dyDescent="0.25">
      <c r="A600" s="376"/>
      <c r="B600" s="385"/>
      <c r="C600" s="378">
        <f t="shared" ref="C600" si="178">INT($C$243)+3</f>
        <v>4</v>
      </c>
      <c r="D600" s="403"/>
      <c r="E600" s="460"/>
      <c r="F600" s="460"/>
      <c r="G600" s="403"/>
      <c r="H600" s="408"/>
      <c r="I600" s="424"/>
      <c r="J600" s="430" t="s">
        <v>927</v>
      </c>
      <c r="K600" s="430"/>
      <c r="L600" s="408"/>
      <c r="M600" s="408"/>
      <c r="N600" s="778">
        <f t="shared" ref="N600:N606" si="179">IF(N560=0,0,N560+24)</f>
        <v>49</v>
      </c>
      <c r="O600" s="775">
        <f t="shared" ref="O600" si="180">IF(N600=0,0,N600+72)</f>
        <v>121</v>
      </c>
      <c r="P600" s="776">
        <f t="shared" ref="P600" si="181">O600</f>
        <v>121</v>
      </c>
      <c r="Q600" s="775">
        <f t="shared" ref="Q600" si="182">IF(P600=0,0,P600+72)</f>
        <v>193</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7"/>
        <v>5</v>
      </c>
      <c r="D601" s="403"/>
      <c r="E601" s="460"/>
      <c r="F601" s="460"/>
      <c r="G601" s="403"/>
      <c r="H601" s="408"/>
      <c r="I601" s="424"/>
      <c r="J601" s="430" t="s">
        <v>152</v>
      </c>
      <c r="K601" s="430"/>
      <c r="L601" s="408"/>
      <c r="M601" s="408"/>
      <c r="N601" s="778">
        <f t="shared" si="179"/>
        <v>52</v>
      </c>
      <c r="O601" s="775">
        <f t="shared" ref="O601:O606" si="183">IF(N601=0,0,N601+72)</f>
        <v>124</v>
      </c>
      <c r="P601" s="776">
        <f t="shared" ref="P601:P606" si="184">O601</f>
        <v>124</v>
      </c>
      <c r="Q601" s="775">
        <f t="shared" ref="Q601:Q606" si="185">IF(P601=0,0,P601+72)</f>
        <v>196</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7"/>
        <v>5</v>
      </c>
      <c r="D602" s="403"/>
      <c r="E602" s="460"/>
      <c r="F602" s="460"/>
      <c r="G602" s="403"/>
      <c r="H602" s="408"/>
      <c r="I602" s="424"/>
      <c r="J602" s="430" t="s">
        <v>626</v>
      </c>
      <c r="K602" s="430"/>
      <c r="L602" s="408"/>
      <c r="M602" s="408"/>
      <c r="N602" s="778">
        <f t="shared" si="179"/>
        <v>53</v>
      </c>
      <c r="O602" s="775">
        <f t="shared" si="183"/>
        <v>125</v>
      </c>
      <c r="P602" s="776">
        <f t="shared" si="184"/>
        <v>125</v>
      </c>
      <c r="Q602" s="775">
        <f t="shared" si="185"/>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7"/>
        <v>5</v>
      </c>
      <c r="D603" s="403"/>
      <c r="E603" s="460"/>
      <c r="F603" s="460"/>
      <c r="G603" s="403"/>
      <c r="H603" s="408"/>
      <c r="I603" s="424"/>
      <c r="J603" s="430" t="s">
        <v>627</v>
      </c>
      <c r="K603" s="430"/>
      <c r="L603" s="408"/>
      <c r="M603" s="408"/>
      <c r="N603" s="778">
        <f t="shared" si="179"/>
        <v>53</v>
      </c>
      <c r="O603" s="775">
        <f t="shared" si="183"/>
        <v>125</v>
      </c>
      <c r="P603" s="776">
        <f t="shared" si="184"/>
        <v>125</v>
      </c>
      <c r="Q603" s="775">
        <f t="shared" si="185"/>
        <v>197</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7"/>
        <v>5</v>
      </c>
      <c r="D604" s="403"/>
      <c r="E604" s="460"/>
      <c r="F604" s="460"/>
      <c r="G604" s="403"/>
      <c r="H604" s="408"/>
      <c r="I604" s="424"/>
      <c r="J604" s="430" t="s">
        <v>628</v>
      </c>
      <c r="K604" s="430"/>
      <c r="L604" s="408"/>
      <c r="M604" s="408"/>
      <c r="N604" s="778">
        <f t="shared" si="179"/>
        <v>54</v>
      </c>
      <c r="O604" s="775">
        <f t="shared" si="183"/>
        <v>126</v>
      </c>
      <c r="P604" s="776">
        <f t="shared" si="184"/>
        <v>126</v>
      </c>
      <c r="Q604" s="775">
        <f t="shared" si="185"/>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7"/>
        <v>5</v>
      </c>
      <c r="D605" s="403"/>
      <c r="E605" s="460"/>
      <c r="F605" s="460"/>
      <c r="G605" s="403"/>
      <c r="H605" s="408"/>
      <c r="I605" s="424"/>
      <c r="J605" s="430" t="s">
        <v>629</v>
      </c>
      <c r="K605" s="430"/>
      <c r="L605" s="408"/>
      <c r="M605" s="408"/>
      <c r="N605" s="778">
        <f t="shared" si="179"/>
        <v>54</v>
      </c>
      <c r="O605" s="775">
        <f t="shared" si="183"/>
        <v>126</v>
      </c>
      <c r="P605" s="776">
        <f t="shared" si="184"/>
        <v>126</v>
      </c>
      <c r="Q605" s="775">
        <f t="shared" si="185"/>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7"/>
        <v>5</v>
      </c>
      <c r="D606" s="403"/>
      <c r="E606" s="460"/>
      <c r="F606" s="460"/>
      <c r="G606" s="403"/>
      <c r="H606" s="408"/>
      <c r="I606" s="424"/>
      <c r="J606" s="430" t="s">
        <v>602</v>
      </c>
      <c r="K606" s="430"/>
      <c r="L606" s="408"/>
      <c r="M606" s="408"/>
      <c r="N606" s="778">
        <f t="shared" si="179"/>
        <v>54</v>
      </c>
      <c r="O606" s="775">
        <f t="shared" si="183"/>
        <v>126</v>
      </c>
      <c r="P606" s="776">
        <f t="shared" si="184"/>
        <v>126</v>
      </c>
      <c r="Q606" s="775">
        <f t="shared" si="185"/>
        <v>198</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hidden="1" outlineLevel="4" x14ac:dyDescent="0.25">
      <c r="A607" s="376"/>
      <c r="B607" s="385"/>
      <c r="C607" s="378">
        <f t="shared" si="127"/>
        <v>5</v>
      </c>
      <c r="D607" s="403"/>
      <c r="E607" s="460"/>
      <c r="F607" s="460"/>
      <c r="G607" s="403"/>
      <c r="H607" s="424"/>
      <c r="I607" s="424">
        <v>3</v>
      </c>
      <c r="J607" s="430" t="s">
        <v>620</v>
      </c>
      <c r="K607" s="430"/>
      <c r="L607" s="408"/>
      <c r="M607" s="408"/>
      <c r="N607" s="408">
        <v>0</v>
      </c>
      <c r="O607" s="408">
        <v>0</v>
      </c>
      <c r="P607" s="408">
        <v>0</v>
      </c>
      <c r="Q607" s="408">
        <v>0</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3" x14ac:dyDescent="0.25">
      <c r="A608" s="376"/>
      <c r="B608" s="385"/>
      <c r="C608" s="378">
        <f t="shared" ref="C608" si="186">INT($C$243)+3</f>
        <v>4</v>
      </c>
      <c r="D608" s="403"/>
      <c r="E608" s="460"/>
      <c r="F608" s="460"/>
      <c r="G608" s="403"/>
      <c r="H608" s="408"/>
      <c r="I608" s="424"/>
      <c r="J608" s="430" t="s">
        <v>927</v>
      </c>
      <c r="K608" s="430"/>
      <c r="L608" s="408"/>
      <c r="M608" s="408"/>
      <c r="N608" s="778">
        <f t="shared" ref="N608:N614" si="187">IF(N568=0,0,N568+24)</f>
        <v>49</v>
      </c>
      <c r="O608" s="775">
        <f t="shared" ref="O608" si="188">IF(N608=0,0,N608+72)</f>
        <v>121</v>
      </c>
      <c r="P608" s="776">
        <f t="shared" ref="P608" si="189">O608</f>
        <v>121</v>
      </c>
      <c r="Q608" s="775">
        <f t="shared" ref="Q608" si="190">IF(P608=0,0,P608+72)</f>
        <v>193</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7"/>
        <v>5</v>
      </c>
      <c r="D609" s="403"/>
      <c r="E609" s="460"/>
      <c r="F609" s="460"/>
      <c r="G609" s="403"/>
      <c r="H609" s="408"/>
      <c r="I609" s="424"/>
      <c r="J609" s="430" t="s">
        <v>152</v>
      </c>
      <c r="K609" s="430"/>
      <c r="L609" s="408"/>
      <c r="M609" s="408"/>
      <c r="N609" s="778">
        <f t="shared" si="187"/>
        <v>55</v>
      </c>
      <c r="O609" s="775">
        <f t="shared" ref="O609:O614" si="191">IF(N609=0,0,N609+72)</f>
        <v>127</v>
      </c>
      <c r="P609" s="776">
        <f t="shared" ref="P609:P614" si="192">O609</f>
        <v>127</v>
      </c>
      <c r="Q609" s="775">
        <f t="shared" ref="Q609:Q614" si="193">IF(P609=0,0,P609+72)</f>
        <v>199</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7"/>
        <v>5</v>
      </c>
      <c r="D610" s="403"/>
      <c r="E610" s="460"/>
      <c r="F610" s="460"/>
      <c r="G610" s="403"/>
      <c r="H610" s="408"/>
      <c r="I610" s="424"/>
      <c r="J610" s="430" t="s">
        <v>626</v>
      </c>
      <c r="K610" s="430"/>
      <c r="L610" s="408"/>
      <c r="M610" s="408"/>
      <c r="N610" s="778">
        <f t="shared" si="187"/>
        <v>56</v>
      </c>
      <c r="O610" s="775">
        <f t="shared" si="191"/>
        <v>128</v>
      </c>
      <c r="P610" s="776">
        <f t="shared" si="192"/>
        <v>128</v>
      </c>
      <c r="Q610" s="775">
        <f t="shared" si="193"/>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7"/>
        <v>5</v>
      </c>
      <c r="D611" s="403"/>
      <c r="E611" s="460"/>
      <c r="F611" s="460"/>
      <c r="G611" s="403"/>
      <c r="H611" s="408"/>
      <c r="I611" s="424"/>
      <c r="J611" s="430" t="s">
        <v>627</v>
      </c>
      <c r="K611" s="430"/>
      <c r="L611" s="408"/>
      <c r="M611" s="408"/>
      <c r="N611" s="778">
        <f t="shared" si="187"/>
        <v>56</v>
      </c>
      <c r="O611" s="775">
        <f t="shared" si="191"/>
        <v>128</v>
      </c>
      <c r="P611" s="776">
        <f t="shared" si="192"/>
        <v>128</v>
      </c>
      <c r="Q611" s="775">
        <f t="shared" si="193"/>
        <v>200</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7"/>
        <v>5</v>
      </c>
      <c r="D612" s="403"/>
      <c r="E612" s="460"/>
      <c r="F612" s="460"/>
      <c r="G612" s="403"/>
      <c r="H612" s="408"/>
      <c r="I612" s="424"/>
      <c r="J612" s="430" t="s">
        <v>628</v>
      </c>
      <c r="K612" s="430"/>
      <c r="L612" s="408"/>
      <c r="M612" s="408"/>
      <c r="N612" s="778">
        <f t="shared" si="187"/>
        <v>57</v>
      </c>
      <c r="O612" s="775">
        <f t="shared" si="191"/>
        <v>129</v>
      </c>
      <c r="P612" s="776">
        <f t="shared" si="192"/>
        <v>129</v>
      </c>
      <c r="Q612" s="775">
        <f t="shared" si="193"/>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7"/>
        <v>5</v>
      </c>
      <c r="D613" s="403"/>
      <c r="E613" s="460"/>
      <c r="F613" s="460"/>
      <c r="G613" s="403"/>
      <c r="H613" s="408"/>
      <c r="I613" s="424"/>
      <c r="J613" s="430" t="s">
        <v>629</v>
      </c>
      <c r="K613" s="430"/>
      <c r="L613" s="408"/>
      <c r="M613" s="408"/>
      <c r="N613" s="778">
        <f t="shared" si="187"/>
        <v>57</v>
      </c>
      <c r="O613" s="775">
        <f t="shared" si="191"/>
        <v>129</v>
      </c>
      <c r="P613" s="776">
        <f t="shared" si="192"/>
        <v>129</v>
      </c>
      <c r="Q613" s="775">
        <f t="shared" si="193"/>
        <v>201</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7"/>
        <v>5</v>
      </c>
      <c r="D614" s="403"/>
      <c r="E614" s="460"/>
      <c r="F614" s="460"/>
      <c r="G614" s="403"/>
      <c r="H614" s="408"/>
      <c r="I614" s="424"/>
      <c r="J614" s="430" t="s">
        <v>602</v>
      </c>
      <c r="K614" s="430"/>
      <c r="L614" s="408"/>
      <c r="M614" s="408"/>
      <c r="N614" s="778">
        <f t="shared" si="187"/>
        <v>58</v>
      </c>
      <c r="O614" s="775">
        <f t="shared" si="191"/>
        <v>130</v>
      </c>
      <c r="P614" s="776">
        <f t="shared" si="192"/>
        <v>130</v>
      </c>
      <c r="Q614" s="775">
        <f t="shared" si="193"/>
        <v>202</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hidden="1" outlineLevel="4" x14ac:dyDescent="0.25">
      <c r="A615" s="376"/>
      <c r="B615" s="385"/>
      <c r="C615" s="378">
        <f t="shared" si="127"/>
        <v>5</v>
      </c>
      <c r="D615" s="403"/>
      <c r="E615" s="460"/>
      <c r="F615" s="460"/>
      <c r="G615" s="403"/>
      <c r="H615" s="424"/>
      <c r="I615" s="424">
        <v>4</v>
      </c>
      <c r="J615" s="430" t="s">
        <v>620</v>
      </c>
      <c r="K615" s="430"/>
      <c r="L615" s="408"/>
      <c r="M615" s="408"/>
      <c r="N615" s="408">
        <v>0</v>
      </c>
      <c r="O615" s="408">
        <v>0</v>
      </c>
      <c r="P615" s="408">
        <v>0</v>
      </c>
      <c r="Q615" s="408">
        <v>0</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3" x14ac:dyDescent="0.25">
      <c r="A616" s="376"/>
      <c r="B616" s="385"/>
      <c r="C616" s="378">
        <f t="shared" ref="C616" si="194">INT($C$243)+3</f>
        <v>4</v>
      </c>
      <c r="D616" s="403"/>
      <c r="E616" s="460"/>
      <c r="F616" s="460"/>
      <c r="G616" s="403"/>
      <c r="H616" s="408"/>
      <c r="I616" s="424"/>
      <c r="J616" s="430" t="s">
        <v>927</v>
      </c>
      <c r="K616" s="430"/>
      <c r="L616" s="408"/>
      <c r="M616" s="408"/>
      <c r="N616" s="778">
        <f t="shared" ref="N616:N622" si="195">IF(N576=0,0,N576+24)</f>
        <v>49</v>
      </c>
      <c r="O616" s="775">
        <f t="shared" ref="O616" si="196">IF(N616=0,0,N616+72)</f>
        <v>121</v>
      </c>
      <c r="P616" s="776">
        <f t="shared" ref="P616" si="197">O616</f>
        <v>121</v>
      </c>
      <c r="Q616" s="775">
        <f t="shared" ref="Q616" si="198">IF(P616=0,0,P616+72)</f>
        <v>193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si="127"/>
        <v>5</v>
      </c>
      <c r="D617" s="403"/>
      <c r="E617" s="460"/>
      <c r="F617" s="460"/>
      <c r="G617" s="403"/>
      <c r="H617" s="408"/>
      <c r="I617" s="424"/>
      <c r="J617" s="430" t="s">
        <v>152</v>
      </c>
      <c r="K617" s="430"/>
      <c r="L617" s="408"/>
      <c r="M617" s="408"/>
      <c r="N617" s="778">
        <f t="shared" si="195"/>
        <v>59</v>
      </c>
      <c r="O617" s="775">
        <f t="shared" ref="O617:O622" si="199">IF(N617=0,0,N617+72)</f>
        <v>131</v>
      </c>
      <c r="P617" s="776">
        <f t="shared" ref="P617:P622" si="200">O617</f>
        <v>131</v>
      </c>
      <c r="Q617" s="775">
        <f t="shared" ref="Q617:Q622" si="201">IF(P617=0,0,P617+72)</f>
        <v>203</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ref="C618:C622" si="202">INT($C$243)+4</f>
        <v>5</v>
      </c>
      <c r="D618" s="403"/>
      <c r="E618" s="460"/>
      <c r="F618" s="460"/>
      <c r="G618" s="403"/>
      <c r="H618" s="408"/>
      <c r="I618" s="424"/>
      <c r="J618" s="430" t="s">
        <v>626</v>
      </c>
      <c r="K618" s="430"/>
      <c r="L618" s="408"/>
      <c r="M618" s="408"/>
      <c r="N618" s="778">
        <f t="shared" si="195"/>
        <v>60</v>
      </c>
      <c r="O618" s="775">
        <f t="shared" si="199"/>
        <v>132</v>
      </c>
      <c r="P618" s="776">
        <f t="shared" si="200"/>
        <v>132</v>
      </c>
      <c r="Q618" s="775">
        <f t="shared" si="201"/>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202"/>
        <v>5</v>
      </c>
      <c r="D619" s="403"/>
      <c r="E619" s="460"/>
      <c r="F619" s="460"/>
      <c r="G619" s="403"/>
      <c r="H619" s="408"/>
      <c r="I619" s="424"/>
      <c r="J619" s="430" t="s">
        <v>627</v>
      </c>
      <c r="K619" s="430"/>
      <c r="L619" s="408"/>
      <c r="M619" s="408"/>
      <c r="N619" s="778">
        <f t="shared" si="195"/>
        <v>60</v>
      </c>
      <c r="O619" s="775">
        <f t="shared" si="199"/>
        <v>132</v>
      </c>
      <c r="P619" s="776">
        <f t="shared" si="200"/>
        <v>132</v>
      </c>
      <c r="Q619" s="775">
        <f t="shared" si="201"/>
        <v>204</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202"/>
        <v>5</v>
      </c>
      <c r="D620" s="403"/>
      <c r="E620" s="460"/>
      <c r="F620" s="460"/>
      <c r="G620" s="403"/>
      <c r="H620" s="408"/>
      <c r="I620" s="424"/>
      <c r="J620" s="430" t="s">
        <v>628</v>
      </c>
      <c r="K620" s="430"/>
      <c r="L620" s="408"/>
      <c r="M620" s="408"/>
      <c r="N620" s="778">
        <f t="shared" si="195"/>
        <v>61</v>
      </c>
      <c r="O620" s="775">
        <f t="shared" si="199"/>
        <v>133</v>
      </c>
      <c r="P620" s="776">
        <f t="shared" si="200"/>
        <v>133</v>
      </c>
      <c r="Q620" s="775">
        <f t="shared" si="201"/>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202"/>
        <v>5</v>
      </c>
      <c r="D621" s="403"/>
      <c r="E621" s="460"/>
      <c r="F621" s="460"/>
      <c r="G621" s="403"/>
      <c r="H621" s="408"/>
      <c r="I621" s="424"/>
      <c r="J621" s="430" t="s">
        <v>629</v>
      </c>
      <c r="K621" s="430"/>
      <c r="L621" s="408"/>
      <c r="M621" s="408"/>
      <c r="N621" s="778">
        <f t="shared" si="195"/>
        <v>61</v>
      </c>
      <c r="O621" s="775">
        <f t="shared" si="199"/>
        <v>133</v>
      </c>
      <c r="P621" s="776">
        <f t="shared" si="200"/>
        <v>133</v>
      </c>
      <c r="Q621" s="775">
        <f t="shared" si="201"/>
        <v>205</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idden="1" outlineLevel="4" x14ac:dyDescent="0.25">
      <c r="A622" s="376"/>
      <c r="B622" s="385"/>
      <c r="C622" s="378">
        <f t="shared" si="202"/>
        <v>5</v>
      </c>
      <c r="D622" s="403"/>
      <c r="E622" s="460"/>
      <c r="F622" s="460"/>
      <c r="G622" s="403"/>
      <c r="H622" s="408"/>
      <c r="I622" s="424"/>
      <c r="J622" s="430" t="s">
        <v>602</v>
      </c>
      <c r="K622" s="430"/>
      <c r="L622" s="408"/>
      <c r="M622" s="408"/>
      <c r="N622" s="778">
        <f t="shared" si="195"/>
        <v>62</v>
      </c>
      <c r="O622" s="775">
        <f t="shared" si="199"/>
        <v>134</v>
      </c>
      <c r="P622" s="776">
        <f t="shared" si="200"/>
        <v>134</v>
      </c>
      <c r="Q622" s="775">
        <f t="shared" si="201"/>
        <v>206</v>
      </c>
      <c r="R622" s="408"/>
      <c r="S622" s="408"/>
      <c r="T622" s="408"/>
      <c r="U622" s="408"/>
      <c r="V622" s="408"/>
      <c r="W622" s="408"/>
      <c r="X622" s="408"/>
      <c r="Y622" s="408"/>
      <c r="Z622" s="408"/>
      <c r="AA622" s="408"/>
      <c r="AB622" s="408"/>
      <c r="AC622" s="408"/>
      <c r="AD622" s="408"/>
      <c r="AE622" s="408"/>
      <c r="AF622" s="408"/>
      <c r="AG622" s="408"/>
      <c r="AH622" s="408"/>
      <c r="AI622" s="408"/>
      <c r="AJ622" s="408"/>
      <c r="AK622" s="408"/>
      <c r="AL622" s="408"/>
      <c r="AM622" s="408"/>
      <c r="AN622" s="408"/>
      <c r="AO622" s="403"/>
      <c r="AP622" s="388"/>
      <c r="AQ622" s="376"/>
      <c r="AR622" s="376"/>
      <c r="AS622" s="376"/>
    </row>
    <row r="623" spans="1:45" ht="5.0999999999999996" hidden="1" customHeight="1" outlineLevel="2" x14ac:dyDescent="0.25">
      <c r="A623" s="376"/>
      <c r="B623" s="385"/>
      <c r="C623" s="378">
        <f>INT($C$243)+2.005</f>
        <v>3.0049999999999999</v>
      </c>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c r="AB623" s="403"/>
      <c r="AC623" s="403"/>
      <c r="AD623" s="403"/>
      <c r="AE623" s="403"/>
      <c r="AF623" s="403"/>
      <c r="AG623" s="403"/>
      <c r="AH623" s="403"/>
      <c r="AI623" s="403"/>
      <c r="AJ623" s="403"/>
      <c r="AK623" s="403"/>
      <c r="AL623" s="403"/>
      <c r="AM623" s="403"/>
      <c r="AN623" s="403"/>
      <c r="AO623" s="403" t="s">
        <v>438</v>
      </c>
      <c r="AP623" s="388"/>
      <c r="AQ623" s="376"/>
      <c r="AR623" s="376"/>
      <c r="AS623" s="376"/>
    </row>
    <row r="624" spans="1:45" hidden="1" outlineLevel="2" x14ac:dyDescent="0.25">
      <c r="A624" s="376"/>
      <c r="B624" s="385"/>
      <c r="C624" s="378">
        <f>INT($C$243)+2</f>
        <v>3</v>
      </c>
      <c r="D624" s="403"/>
      <c r="E624" s="460"/>
      <c r="F624" s="460"/>
      <c r="G624" s="403"/>
      <c r="H624" s="473" t="s">
        <v>613</v>
      </c>
      <c r="I624" s="431" t="s">
        <v>630</v>
      </c>
      <c r="J624" s="431"/>
      <c r="K624" s="523"/>
      <c r="L624" s="521">
        <f>COUNTA($I625:$I$649)/COUNTA($H625:$H$649)</f>
        <v>8</v>
      </c>
      <c r="M624" s="408"/>
      <c r="N624" s="431"/>
      <c r="O624" s="431"/>
      <c r="P624" s="431"/>
      <c r="Q624" s="431"/>
      <c r="R624" s="431" t="s">
        <v>631</v>
      </c>
      <c r="S624" s="431"/>
      <c r="T624" s="431"/>
      <c r="U624" s="431"/>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hidden="1" outlineLevel="3" x14ac:dyDescent="0.25">
      <c r="A625" s="376"/>
      <c r="B625" s="385"/>
      <c r="C625" s="378">
        <f t="shared" ref="C625:C648" si="203">INT($C$243)+3</f>
        <v>4</v>
      </c>
      <c r="D625" s="403"/>
      <c r="E625" s="460"/>
      <c r="F625" s="460"/>
      <c r="G625" s="403"/>
      <c r="H625" s="424" t="str">
        <f>H$262</f>
        <v>Aut</v>
      </c>
      <c r="I625" s="430" t="s">
        <v>578</v>
      </c>
      <c r="J625" s="430"/>
      <c r="K625" s="408"/>
      <c r="L625" s="407"/>
      <c r="M625" s="408"/>
      <c r="N625" s="408"/>
      <c r="O625" s="408"/>
      <c r="P625" s="408"/>
      <c r="Q625" s="408"/>
      <c r="R625" s="425">
        <v>20</v>
      </c>
      <c r="S625" s="775">
        <f t="shared" ref="S625:S648" si="204">IF(R625=0,0,R625+72)</f>
        <v>92</v>
      </c>
      <c r="T625" s="776">
        <f t="shared" ref="T625:T648" si="205">S625</f>
        <v>92</v>
      </c>
      <c r="U625" s="775">
        <f t="shared" ref="U625:U648" si="206">IF(T625=0,0,T625+72)</f>
        <v>164</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hidden="1" outlineLevel="3" x14ac:dyDescent="0.25">
      <c r="A626" s="376"/>
      <c r="B626" s="385"/>
      <c r="C626" s="378">
        <f t="shared" si="203"/>
        <v>4</v>
      </c>
      <c r="D626" s="403"/>
      <c r="E626" s="460"/>
      <c r="F626" s="460"/>
      <c r="G626" s="403"/>
      <c r="H626" s="424"/>
      <c r="I626" s="430" t="s">
        <v>579</v>
      </c>
      <c r="J626" s="430"/>
      <c r="K626" s="408"/>
      <c r="L626" s="408"/>
      <c r="M626" s="408"/>
      <c r="N626" s="408"/>
      <c r="O626" s="408"/>
      <c r="P626" s="408"/>
      <c r="Q626" s="408"/>
      <c r="R626" s="425">
        <v>21</v>
      </c>
      <c r="S626" s="775">
        <f t="shared" si="204"/>
        <v>93</v>
      </c>
      <c r="T626" s="776">
        <f t="shared" si="205"/>
        <v>93</v>
      </c>
      <c r="U626" s="775">
        <f t="shared" si="206"/>
        <v>165</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hidden="1" outlineLevel="3" x14ac:dyDescent="0.25">
      <c r="A627" s="376"/>
      <c r="B627" s="385"/>
      <c r="C627" s="378">
        <f t="shared" si="203"/>
        <v>4</v>
      </c>
      <c r="D627" s="403"/>
      <c r="E627" s="460"/>
      <c r="F627" s="460"/>
      <c r="G627" s="403"/>
      <c r="H627" s="424"/>
      <c r="I627" s="430" t="s">
        <v>580</v>
      </c>
      <c r="J627" s="430"/>
      <c r="K627" s="408"/>
      <c r="L627" s="408"/>
      <c r="M627" s="408"/>
      <c r="N627" s="408"/>
      <c r="O627" s="408"/>
      <c r="P627" s="408"/>
      <c r="Q627" s="408"/>
      <c r="R627" s="408">
        <v>0</v>
      </c>
      <c r="S627" s="775">
        <f t="shared" si="204"/>
        <v>0</v>
      </c>
      <c r="T627" s="776">
        <f t="shared" si="205"/>
        <v>0</v>
      </c>
      <c r="U627" s="775">
        <f t="shared" si="206"/>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hidden="1" outlineLevel="3" x14ac:dyDescent="0.25">
      <c r="A628" s="376"/>
      <c r="B628" s="385"/>
      <c r="C628" s="378">
        <f t="shared" si="203"/>
        <v>4</v>
      </c>
      <c r="D628" s="403"/>
      <c r="E628" s="460"/>
      <c r="F628" s="460"/>
      <c r="G628" s="403"/>
      <c r="H628" s="424"/>
      <c r="I628" s="430" t="s">
        <v>565</v>
      </c>
      <c r="J628" s="430"/>
      <c r="K628" s="408"/>
      <c r="L628" s="408"/>
      <c r="M628" s="408"/>
      <c r="N628" s="408"/>
      <c r="O628" s="408"/>
      <c r="P628" s="408"/>
      <c r="Q628" s="408"/>
      <c r="R628" s="408">
        <v>0</v>
      </c>
      <c r="S628" s="775">
        <f t="shared" si="204"/>
        <v>0</v>
      </c>
      <c r="T628" s="776">
        <f t="shared" si="205"/>
        <v>0</v>
      </c>
      <c r="U628" s="775">
        <f t="shared" si="206"/>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hidden="1" outlineLevel="3" x14ac:dyDescent="0.25">
      <c r="A629" s="376"/>
      <c r="B629" s="385"/>
      <c r="C629" s="378">
        <f t="shared" si="203"/>
        <v>4</v>
      </c>
      <c r="D629" s="403"/>
      <c r="E629" s="460"/>
      <c r="F629" s="460"/>
      <c r="G629" s="403"/>
      <c r="H629" s="424"/>
      <c r="I629" s="430" t="s">
        <v>566</v>
      </c>
      <c r="J629" s="430"/>
      <c r="K629" s="408"/>
      <c r="L629" s="408"/>
      <c r="M629" s="408"/>
      <c r="N629" s="408"/>
      <c r="O629" s="408"/>
      <c r="P629" s="408"/>
      <c r="Q629" s="408"/>
      <c r="R629" s="408">
        <v>0</v>
      </c>
      <c r="S629" s="775">
        <f t="shared" si="204"/>
        <v>0</v>
      </c>
      <c r="T629" s="776">
        <f t="shared" si="205"/>
        <v>0</v>
      </c>
      <c r="U629" s="775">
        <f t="shared" si="206"/>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hidden="1" outlineLevel="3" x14ac:dyDescent="0.25">
      <c r="A630" s="376"/>
      <c r="B630" s="385"/>
      <c r="C630" s="378">
        <f t="shared" si="203"/>
        <v>4</v>
      </c>
      <c r="D630" s="403"/>
      <c r="E630" s="460"/>
      <c r="F630" s="460"/>
      <c r="G630" s="403"/>
      <c r="H630" s="424"/>
      <c r="I630" s="430" t="s">
        <v>567</v>
      </c>
      <c r="J630" s="430"/>
      <c r="K630" s="408"/>
      <c r="L630" s="408"/>
      <c r="M630" s="408"/>
      <c r="N630" s="408"/>
      <c r="O630" s="408"/>
      <c r="P630" s="408"/>
      <c r="Q630" s="408"/>
      <c r="R630" s="408">
        <v>0</v>
      </c>
      <c r="S630" s="775">
        <f t="shared" si="204"/>
        <v>0</v>
      </c>
      <c r="T630" s="776">
        <f t="shared" si="205"/>
        <v>0</v>
      </c>
      <c r="U630" s="775">
        <f t="shared" si="206"/>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hidden="1" outlineLevel="3" x14ac:dyDescent="0.25">
      <c r="A631" s="376"/>
      <c r="B631" s="385"/>
      <c r="C631" s="378">
        <f t="shared" si="203"/>
        <v>4</v>
      </c>
      <c r="D631" s="403"/>
      <c r="E631" s="460"/>
      <c r="F631" s="460"/>
      <c r="G631" s="403"/>
      <c r="H631" s="424"/>
      <c r="I631" s="430" t="s">
        <v>568</v>
      </c>
      <c r="J631" s="430"/>
      <c r="K631" s="408"/>
      <c r="L631" s="408"/>
      <c r="M631" s="408"/>
      <c r="N631" s="408"/>
      <c r="O631" s="408"/>
      <c r="P631" s="408"/>
      <c r="Q631" s="408"/>
      <c r="R631" s="408">
        <v>0</v>
      </c>
      <c r="S631" s="775">
        <f t="shared" si="204"/>
        <v>0</v>
      </c>
      <c r="T631" s="776">
        <f t="shared" si="205"/>
        <v>0</v>
      </c>
      <c r="U631" s="775">
        <f t="shared" si="206"/>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hidden="1" outlineLevel="3" x14ac:dyDescent="0.25">
      <c r="A632" s="376"/>
      <c r="B632" s="385"/>
      <c r="C632" s="378">
        <f t="shared" si="203"/>
        <v>4</v>
      </c>
      <c r="D632" s="403"/>
      <c r="E632" s="460"/>
      <c r="F632" s="460"/>
      <c r="G632" s="403"/>
      <c r="H632" s="424"/>
      <c r="I632" s="430" t="s">
        <v>569</v>
      </c>
      <c r="J632" s="430"/>
      <c r="K632" s="408"/>
      <c r="L632" s="408"/>
      <c r="M632" s="408"/>
      <c r="N632" s="408"/>
      <c r="O632" s="408"/>
      <c r="P632" s="408"/>
      <c r="Q632" s="408"/>
      <c r="R632" s="408">
        <v>0</v>
      </c>
      <c r="S632" s="775">
        <f t="shared" si="204"/>
        <v>0</v>
      </c>
      <c r="T632" s="776">
        <f t="shared" si="205"/>
        <v>0</v>
      </c>
      <c r="U632" s="775">
        <f t="shared" si="206"/>
        <v>0</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hidden="1" outlineLevel="3" x14ac:dyDescent="0.25">
      <c r="A633" s="376"/>
      <c r="B633" s="385"/>
      <c r="C633" s="378">
        <f t="shared" si="203"/>
        <v>4</v>
      </c>
      <c r="D633" s="403"/>
      <c r="E633" s="460"/>
      <c r="F633" s="460"/>
      <c r="G633" s="403"/>
      <c r="H633" s="424" t="str">
        <f>H$263</f>
        <v>Win</v>
      </c>
      <c r="I633" s="430" t="s">
        <v>578</v>
      </c>
      <c r="J633" s="430"/>
      <c r="K633" s="408"/>
      <c r="L633" s="408"/>
      <c r="M633" s="408"/>
      <c r="N633" s="408"/>
      <c r="O633" s="408"/>
      <c r="P633" s="408"/>
      <c r="Q633" s="408"/>
      <c r="R633" s="779">
        <f>IF(R625=0,0,R625+24)</f>
        <v>44</v>
      </c>
      <c r="S633" s="775">
        <f t="shared" si="204"/>
        <v>116</v>
      </c>
      <c r="T633" s="776">
        <f t="shared" si="205"/>
        <v>116</v>
      </c>
      <c r="U633" s="775">
        <f t="shared" si="206"/>
        <v>188</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hidden="1" outlineLevel="3" x14ac:dyDescent="0.25">
      <c r="A634" s="376"/>
      <c r="B634" s="385"/>
      <c r="C634" s="378">
        <f t="shared" si="203"/>
        <v>4</v>
      </c>
      <c r="D634" s="403"/>
      <c r="E634" s="460"/>
      <c r="F634" s="460"/>
      <c r="G634" s="403"/>
      <c r="H634" s="424"/>
      <c r="I634" s="430" t="s">
        <v>579</v>
      </c>
      <c r="J634" s="430"/>
      <c r="K634" s="408"/>
      <c r="L634" s="408"/>
      <c r="M634" s="408"/>
      <c r="N634" s="408"/>
      <c r="O634" s="408"/>
      <c r="P634" s="408"/>
      <c r="Q634" s="408"/>
      <c r="R634" s="779">
        <f>IF(R626=0,0,R626+24)</f>
        <v>45</v>
      </c>
      <c r="S634" s="775">
        <f t="shared" si="204"/>
        <v>117</v>
      </c>
      <c r="T634" s="776">
        <f t="shared" si="205"/>
        <v>117</v>
      </c>
      <c r="U634" s="775">
        <f t="shared" si="206"/>
        <v>189</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hidden="1" outlineLevel="3" x14ac:dyDescent="0.25">
      <c r="A635" s="376"/>
      <c r="B635" s="385"/>
      <c r="C635" s="378">
        <f t="shared" si="203"/>
        <v>4</v>
      </c>
      <c r="D635" s="403"/>
      <c r="E635" s="460"/>
      <c r="F635" s="460"/>
      <c r="G635" s="403"/>
      <c r="H635" s="424"/>
      <c r="I635" s="430" t="s">
        <v>580</v>
      </c>
      <c r="J635" s="430"/>
      <c r="K635" s="408"/>
      <c r="L635" s="408"/>
      <c r="M635" s="408"/>
      <c r="N635" s="408"/>
      <c r="O635" s="408"/>
      <c r="P635" s="408"/>
      <c r="Q635" s="408"/>
      <c r="R635" s="408">
        <v>0</v>
      </c>
      <c r="S635" s="775">
        <f t="shared" si="204"/>
        <v>0</v>
      </c>
      <c r="T635" s="776">
        <f t="shared" si="205"/>
        <v>0</v>
      </c>
      <c r="U635" s="775">
        <f t="shared" si="206"/>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hidden="1" outlineLevel="3" x14ac:dyDescent="0.25">
      <c r="A636" s="376"/>
      <c r="B636" s="385"/>
      <c r="C636" s="378">
        <f t="shared" si="203"/>
        <v>4</v>
      </c>
      <c r="D636" s="403"/>
      <c r="E636" s="460"/>
      <c r="F636" s="460"/>
      <c r="G636" s="403"/>
      <c r="H636" s="424"/>
      <c r="I636" s="430" t="s">
        <v>565</v>
      </c>
      <c r="J636" s="430"/>
      <c r="K636" s="408"/>
      <c r="L636" s="408"/>
      <c r="M636" s="408"/>
      <c r="N636" s="408"/>
      <c r="O636" s="408"/>
      <c r="P636" s="408"/>
      <c r="Q636" s="408"/>
      <c r="R636" s="408">
        <v>0</v>
      </c>
      <c r="S636" s="775">
        <f t="shared" si="204"/>
        <v>0</v>
      </c>
      <c r="T636" s="776">
        <f t="shared" si="205"/>
        <v>0</v>
      </c>
      <c r="U636" s="775">
        <f t="shared" si="206"/>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hidden="1" outlineLevel="3" x14ac:dyDescent="0.25">
      <c r="A637" s="376"/>
      <c r="B637" s="385"/>
      <c r="C637" s="378">
        <f t="shared" si="203"/>
        <v>4</v>
      </c>
      <c r="D637" s="403"/>
      <c r="E637" s="460"/>
      <c r="F637" s="460"/>
      <c r="G637" s="403"/>
      <c r="H637" s="424"/>
      <c r="I637" s="430" t="s">
        <v>566</v>
      </c>
      <c r="J637" s="430"/>
      <c r="K637" s="408"/>
      <c r="L637" s="408"/>
      <c r="M637" s="408"/>
      <c r="N637" s="408"/>
      <c r="O637" s="408"/>
      <c r="P637" s="408"/>
      <c r="Q637" s="408"/>
      <c r="R637" s="408">
        <v>0</v>
      </c>
      <c r="S637" s="775">
        <f t="shared" si="204"/>
        <v>0</v>
      </c>
      <c r="T637" s="776">
        <f t="shared" si="205"/>
        <v>0</v>
      </c>
      <c r="U637" s="775">
        <f t="shared" si="206"/>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hidden="1" outlineLevel="3" x14ac:dyDescent="0.25">
      <c r="A638" s="376"/>
      <c r="B638" s="385"/>
      <c r="C638" s="378">
        <f t="shared" si="203"/>
        <v>4</v>
      </c>
      <c r="D638" s="403"/>
      <c r="E638" s="460"/>
      <c r="F638" s="460"/>
      <c r="G638" s="403"/>
      <c r="H638" s="424"/>
      <c r="I638" s="430" t="s">
        <v>567</v>
      </c>
      <c r="J638" s="430"/>
      <c r="K638" s="408"/>
      <c r="L638" s="408"/>
      <c r="M638" s="408"/>
      <c r="N638" s="408"/>
      <c r="O638" s="408"/>
      <c r="P638" s="408"/>
      <c r="Q638" s="408"/>
      <c r="R638" s="408">
        <v>0</v>
      </c>
      <c r="S638" s="775">
        <f t="shared" si="204"/>
        <v>0</v>
      </c>
      <c r="T638" s="776">
        <f t="shared" si="205"/>
        <v>0</v>
      </c>
      <c r="U638" s="775">
        <f t="shared" si="206"/>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hidden="1" outlineLevel="3" x14ac:dyDescent="0.25">
      <c r="A639" s="376"/>
      <c r="B639" s="385"/>
      <c r="C639" s="378">
        <f t="shared" si="203"/>
        <v>4</v>
      </c>
      <c r="D639" s="403"/>
      <c r="E639" s="460"/>
      <c r="F639" s="460"/>
      <c r="G639" s="403"/>
      <c r="H639" s="424"/>
      <c r="I639" s="430" t="s">
        <v>568</v>
      </c>
      <c r="J639" s="430"/>
      <c r="K639" s="408"/>
      <c r="L639" s="408"/>
      <c r="M639" s="408"/>
      <c r="N639" s="408"/>
      <c r="O639" s="408"/>
      <c r="P639" s="408"/>
      <c r="Q639" s="408"/>
      <c r="R639" s="408">
        <v>0</v>
      </c>
      <c r="S639" s="775">
        <f t="shared" si="204"/>
        <v>0</v>
      </c>
      <c r="T639" s="776">
        <f t="shared" si="205"/>
        <v>0</v>
      </c>
      <c r="U639" s="775">
        <f t="shared" si="206"/>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hidden="1" outlineLevel="3" x14ac:dyDescent="0.25">
      <c r="A640" s="376"/>
      <c r="B640" s="385"/>
      <c r="C640" s="378">
        <f t="shared" si="203"/>
        <v>4</v>
      </c>
      <c r="D640" s="403"/>
      <c r="E640" s="460"/>
      <c r="F640" s="460"/>
      <c r="G640" s="403"/>
      <c r="H640" s="424"/>
      <c r="I640" s="430" t="s">
        <v>569</v>
      </c>
      <c r="J640" s="430"/>
      <c r="K640" s="408"/>
      <c r="L640" s="408"/>
      <c r="M640" s="408"/>
      <c r="N640" s="408"/>
      <c r="O640" s="408"/>
      <c r="P640" s="408"/>
      <c r="Q640" s="408"/>
      <c r="R640" s="408">
        <v>0</v>
      </c>
      <c r="S640" s="775">
        <f t="shared" si="204"/>
        <v>0</v>
      </c>
      <c r="T640" s="776">
        <f t="shared" si="205"/>
        <v>0</v>
      </c>
      <c r="U640" s="775">
        <f t="shared" si="206"/>
        <v>0</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hidden="1" outlineLevel="3" x14ac:dyDescent="0.25">
      <c r="A641" s="376"/>
      <c r="B641" s="385"/>
      <c r="C641" s="378">
        <f t="shared" si="203"/>
        <v>4</v>
      </c>
      <c r="D641" s="403"/>
      <c r="E641" s="460"/>
      <c r="F641" s="460"/>
      <c r="G641" s="403"/>
      <c r="H641" s="424" t="str">
        <f>H$264</f>
        <v>Spr</v>
      </c>
      <c r="I641" s="430" t="s">
        <v>578</v>
      </c>
      <c r="J641" s="430"/>
      <c r="K641" s="408"/>
      <c r="L641" s="408"/>
      <c r="M641" s="408"/>
      <c r="N641" s="408"/>
      <c r="O641" s="408"/>
      <c r="P641" s="408"/>
      <c r="Q641" s="408"/>
      <c r="R641" s="779">
        <f>IF(R633=0,0,R633+24)</f>
        <v>68</v>
      </c>
      <c r="S641" s="775">
        <f t="shared" si="204"/>
        <v>140</v>
      </c>
      <c r="T641" s="776">
        <f t="shared" si="205"/>
        <v>140</v>
      </c>
      <c r="U641" s="775">
        <f t="shared" si="206"/>
        <v>212</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hidden="1" outlineLevel="3" x14ac:dyDescent="0.25">
      <c r="A642" s="376"/>
      <c r="B642" s="385"/>
      <c r="C642" s="378">
        <f t="shared" si="203"/>
        <v>4</v>
      </c>
      <c r="D642" s="403"/>
      <c r="E642" s="460"/>
      <c r="F642" s="460"/>
      <c r="G642" s="403"/>
      <c r="H642" s="424"/>
      <c r="I642" s="430" t="s">
        <v>579</v>
      </c>
      <c r="J642" s="430"/>
      <c r="K642" s="408"/>
      <c r="L642" s="408"/>
      <c r="M642" s="408"/>
      <c r="N642" s="408"/>
      <c r="O642" s="408"/>
      <c r="P642" s="408"/>
      <c r="Q642" s="408"/>
      <c r="R642" s="779">
        <f>IF(R634=0,0,R634+24)</f>
        <v>69</v>
      </c>
      <c r="S642" s="775">
        <f t="shared" si="204"/>
        <v>141</v>
      </c>
      <c r="T642" s="776">
        <f t="shared" si="205"/>
        <v>141</v>
      </c>
      <c r="U642" s="775">
        <f t="shared" si="206"/>
        <v>213</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hidden="1" outlineLevel="3" x14ac:dyDescent="0.25">
      <c r="A643" s="376"/>
      <c r="B643" s="385"/>
      <c r="C643" s="378">
        <f t="shared" si="203"/>
        <v>4</v>
      </c>
      <c r="D643" s="403"/>
      <c r="E643" s="460"/>
      <c r="F643" s="460"/>
      <c r="G643" s="403"/>
      <c r="H643" s="424"/>
      <c r="I643" s="430" t="s">
        <v>580</v>
      </c>
      <c r="J643" s="430"/>
      <c r="K643" s="408"/>
      <c r="L643" s="408"/>
      <c r="M643" s="408"/>
      <c r="N643" s="408"/>
      <c r="O643" s="408"/>
      <c r="P643" s="408"/>
      <c r="Q643" s="408"/>
      <c r="R643" s="408">
        <v>0</v>
      </c>
      <c r="S643" s="775">
        <f t="shared" si="204"/>
        <v>0</v>
      </c>
      <c r="T643" s="776">
        <f t="shared" si="205"/>
        <v>0</v>
      </c>
      <c r="U643" s="775">
        <f t="shared" si="206"/>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hidden="1" outlineLevel="3" x14ac:dyDescent="0.25">
      <c r="A644" s="376"/>
      <c r="B644" s="385"/>
      <c r="C644" s="378">
        <f t="shared" si="203"/>
        <v>4</v>
      </c>
      <c r="D644" s="403"/>
      <c r="E644" s="460"/>
      <c r="F644" s="460"/>
      <c r="G644" s="403"/>
      <c r="H644" s="424"/>
      <c r="I644" s="430" t="s">
        <v>565</v>
      </c>
      <c r="J644" s="430"/>
      <c r="K644" s="408"/>
      <c r="L644" s="408"/>
      <c r="M644" s="408"/>
      <c r="N644" s="408"/>
      <c r="O644" s="408"/>
      <c r="P644" s="408"/>
      <c r="Q644" s="408"/>
      <c r="R644" s="408">
        <v>0</v>
      </c>
      <c r="S644" s="775">
        <f t="shared" si="204"/>
        <v>0</v>
      </c>
      <c r="T644" s="776">
        <f t="shared" si="205"/>
        <v>0</v>
      </c>
      <c r="U644" s="775">
        <f t="shared" si="206"/>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hidden="1" outlineLevel="3" x14ac:dyDescent="0.25">
      <c r="A645" s="376"/>
      <c r="B645" s="385"/>
      <c r="C645" s="378">
        <f t="shared" si="203"/>
        <v>4</v>
      </c>
      <c r="D645" s="403"/>
      <c r="E645" s="460"/>
      <c r="F645" s="460"/>
      <c r="G645" s="403"/>
      <c r="H645" s="424"/>
      <c r="I645" s="430" t="s">
        <v>566</v>
      </c>
      <c r="J645" s="430"/>
      <c r="K645" s="408"/>
      <c r="L645" s="408"/>
      <c r="M645" s="408"/>
      <c r="N645" s="408"/>
      <c r="O645" s="408"/>
      <c r="P645" s="408"/>
      <c r="Q645" s="408"/>
      <c r="R645" s="408">
        <v>0</v>
      </c>
      <c r="S645" s="775">
        <f t="shared" si="204"/>
        <v>0</v>
      </c>
      <c r="T645" s="776">
        <f t="shared" si="205"/>
        <v>0</v>
      </c>
      <c r="U645" s="775">
        <f t="shared" si="206"/>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hidden="1" outlineLevel="3" x14ac:dyDescent="0.25">
      <c r="A646" s="376"/>
      <c r="B646" s="385"/>
      <c r="C646" s="378">
        <f t="shared" si="203"/>
        <v>4</v>
      </c>
      <c r="D646" s="403"/>
      <c r="E646" s="460"/>
      <c r="F646" s="460"/>
      <c r="G646" s="403"/>
      <c r="H646" s="424"/>
      <c r="I646" s="430" t="s">
        <v>567</v>
      </c>
      <c r="J646" s="430"/>
      <c r="K646" s="408"/>
      <c r="L646" s="408"/>
      <c r="M646" s="408"/>
      <c r="N646" s="408"/>
      <c r="O646" s="408"/>
      <c r="P646" s="408"/>
      <c r="Q646" s="408"/>
      <c r="R646" s="408">
        <v>0</v>
      </c>
      <c r="S646" s="775">
        <f t="shared" si="204"/>
        <v>0</v>
      </c>
      <c r="T646" s="776">
        <f t="shared" si="205"/>
        <v>0</v>
      </c>
      <c r="U646" s="775">
        <f t="shared" si="206"/>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hidden="1" outlineLevel="3" x14ac:dyDescent="0.25">
      <c r="A647" s="376"/>
      <c r="B647" s="385"/>
      <c r="C647" s="378">
        <f t="shared" si="203"/>
        <v>4</v>
      </c>
      <c r="D647" s="403"/>
      <c r="E647" s="460"/>
      <c r="F647" s="460"/>
      <c r="G647" s="403"/>
      <c r="H647" s="424"/>
      <c r="I647" s="430" t="s">
        <v>568</v>
      </c>
      <c r="J647" s="430"/>
      <c r="K647" s="408"/>
      <c r="L647" s="408"/>
      <c r="M647" s="408"/>
      <c r="N647" s="408"/>
      <c r="O647" s="408"/>
      <c r="P647" s="408"/>
      <c r="Q647" s="408"/>
      <c r="R647" s="408">
        <v>0</v>
      </c>
      <c r="S647" s="775">
        <f t="shared" si="204"/>
        <v>0</v>
      </c>
      <c r="T647" s="776">
        <f t="shared" si="205"/>
        <v>0</v>
      </c>
      <c r="U647" s="775">
        <f t="shared" si="206"/>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idden="1" outlineLevel="3" x14ac:dyDescent="0.25">
      <c r="A648" s="376"/>
      <c r="B648" s="385"/>
      <c r="C648" s="378">
        <f t="shared" si="203"/>
        <v>4</v>
      </c>
      <c r="D648" s="403"/>
      <c r="E648" s="460"/>
      <c r="F648" s="460"/>
      <c r="G648" s="403"/>
      <c r="H648" s="424"/>
      <c r="I648" s="430" t="s">
        <v>569</v>
      </c>
      <c r="J648" s="430"/>
      <c r="K648" s="408"/>
      <c r="L648" s="408"/>
      <c r="M648" s="408"/>
      <c r="N648" s="408"/>
      <c r="O648" s="408"/>
      <c r="P648" s="408"/>
      <c r="Q648" s="408"/>
      <c r="R648" s="408">
        <v>0</v>
      </c>
      <c r="S648" s="775">
        <f t="shared" si="204"/>
        <v>0</v>
      </c>
      <c r="T648" s="776">
        <f t="shared" si="205"/>
        <v>0</v>
      </c>
      <c r="U648" s="775">
        <f t="shared" si="206"/>
        <v>0</v>
      </c>
      <c r="V648" s="408"/>
      <c r="W648" s="408"/>
      <c r="X648" s="408"/>
      <c r="Y648" s="408"/>
      <c r="Z648" s="408"/>
      <c r="AA648" s="408"/>
      <c r="AB648" s="408"/>
      <c r="AC648" s="408"/>
      <c r="AD648" s="408"/>
      <c r="AE648" s="408"/>
      <c r="AF648" s="408"/>
      <c r="AG648" s="408"/>
      <c r="AH648" s="408"/>
      <c r="AI648" s="408"/>
      <c r="AJ648" s="408"/>
      <c r="AK648" s="408"/>
      <c r="AL648" s="408"/>
      <c r="AM648" s="408"/>
      <c r="AN648" s="408"/>
      <c r="AO648" s="403"/>
      <c r="AP648" s="388"/>
      <c r="AQ648" s="376"/>
      <c r="AR648" s="376"/>
      <c r="AS648" s="376"/>
    </row>
    <row r="649" spans="1:45" ht="5.0999999999999996" hidden="1" customHeight="1" outlineLevel="2" x14ac:dyDescent="0.25">
      <c r="A649" s="376"/>
      <c r="B649" s="385"/>
      <c r="C649" s="378">
        <f>INT($C$243)+2.005</f>
        <v>3.0049999999999999</v>
      </c>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c r="AB649" s="403"/>
      <c r="AC649" s="403"/>
      <c r="AD649" s="403"/>
      <c r="AE649" s="403"/>
      <c r="AF649" s="403"/>
      <c r="AG649" s="403"/>
      <c r="AH649" s="403"/>
      <c r="AI649" s="403"/>
      <c r="AJ649" s="403"/>
      <c r="AK649" s="403"/>
      <c r="AL649" s="403"/>
      <c r="AM649" s="403"/>
      <c r="AN649" s="403"/>
      <c r="AO649" s="403" t="s">
        <v>438</v>
      </c>
      <c r="AP649" s="388"/>
      <c r="AQ649" s="376"/>
      <c r="AR649" s="376"/>
      <c r="AS649" s="376"/>
    </row>
    <row r="650" spans="1:45" hidden="1" outlineLevel="2" x14ac:dyDescent="0.25">
      <c r="A650" s="376"/>
      <c r="B650" s="385"/>
      <c r="C650" s="378">
        <f>INT($C$243)+2</f>
        <v>3</v>
      </c>
      <c r="D650" s="403"/>
      <c r="E650" s="460"/>
      <c r="F650" s="460"/>
      <c r="G650" s="403"/>
      <c r="H650" s="473" t="s">
        <v>613</v>
      </c>
      <c r="I650" s="431" t="s">
        <v>951</v>
      </c>
      <c r="J650" s="431"/>
      <c r="K650" s="523"/>
      <c r="L650" s="521">
        <f>COUNTA($I651:$I$663)/COUNTA($H651:$H$663)</f>
        <v>4</v>
      </c>
      <c r="M650" s="408"/>
      <c r="N650" s="431"/>
      <c r="O650" s="431"/>
      <c r="P650" s="431"/>
      <c r="Q650" s="431"/>
      <c r="R650" s="431" t="s">
        <v>631</v>
      </c>
      <c r="S650" s="431"/>
      <c r="T650" s="431"/>
      <c r="U650" s="431"/>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hidden="1" outlineLevel="3" x14ac:dyDescent="0.25">
      <c r="A651" s="376"/>
      <c r="B651" s="385"/>
      <c r="C651" s="378">
        <f t="shared" ref="C651:C662" si="207">INT($C$243)+3</f>
        <v>4</v>
      </c>
      <c r="D651" s="403"/>
      <c r="E651" s="460"/>
      <c r="F651" s="460"/>
      <c r="G651" s="403"/>
      <c r="H651" s="424" t="str">
        <f>H$262</f>
        <v>Aut</v>
      </c>
      <c r="I651" s="430" t="s">
        <v>620</v>
      </c>
      <c r="J651" s="430"/>
      <c r="K651" s="408"/>
      <c r="L651" s="407"/>
      <c r="M651" s="408"/>
      <c r="N651" s="408"/>
      <c r="O651" s="408"/>
      <c r="P651" s="408"/>
      <c r="Q651" s="408"/>
      <c r="R651" s="408">
        <v>0</v>
      </c>
      <c r="S651" s="408">
        <v>0</v>
      </c>
      <c r="T651" s="408">
        <v>0</v>
      </c>
      <c r="U651" s="408">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hidden="1" outlineLevel="3" x14ac:dyDescent="0.25">
      <c r="A652" s="376"/>
      <c r="B652" s="385"/>
      <c r="C652" s="378">
        <f t="shared" si="207"/>
        <v>4</v>
      </c>
      <c r="D652" s="403"/>
      <c r="E652" s="460"/>
      <c r="F652" s="460"/>
      <c r="G652" s="403"/>
      <c r="H652" s="424"/>
      <c r="I652" s="430" t="s">
        <v>633</v>
      </c>
      <c r="J652" s="430"/>
      <c r="K652" s="408"/>
      <c r="L652" s="407"/>
      <c r="M652" s="408"/>
      <c r="N652" s="408"/>
      <c r="O652" s="408"/>
      <c r="P652" s="408"/>
      <c r="Q652" s="408"/>
      <c r="R652" s="408">
        <v>0</v>
      </c>
      <c r="S652" s="775">
        <f>IF(R652=0,0,R652+72)</f>
        <v>0</v>
      </c>
      <c r="T652" s="776">
        <f t="shared" ref="T652:T654" si="208">S652</f>
        <v>0</v>
      </c>
      <c r="U652" s="775">
        <f>IF(T652=0,0,T652+72)</f>
        <v>0</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hidden="1" outlineLevel="3" x14ac:dyDescent="0.25">
      <c r="A653" s="376"/>
      <c r="B653" s="385"/>
      <c r="C653" s="378">
        <f t="shared" si="207"/>
        <v>4</v>
      </c>
      <c r="D653" s="403"/>
      <c r="E653" s="460"/>
      <c r="F653" s="460"/>
      <c r="G653" s="403"/>
      <c r="H653" s="424"/>
      <c r="I653" s="430" t="s">
        <v>634</v>
      </c>
      <c r="J653" s="430"/>
      <c r="K653" s="408"/>
      <c r="L653" s="408"/>
      <c r="M653" s="408"/>
      <c r="N653" s="408"/>
      <c r="O653" s="408"/>
      <c r="P653" s="408"/>
      <c r="Q653" s="408"/>
      <c r="R653" s="425">
        <v>24</v>
      </c>
      <c r="S653" s="775">
        <f>IF(R653=0,0,R653+72)</f>
        <v>96</v>
      </c>
      <c r="T653" s="776">
        <f t="shared" si="208"/>
        <v>96</v>
      </c>
      <c r="U653" s="775">
        <f>IF(T653=0,0,T653+72)</f>
        <v>168</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hidden="1" outlineLevel="3" x14ac:dyDescent="0.25">
      <c r="A654" s="376"/>
      <c r="B654" s="385"/>
      <c r="C654" s="378">
        <f t="shared" si="207"/>
        <v>4</v>
      </c>
      <c r="D654" s="403"/>
      <c r="E654" s="460"/>
      <c r="F654" s="460"/>
      <c r="G654" s="403"/>
      <c r="H654" s="424"/>
      <c r="I654" s="430" t="s">
        <v>635</v>
      </c>
      <c r="J654" s="430"/>
      <c r="K654" s="408"/>
      <c r="L654" s="408"/>
      <c r="M654" s="408"/>
      <c r="N654" s="408"/>
      <c r="O654" s="408"/>
      <c r="P654" s="408"/>
      <c r="Q654" s="408"/>
      <c r="R654" s="425">
        <v>0</v>
      </c>
      <c r="S654" s="775">
        <f>IF(R654=0,0,R654+72)</f>
        <v>0</v>
      </c>
      <c r="T654" s="776">
        <f t="shared" si="208"/>
        <v>0</v>
      </c>
      <c r="U654" s="775">
        <f>IF(T654=0,0,T654+72)</f>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hidden="1" outlineLevel="3" x14ac:dyDescent="0.25">
      <c r="A655" s="376"/>
      <c r="B655" s="385"/>
      <c r="C655" s="378">
        <f t="shared" si="207"/>
        <v>4</v>
      </c>
      <c r="D655" s="403"/>
      <c r="E655" s="460"/>
      <c r="F655" s="460"/>
      <c r="G655" s="403"/>
      <c r="H655" s="424" t="str">
        <f>H$263</f>
        <v>Win</v>
      </c>
      <c r="I655" s="430" t="s">
        <v>620</v>
      </c>
      <c r="J655" s="430"/>
      <c r="K655" s="408"/>
      <c r="L655" s="408"/>
      <c r="M655" s="408"/>
      <c r="N655" s="408"/>
      <c r="O655" s="408"/>
      <c r="P655" s="408"/>
      <c r="Q655" s="408"/>
      <c r="R655" s="408">
        <v>0</v>
      </c>
      <c r="S655" s="408">
        <v>0</v>
      </c>
      <c r="T655" s="408">
        <v>0</v>
      </c>
      <c r="U655" s="408">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hidden="1" outlineLevel="3" x14ac:dyDescent="0.25">
      <c r="A656" s="376"/>
      <c r="B656" s="385"/>
      <c r="C656" s="378">
        <f t="shared" si="207"/>
        <v>4</v>
      </c>
      <c r="D656" s="403"/>
      <c r="E656" s="460"/>
      <c r="F656" s="460"/>
      <c r="G656" s="403"/>
      <c r="H656" s="424"/>
      <c r="I656" s="430" t="s">
        <v>633</v>
      </c>
      <c r="J656" s="430"/>
      <c r="K656" s="408"/>
      <c r="L656" s="408"/>
      <c r="M656" s="408"/>
      <c r="N656" s="408"/>
      <c r="O656" s="408"/>
      <c r="P656" s="408"/>
      <c r="Q656" s="408"/>
      <c r="R656" s="408">
        <v>0</v>
      </c>
      <c r="S656" s="775">
        <f>IF(R656=0,0,R656+72)</f>
        <v>0</v>
      </c>
      <c r="T656" s="776">
        <f t="shared" ref="T656:T658" si="209">S656</f>
        <v>0</v>
      </c>
      <c r="U656" s="775">
        <f>IF(T656=0,0,T656+72)</f>
        <v>0</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hidden="1" outlineLevel="3" x14ac:dyDescent="0.25">
      <c r="A657" s="376"/>
      <c r="B657" s="385"/>
      <c r="C657" s="378">
        <f t="shared" si="207"/>
        <v>4</v>
      </c>
      <c r="D657" s="403"/>
      <c r="E657" s="460"/>
      <c r="F657" s="460"/>
      <c r="G657" s="403"/>
      <c r="H657" s="424"/>
      <c r="I657" s="430" t="s">
        <v>634</v>
      </c>
      <c r="J657" s="430"/>
      <c r="K657" s="408"/>
      <c r="L657" s="408"/>
      <c r="M657" s="408"/>
      <c r="N657" s="408"/>
      <c r="O657" s="408"/>
      <c r="P657" s="408"/>
      <c r="Q657" s="408"/>
      <c r="R657" s="777">
        <f>IF(R653=0,0,R653+24)</f>
        <v>48</v>
      </c>
      <c r="S657" s="775">
        <f>IF(R657=0,0,R657+72)</f>
        <v>120</v>
      </c>
      <c r="T657" s="776">
        <f t="shared" si="209"/>
        <v>120</v>
      </c>
      <c r="U657" s="775">
        <f>IF(T657=0,0,T657+72)</f>
        <v>192</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hidden="1" outlineLevel="3" x14ac:dyDescent="0.25">
      <c r="A658" s="376"/>
      <c r="B658" s="385"/>
      <c r="C658" s="378">
        <f t="shared" si="207"/>
        <v>4</v>
      </c>
      <c r="D658" s="403"/>
      <c r="E658" s="460"/>
      <c r="F658" s="460"/>
      <c r="G658" s="403"/>
      <c r="H658" s="424"/>
      <c r="I658" s="430" t="s">
        <v>635</v>
      </c>
      <c r="J658" s="430"/>
      <c r="K658" s="408"/>
      <c r="L658" s="408"/>
      <c r="M658" s="408"/>
      <c r="N658" s="408"/>
      <c r="O658" s="408"/>
      <c r="P658" s="408"/>
      <c r="Q658" s="408"/>
      <c r="R658" s="777">
        <f>IF(R654=0,0,R654+24)</f>
        <v>0</v>
      </c>
      <c r="S658" s="775">
        <f>IF(R658=0,0,R658+72)</f>
        <v>0</v>
      </c>
      <c r="T658" s="776">
        <f t="shared" si="209"/>
        <v>0</v>
      </c>
      <c r="U658" s="775">
        <f>IF(T658=0,0,T658+72)</f>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hidden="1" outlineLevel="3" x14ac:dyDescent="0.25">
      <c r="A659" s="376"/>
      <c r="B659" s="385"/>
      <c r="C659" s="378">
        <f t="shared" si="207"/>
        <v>4</v>
      </c>
      <c r="D659" s="403"/>
      <c r="E659" s="460"/>
      <c r="F659" s="460"/>
      <c r="G659" s="403"/>
      <c r="H659" s="424" t="str">
        <f>H$264</f>
        <v>Spr</v>
      </c>
      <c r="I659" s="430" t="s">
        <v>620</v>
      </c>
      <c r="J659" s="430"/>
      <c r="K659" s="408"/>
      <c r="L659" s="408"/>
      <c r="M659" s="408"/>
      <c r="N659" s="408"/>
      <c r="O659" s="408"/>
      <c r="P659" s="408"/>
      <c r="Q659" s="408"/>
      <c r="R659" s="408">
        <v>0</v>
      </c>
      <c r="S659" s="408">
        <v>0</v>
      </c>
      <c r="T659" s="408">
        <v>0</v>
      </c>
      <c r="U659" s="408">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hidden="1" outlineLevel="3" x14ac:dyDescent="0.25">
      <c r="A660" s="376"/>
      <c r="B660" s="385"/>
      <c r="C660" s="378">
        <f t="shared" si="207"/>
        <v>4</v>
      </c>
      <c r="D660" s="403"/>
      <c r="E660" s="460"/>
      <c r="F660" s="460"/>
      <c r="G660" s="403"/>
      <c r="H660" s="424"/>
      <c r="I660" s="430" t="s">
        <v>633</v>
      </c>
      <c r="J660" s="430"/>
      <c r="K660" s="408"/>
      <c r="L660" s="408"/>
      <c r="M660" s="408"/>
      <c r="N660" s="408"/>
      <c r="O660" s="408"/>
      <c r="P660" s="408"/>
      <c r="Q660" s="408"/>
      <c r="R660" s="408">
        <v>0</v>
      </c>
      <c r="S660" s="775">
        <f>IF(R660=0,0,R660+72)</f>
        <v>0</v>
      </c>
      <c r="T660" s="776">
        <f t="shared" ref="T660:T662" si="210">S660</f>
        <v>0</v>
      </c>
      <c r="U660" s="775">
        <f>IF(T660=0,0,T660+72)</f>
        <v>0</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hidden="1" outlineLevel="3" x14ac:dyDescent="0.25">
      <c r="A661" s="376"/>
      <c r="B661" s="385"/>
      <c r="C661" s="378">
        <f t="shared" si="207"/>
        <v>4</v>
      </c>
      <c r="D661" s="403"/>
      <c r="E661" s="460"/>
      <c r="F661" s="460"/>
      <c r="G661" s="403"/>
      <c r="H661" s="424"/>
      <c r="I661" s="430" t="s">
        <v>634</v>
      </c>
      <c r="J661" s="430"/>
      <c r="K661" s="408"/>
      <c r="L661" s="408"/>
      <c r="M661" s="408"/>
      <c r="N661" s="408"/>
      <c r="O661" s="408"/>
      <c r="P661" s="408"/>
      <c r="Q661" s="408"/>
      <c r="R661" s="777">
        <f>IF(R657=0,0,R657+24)</f>
        <v>72</v>
      </c>
      <c r="S661" s="775">
        <f>IF(R661=0,0,R661+72)</f>
        <v>144</v>
      </c>
      <c r="T661" s="776">
        <f t="shared" si="210"/>
        <v>144</v>
      </c>
      <c r="U661" s="775">
        <f>IF(T661=0,0,T661+72)</f>
        <v>216</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idden="1" outlineLevel="3" x14ac:dyDescent="0.25">
      <c r="A662" s="376"/>
      <c r="B662" s="385"/>
      <c r="C662" s="378">
        <f t="shared" si="207"/>
        <v>4</v>
      </c>
      <c r="D662" s="403"/>
      <c r="E662" s="460"/>
      <c r="F662" s="460"/>
      <c r="G662" s="403"/>
      <c r="H662" s="424"/>
      <c r="I662" s="430" t="s">
        <v>635</v>
      </c>
      <c r="J662" s="430"/>
      <c r="K662" s="408"/>
      <c r="L662" s="408"/>
      <c r="M662" s="408"/>
      <c r="N662" s="408"/>
      <c r="O662" s="408"/>
      <c r="P662" s="408"/>
      <c r="Q662" s="408"/>
      <c r="R662" s="777">
        <f>IF(R658=0,0,R658+24)</f>
        <v>0</v>
      </c>
      <c r="S662" s="775">
        <f>IF(R662=0,0,R662+72)</f>
        <v>0</v>
      </c>
      <c r="T662" s="776">
        <f t="shared" si="210"/>
        <v>0</v>
      </c>
      <c r="U662" s="775">
        <f>IF(T662=0,0,T662+72)</f>
        <v>0</v>
      </c>
      <c r="V662" s="408"/>
      <c r="W662" s="408"/>
      <c r="X662" s="408"/>
      <c r="Y662" s="408"/>
      <c r="Z662" s="408"/>
      <c r="AA662" s="408"/>
      <c r="AB662" s="408"/>
      <c r="AC662" s="408"/>
      <c r="AD662" s="408"/>
      <c r="AE662" s="408"/>
      <c r="AF662" s="408"/>
      <c r="AG662" s="408"/>
      <c r="AH662" s="408"/>
      <c r="AI662" s="408"/>
      <c r="AJ662" s="408"/>
      <c r="AK662" s="408"/>
      <c r="AL662" s="408"/>
      <c r="AM662" s="408"/>
      <c r="AN662" s="408"/>
      <c r="AO662" s="403"/>
      <c r="AP662" s="388"/>
      <c r="AQ662" s="376"/>
      <c r="AR662" s="376"/>
      <c r="AS662" s="376"/>
    </row>
    <row r="663" spans="1:45" ht="5.0999999999999996" hidden="1" customHeight="1" outlineLevel="2" x14ac:dyDescent="0.25">
      <c r="A663" s="376"/>
      <c r="B663" s="385"/>
      <c r="C663" s="378">
        <f>INT($C$243)+2.005</f>
        <v>3.0049999999999999</v>
      </c>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c r="AB663" s="403"/>
      <c r="AC663" s="403"/>
      <c r="AD663" s="403"/>
      <c r="AE663" s="403"/>
      <c r="AF663" s="403"/>
      <c r="AG663" s="403"/>
      <c r="AH663" s="403"/>
      <c r="AI663" s="403"/>
      <c r="AJ663" s="403"/>
      <c r="AK663" s="403"/>
      <c r="AL663" s="403"/>
      <c r="AM663" s="403"/>
      <c r="AN663" s="403"/>
      <c r="AO663" s="403" t="s">
        <v>438</v>
      </c>
      <c r="AP663" s="388"/>
      <c r="AQ663" s="376"/>
      <c r="AR663" s="376"/>
      <c r="AS663" s="376"/>
    </row>
    <row r="664" spans="1:45" hidden="1" outlineLevel="2" x14ac:dyDescent="0.25">
      <c r="A664" s="376"/>
      <c r="B664" s="385"/>
      <c r="C664" s="378">
        <f>INT($C$243)+2</f>
        <v>3</v>
      </c>
      <c r="D664" s="403"/>
      <c r="E664" s="460"/>
      <c r="F664" s="460"/>
      <c r="G664" s="403"/>
      <c r="H664" s="473" t="s">
        <v>613</v>
      </c>
      <c r="I664" s="431" t="s">
        <v>952</v>
      </c>
      <c r="J664" s="431"/>
      <c r="K664" s="523"/>
      <c r="L664" s="521">
        <f>COUNTA($I665:$I$680)/COUNTA($H665:$H$680)</f>
        <v>5</v>
      </c>
      <c r="M664" s="408"/>
      <c r="N664" s="431"/>
      <c r="O664" s="431"/>
      <c r="P664" s="431"/>
      <c r="Q664" s="431"/>
      <c r="R664" s="431" t="s">
        <v>631</v>
      </c>
      <c r="S664" s="431"/>
      <c r="T664" s="431"/>
      <c r="U664" s="431"/>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hidden="1" outlineLevel="3" x14ac:dyDescent="0.25">
      <c r="A665" s="376"/>
      <c r="B665" s="385"/>
      <c r="C665" s="378">
        <f t="shared" ref="C665:C679" si="211">INT($C$243)+3</f>
        <v>4</v>
      </c>
      <c r="D665" s="403"/>
      <c r="E665" s="460"/>
      <c r="F665" s="460"/>
      <c r="G665" s="403"/>
      <c r="H665" s="424" t="str">
        <f>H$262</f>
        <v>Aut</v>
      </c>
      <c r="I665" s="430" t="s">
        <v>620</v>
      </c>
      <c r="J665" s="430"/>
      <c r="K665" s="408"/>
      <c r="L665" s="407"/>
      <c r="M665" s="408"/>
      <c r="N665" s="408"/>
      <c r="O665" s="408"/>
      <c r="P665" s="408"/>
      <c r="Q665" s="408"/>
      <c r="R665" s="408">
        <v>0</v>
      </c>
      <c r="S665" s="408">
        <v>0</v>
      </c>
      <c r="T665" s="408">
        <v>0</v>
      </c>
      <c r="U665" s="408">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hidden="1" outlineLevel="3" x14ac:dyDescent="0.25">
      <c r="A666" s="376"/>
      <c r="B666" s="385"/>
      <c r="C666" s="378">
        <f t="shared" si="211"/>
        <v>4</v>
      </c>
      <c r="D666" s="403"/>
      <c r="E666" s="460"/>
      <c r="F666" s="460"/>
      <c r="G666" s="403"/>
      <c r="H666" s="424"/>
      <c r="I666" s="430" t="s">
        <v>632</v>
      </c>
      <c r="J666" s="430"/>
      <c r="K666" s="408"/>
      <c r="L666" s="408"/>
      <c r="M666" s="408"/>
      <c r="N666" s="408"/>
      <c r="O666" s="408"/>
      <c r="P666" s="408"/>
      <c r="Q666" s="408"/>
      <c r="R666" s="425">
        <v>0</v>
      </c>
      <c r="S666" s="775">
        <f>IF(R666=0,0,R666+72)</f>
        <v>0</v>
      </c>
      <c r="T666" s="776">
        <f t="shared" ref="T666:T669" si="212">S666</f>
        <v>0</v>
      </c>
      <c r="U666" s="775">
        <f>IF(T666=0,0,T666+72)</f>
        <v>0</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hidden="1" outlineLevel="3" x14ac:dyDescent="0.25">
      <c r="A667" s="376"/>
      <c r="B667" s="385"/>
      <c r="C667" s="378">
        <f t="shared" si="211"/>
        <v>4</v>
      </c>
      <c r="D667" s="403"/>
      <c r="E667" s="460"/>
      <c r="F667" s="460"/>
      <c r="G667" s="403"/>
      <c r="H667" s="424"/>
      <c r="I667" s="430" t="s">
        <v>601</v>
      </c>
      <c r="J667" s="430"/>
      <c r="K667" s="408"/>
      <c r="L667" s="408"/>
      <c r="M667" s="408"/>
      <c r="N667" s="408"/>
      <c r="O667" s="408"/>
      <c r="P667" s="408"/>
      <c r="Q667" s="408"/>
      <c r="R667" s="425">
        <v>22</v>
      </c>
      <c r="S667" s="775">
        <f>IF(R667=0,0,R667+72)</f>
        <v>94</v>
      </c>
      <c r="T667" s="776">
        <f t="shared" si="212"/>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hidden="1" outlineLevel="3" x14ac:dyDescent="0.25">
      <c r="A668" s="376"/>
      <c r="B668" s="385"/>
      <c r="C668" s="378">
        <f t="shared" si="211"/>
        <v>4</v>
      </c>
      <c r="D668" s="403"/>
      <c r="E668" s="460"/>
      <c r="F668" s="460"/>
      <c r="G668" s="403"/>
      <c r="H668" s="424"/>
      <c r="I668" s="430" t="s">
        <v>629</v>
      </c>
      <c r="J668" s="430"/>
      <c r="K668" s="408"/>
      <c r="L668" s="408"/>
      <c r="M668" s="408"/>
      <c r="N668" s="408"/>
      <c r="O668" s="408"/>
      <c r="P668" s="408"/>
      <c r="Q668" s="408"/>
      <c r="R668" s="425">
        <v>22</v>
      </c>
      <c r="S668" s="775">
        <f>IF(R668=0,0,R668+72)</f>
        <v>94</v>
      </c>
      <c r="T668" s="776">
        <f t="shared" si="212"/>
        <v>94</v>
      </c>
      <c r="U668" s="775">
        <f>IF(T668=0,0,T668+72)</f>
        <v>166</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hidden="1" outlineLevel="3" x14ac:dyDescent="0.25">
      <c r="A669" s="376"/>
      <c r="B669" s="385"/>
      <c r="C669" s="378">
        <f t="shared" si="211"/>
        <v>4</v>
      </c>
      <c r="D669" s="403"/>
      <c r="E669" s="460"/>
      <c r="F669" s="460"/>
      <c r="G669" s="403"/>
      <c r="H669" s="424"/>
      <c r="I669" s="430" t="s">
        <v>602</v>
      </c>
      <c r="J669" s="430"/>
      <c r="K669" s="408"/>
      <c r="L669" s="408"/>
      <c r="M669" s="408"/>
      <c r="N669" s="408"/>
      <c r="O669" s="408"/>
      <c r="P669" s="408"/>
      <c r="Q669" s="408"/>
      <c r="R669" s="425">
        <v>23</v>
      </c>
      <c r="S669" s="775">
        <f>IF(R669=0,0,R669+72)</f>
        <v>95</v>
      </c>
      <c r="T669" s="776">
        <f t="shared" si="212"/>
        <v>95</v>
      </c>
      <c r="U669" s="775">
        <f>IF(T669=0,0,T669+72)</f>
        <v>167</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hidden="1" outlineLevel="3" x14ac:dyDescent="0.25">
      <c r="A670" s="376"/>
      <c r="B670" s="385"/>
      <c r="C670" s="378">
        <f t="shared" si="211"/>
        <v>4</v>
      </c>
      <c r="D670" s="403"/>
      <c r="E670" s="460"/>
      <c r="F670" s="460"/>
      <c r="G670" s="403"/>
      <c r="H670" s="424" t="str">
        <f>H$263</f>
        <v>Win</v>
      </c>
      <c r="I670" s="430" t="s">
        <v>620</v>
      </c>
      <c r="J670" s="430"/>
      <c r="K670" s="408"/>
      <c r="L670" s="408"/>
      <c r="M670" s="408"/>
      <c r="N670" s="408"/>
      <c r="O670" s="408"/>
      <c r="P670" s="408"/>
      <c r="Q670" s="408"/>
      <c r="R670" s="408">
        <v>0</v>
      </c>
      <c r="S670" s="408">
        <v>0</v>
      </c>
      <c r="T670" s="408">
        <v>0</v>
      </c>
      <c r="U670" s="408">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hidden="1" outlineLevel="3" x14ac:dyDescent="0.25">
      <c r="A671" s="376"/>
      <c r="B671" s="385"/>
      <c r="C671" s="378">
        <f t="shared" si="211"/>
        <v>4</v>
      </c>
      <c r="D671" s="403"/>
      <c r="E671" s="460"/>
      <c r="F671" s="460"/>
      <c r="G671" s="403"/>
      <c r="H671" s="424"/>
      <c r="I671" s="430" t="s">
        <v>632</v>
      </c>
      <c r="J671" s="430"/>
      <c r="K671" s="408"/>
      <c r="L671" s="408"/>
      <c r="M671" s="408"/>
      <c r="N671" s="408"/>
      <c r="O671" s="408"/>
      <c r="P671" s="408"/>
      <c r="Q671" s="408"/>
      <c r="R671" s="781">
        <f>IF(R666=0,0,R666+24)</f>
        <v>0</v>
      </c>
      <c r="S671" s="775">
        <f>IF(R671=0,0,R671+72)</f>
        <v>0</v>
      </c>
      <c r="T671" s="776">
        <f t="shared" ref="T671:T674" si="213">S671</f>
        <v>0</v>
      </c>
      <c r="U671" s="775">
        <f>IF(T671=0,0,T671+72)</f>
        <v>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hidden="1" outlineLevel="3" x14ac:dyDescent="0.25">
      <c r="A672" s="376"/>
      <c r="B672" s="385"/>
      <c r="C672" s="378">
        <f t="shared" si="211"/>
        <v>4</v>
      </c>
      <c r="D672" s="403"/>
      <c r="E672" s="460"/>
      <c r="F672" s="460"/>
      <c r="G672" s="403"/>
      <c r="H672" s="424"/>
      <c r="I672" s="430" t="s">
        <v>601</v>
      </c>
      <c r="J672" s="430"/>
      <c r="K672" s="408"/>
      <c r="L672" s="408"/>
      <c r="M672" s="408"/>
      <c r="N672" s="408"/>
      <c r="O672" s="408"/>
      <c r="P672" s="408"/>
      <c r="Q672" s="408"/>
      <c r="R672" s="781">
        <f>IF(R667=0,0,R667+24)</f>
        <v>46</v>
      </c>
      <c r="S672" s="775">
        <f>IF(R672=0,0,R672+72)</f>
        <v>118</v>
      </c>
      <c r="T672" s="776">
        <f t="shared" si="213"/>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hidden="1" outlineLevel="3" x14ac:dyDescent="0.25">
      <c r="A673" s="376"/>
      <c r="B673" s="385"/>
      <c r="C673" s="378">
        <f t="shared" si="211"/>
        <v>4</v>
      </c>
      <c r="D673" s="403"/>
      <c r="E673" s="460"/>
      <c r="F673" s="460"/>
      <c r="G673" s="403"/>
      <c r="H673" s="424"/>
      <c r="I673" s="430" t="s">
        <v>629</v>
      </c>
      <c r="J673" s="430"/>
      <c r="K673" s="408"/>
      <c r="L673" s="408"/>
      <c r="M673" s="408"/>
      <c r="N673" s="408"/>
      <c r="O673" s="408"/>
      <c r="P673" s="408"/>
      <c r="Q673" s="408"/>
      <c r="R673" s="781">
        <f>IF(R668=0,0,R668+24)</f>
        <v>46</v>
      </c>
      <c r="S673" s="775">
        <f>IF(R673=0,0,R673+72)</f>
        <v>118</v>
      </c>
      <c r="T673" s="776">
        <f t="shared" si="213"/>
        <v>118</v>
      </c>
      <c r="U673" s="775">
        <f>IF(T673=0,0,T673+72)</f>
        <v>190</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hidden="1" outlineLevel="3" x14ac:dyDescent="0.25">
      <c r="A674" s="376"/>
      <c r="B674" s="385"/>
      <c r="C674" s="378">
        <f t="shared" si="211"/>
        <v>4</v>
      </c>
      <c r="D674" s="403"/>
      <c r="E674" s="460"/>
      <c r="F674" s="460"/>
      <c r="G674" s="403"/>
      <c r="H674" s="424"/>
      <c r="I674" s="430" t="s">
        <v>602</v>
      </c>
      <c r="J674" s="430"/>
      <c r="K674" s="408"/>
      <c r="L674" s="408"/>
      <c r="M674" s="408"/>
      <c r="N674" s="408"/>
      <c r="O674" s="408"/>
      <c r="P674" s="408"/>
      <c r="Q674" s="408"/>
      <c r="R674" s="781">
        <f>IF(R669=0,0,R669+24)</f>
        <v>47</v>
      </c>
      <c r="S674" s="775">
        <f>IF(R674=0,0,R674+72)</f>
        <v>119</v>
      </c>
      <c r="T674" s="776">
        <f t="shared" si="213"/>
        <v>119</v>
      </c>
      <c r="U674" s="775">
        <f>IF(T674=0,0,T674+72)</f>
        <v>191</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hidden="1" outlineLevel="3" x14ac:dyDescent="0.25">
      <c r="A675" s="376"/>
      <c r="B675" s="385"/>
      <c r="C675" s="378">
        <f t="shared" si="211"/>
        <v>4</v>
      </c>
      <c r="D675" s="403"/>
      <c r="E675" s="460"/>
      <c r="F675" s="460"/>
      <c r="G675" s="403"/>
      <c r="H675" s="424" t="str">
        <f>H$264</f>
        <v>Spr</v>
      </c>
      <c r="I675" s="430" t="s">
        <v>620</v>
      </c>
      <c r="J675" s="430"/>
      <c r="K675" s="408"/>
      <c r="L675" s="408"/>
      <c r="M675" s="408"/>
      <c r="N675" s="408"/>
      <c r="O675" s="408"/>
      <c r="P675" s="408"/>
      <c r="Q675" s="408"/>
      <c r="R675" s="408">
        <v>0</v>
      </c>
      <c r="S675" s="408">
        <v>0</v>
      </c>
      <c r="T675" s="408">
        <v>0</v>
      </c>
      <c r="U675" s="408">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hidden="1" outlineLevel="3" x14ac:dyDescent="0.25">
      <c r="A676" s="376"/>
      <c r="B676" s="385"/>
      <c r="C676" s="378">
        <f t="shared" si="211"/>
        <v>4</v>
      </c>
      <c r="D676" s="403"/>
      <c r="E676" s="460"/>
      <c r="F676" s="460"/>
      <c r="G676" s="403"/>
      <c r="H676" s="424"/>
      <c r="I676" s="430" t="s">
        <v>632</v>
      </c>
      <c r="J676" s="430"/>
      <c r="K676" s="408"/>
      <c r="L676" s="408"/>
      <c r="M676" s="408"/>
      <c r="N676" s="408"/>
      <c r="O676" s="408"/>
      <c r="P676" s="408"/>
      <c r="Q676" s="408"/>
      <c r="R676" s="781">
        <f>IF(R671=0,0,R671+24)</f>
        <v>0</v>
      </c>
      <c r="S676" s="775">
        <f>IF(R676=0,0,R676+72)</f>
        <v>0</v>
      </c>
      <c r="T676" s="776">
        <f t="shared" ref="T676:T679" si="214">S676</f>
        <v>0</v>
      </c>
      <c r="U676" s="775">
        <f>IF(T676=0,0,T676+72)</f>
        <v>0</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hidden="1" outlineLevel="3" x14ac:dyDescent="0.25">
      <c r="A677" s="376"/>
      <c r="B677" s="385"/>
      <c r="C677" s="378">
        <f t="shared" si="211"/>
        <v>4</v>
      </c>
      <c r="D677" s="403"/>
      <c r="E677" s="460"/>
      <c r="F677" s="460"/>
      <c r="G677" s="403"/>
      <c r="H677" s="424"/>
      <c r="I677" s="430" t="s">
        <v>601</v>
      </c>
      <c r="J677" s="430"/>
      <c r="K677" s="408"/>
      <c r="L677" s="408"/>
      <c r="M677" s="408"/>
      <c r="N677" s="408"/>
      <c r="O677" s="408"/>
      <c r="P677" s="408"/>
      <c r="Q677" s="408"/>
      <c r="R677" s="781">
        <f>IF(R672=0,0,R672+24)</f>
        <v>70</v>
      </c>
      <c r="S677" s="775">
        <f>IF(R677=0,0,R677+72)</f>
        <v>142</v>
      </c>
      <c r="T677" s="776">
        <f t="shared" si="214"/>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hidden="1" outlineLevel="3" x14ac:dyDescent="0.25">
      <c r="A678" s="376"/>
      <c r="B678" s="385"/>
      <c r="C678" s="378">
        <f t="shared" si="211"/>
        <v>4</v>
      </c>
      <c r="D678" s="403"/>
      <c r="E678" s="460"/>
      <c r="F678" s="460"/>
      <c r="G678" s="403"/>
      <c r="H678" s="424"/>
      <c r="I678" s="430" t="s">
        <v>629</v>
      </c>
      <c r="J678" s="430"/>
      <c r="K678" s="408"/>
      <c r="L678" s="408"/>
      <c r="M678" s="408"/>
      <c r="N678" s="408"/>
      <c r="O678" s="408"/>
      <c r="P678" s="408"/>
      <c r="Q678" s="408"/>
      <c r="R678" s="781">
        <f>IF(R673=0,0,R673+24)</f>
        <v>70</v>
      </c>
      <c r="S678" s="775">
        <f>IF(R678=0,0,R678+72)</f>
        <v>142</v>
      </c>
      <c r="T678" s="776">
        <f t="shared" si="214"/>
        <v>142</v>
      </c>
      <c r="U678" s="775">
        <f>IF(T678=0,0,T678+72)</f>
        <v>214</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idden="1" outlineLevel="3" x14ac:dyDescent="0.25">
      <c r="A679" s="376"/>
      <c r="B679" s="385"/>
      <c r="C679" s="378">
        <f t="shared" si="211"/>
        <v>4</v>
      </c>
      <c r="D679" s="403"/>
      <c r="E679" s="460"/>
      <c r="F679" s="460"/>
      <c r="G679" s="403"/>
      <c r="H679" s="424"/>
      <c r="I679" s="430" t="s">
        <v>602</v>
      </c>
      <c r="J679" s="430"/>
      <c r="K679" s="408"/>
      <c r="L679" s="408"/>
      <c r="M679" s="408"/>
      <c r="N679" s="408"/>
      <c r="O679" s="408"/>
      <c r="P679" s="408"/>
      <c r="Q679" s="408"/>
      <c r="R679" s="781">
        <f>IF(R674=0,0,R674+24)</f>
        <v>71</v>
      </c>
      <c r="S679" s="775">
        <f>IF(R679=0,0,R679+72)</f>
        <v>143</v>
      </c>
      <c r="T679" s="776">
        <f t="shared" si="214"/>
        <v>143</v>
      </c>
      <c r="U679" s="775">
        <f>IF(T679=0,0,T679+72)</f>
        <v>215</v>
      </c>
      <c r="V679" s="408"/>
      <c r="W679" s="408"/>
      <c r="X679" s="408"/>
      <c r="Y679" s="408"/>
      <c r="Z679" s="408"/>
      <c r="AA679" s="408"/>
      <c r="AB679" s="408"/>
      <c r="AC679" s="408"/>
      <c r="AD679" s="408"/>
      <c r="AE679" s="408"/>
      <c r="AF679" s="408"/>
      <c r="AG679" s="408"/>
      <c r="AH679" s="408"/>
      <c r="AI679" s="408"/>
      <c r="AJ679" s="408"/>
      <c r="AK679" s="408"/>
      <c r="AL679" s="408"/>
      <c r="AM679" s="408"/>
      <c r="AN679" s="408"/>
      <c r="AO679" s="403"/>
      <c r="AP679" s="388"/>
      <c r="AQ679" s="376"/>
      <c r="AR679" s="376"/>
      <c r="AS679" s="376"/>
    </row>
    <row r="680" spans="1:45" ht="5.0999999999999996" hidden="1" customHeight="1" outlineLevel="2" x14ac:dyDescent="0.25">
      <c r="A680" s="376"/>
      <c r="B680" s="385"/>
      <c r="C680" s="378">
        <f>INT($C$243)+2.005</f>
        <v>3.0049999999999999</v>
      </c>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c r="AB680" s="403"/>
      <c r="AC680" s="403"/>
      <c r="AD680" s="403"/>
      <c r="AE680" s="403"/>
      <c r="AF680" s="403"/>
      <c r="AG680" s="403"/>
      <c r="AH680" s="403"/>
      <c r="AI680" s="403"/>
      <c r="AJ680" s="403"/>
      <c r="AK680" s="403"/>
      <c r="AL680" s="403"/>
      <c r="AM680" s="403"/>
      <c r="AN680" s="403"/>
      <c r="AO680" s="403" t="s">
        <v>438</v>
      </c>
      <c r="AP680" s="388"/>
      <c r="AQ680" s="376"/>
      <c r="AR680" s="376"/>
      <c r="AS680" s="376"/>
    </row>
    <row r="681" spans="1:45" outlineLevel="1" collapsed="1" x14ac:dyDescent="0.25">
      <c r="A681" s="376"/>
      <c r="B681" s="385"/>
      <c r="C681" s="378">
        <f>INT($C$243)+1</f>
        <v>2</v>
      </c>
      <c r="D681" s="403"/>
      <c r="E681" s="460"/>
      <c r="F681" s="460"/>
      <c r="G681" s="403"/>
      <c r="H681" s="463" t="s">
        <v>636</v>
      </c>
      <c r="I681" s="421" t="s">
        <v>637</v>
      </c>
      <c r="J681" s="421"/>
      <c r="K681" s="391"/>
      <c r="L681" s="391"/>
      <c r="M681" s="391"/>
      <c r="N681" s="391"/>
      <c r="O681" s="391"/>
      <c r="P681" s="391"/>
      <c r="Q681" s="391"/>
      <c r="R681" s="391"/>
      <c r="S681" s="391"/>
      <c r="T681" s="391"/>
      <c r="U681" s="391"/>
      <c r="V681" s="391"/>
      <c r="W681" s="391"/>
      <c r="X681" s="391"/>
      <c r="Y681" s="391"/>
      <c r="Z681" s="452"/>
      <c r="AA681" s="452"/>
      <c r="AB681" s="452"/>
      <c r="AC681" s="452"/>
      <c r="AD681" s="452"/>
      <c r="AE681" s="452"/>
      <c r="AF681" s="452"/>
      <c r="AG681" s="452"/>
      <c r="AH681" s="452"/>
      <c r="AI681" s="452"/>
      <c r="AJ681" s="452"/>
      <c r="AK681" s="452"/>
      <c r="AL681" s="452"/>
      <c r="AM681" s="452"/>
      <c r="AN681" s="452"/>
      <c r="AO681" s="403"/>
      <c r="AP681" s="388"/>
      <c r="AQ681" s="376"/>
      <c r="AR681" s="376"/>
      <c r="AS681" s="376"/>
    </row>
    <row r="682" spans="1:45" ht="5.0999999999999996" hidden="1" customHeight="1" outlineLevel="3" x14ac:dyDescent="0.25">
      <c r="A682" s="376"/>
      <c r="B682" s="385"/>
      <c r="C682" s="378">
        <f>INT($C$243)+3.005</f>
        <v>4.0049999999999999</v>
      </c>
      <c r="D682" s="403" t="s">
        <v>434</v>
      </c>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c r="AB682" s="403"/>
      <c r="AC682" s="403"/>
      <c r="AD682" s="403"/>
      <c r="AE682" s="403"/>
      <c r="AF682" s="403"/>
      <c r="AG682" s="403"/>
      <c r="AH682" s="403"/>
      <c r="AI682" s="403"/>
      <c r="AJ682" s="403"/>
      <c r="AK682" s="403"/>
      <c r="AL682" s="403"/>
      <c r="AM682" s="403"/>
      <c r="AN682" s="403"/>
      <c r="AO682" s="403"/>
      <c r="AP682" s="388"/>
      <c r="AQ682" s="376"/>
      <c r="AR682" s="376"/>
      <c r="AS682" s="376"/>
    </row>
    <row r="683" spans="1:45" hidden="1" outlineLevel="3" x14ac:dyDescent="0.25">
      <c r="A683" s="376"/>
      <c r="B683" s="385"/>
      <c r="C683" s="378">
        <f t="shared" ref="C683:C692" si="215">INT($C$243)+2</f>
        <v>3</v>
      </c>
      <c r="D683" s="403"/>
      <c r="E683" s="460"/>
      <c r="F683" s="460"/>
      <c r="G683" s="403"/>
      <c r="H683" s="424" t="str">
        <f>"Birth: "&amp;H$262</f>
        <v>Birth: Aut</v>
      </c>
      <c r="I683" s="430" t="s">
        <v>549</v>
      </c>
      <c r="J683" s="430"/>
      <c r="K683" s="469">
        <f t="shared" ref="K683:Q683" si="216">K262</f>
        <v>43586</v>
      </c>
      <c r="L683" s="469">
        <f t="shared" si="216"/>
        <v>43586</v>
      </c>
      <c r="M683" s="469">
        <f t="shared" si="216"/>
        <v>43586</v>
      </c>
      <c r="N683" s="469">
        <f t="shared" si="216"/>
        <v>43586</v>
      </c>
      <c r="O683" s="469">
        <f t="shared" si="216"/>
        <v>43586</v>
      </c>
      <c r="P683" s="469">
        <f t="shared" si="216"/>
        <v>43586</v>
      </c>
      <c r="Q683" s="469">
        <f t="shared" si="216"/>
        <v>43586</v>
      </c>
      <c r="R683" s="525">
        <f>R271</f>
        <v>43586</v>
      </c>
      <c r="S683" s="525">
        <f>S271</f>
        <v>43586</v>
      </c>
      <c r="T683" s="525">
        <f>T271</f>
        <v>43586</v>
      </c>
      <c r="U683" s="525">
        <f>U271</f>
        <v>43586</v>
      </c>
      <c r="V683" s="408" t="s">
        <v>875</v>
      </c>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hidden="1" outlineLevel="3" x14ac:dyDescent="0.25">
      <c r="A684" s="376"/>
      <c r="B684" s="385"/>
      <c r="C684" s="378">
        <f t="shared" si="215"/>
        <v>3</v>
      </c>
      <c r="D684" s="403"/>
      <c r="E684" s="460"/>
      <c r="F684" s="460"/>
      <c r="G684" s="403"/>
      <c r="H684" s="473"/>
      <c r="I684" s="430" t="s">
        <v>638</v>
      </c>
      <c r="J684" s="430"/>
      <c r="K684" s="526">
        <f t="shared" ref="K684:U684" si="217">K683+INDEX($R$365:$U$365,1,K$251+1)</f>
        <v>43677</v>
      </c>
      <c r="L684" s="526">
        <f t="shared" si="217"/>
        <v>43677</v>
      </c>
      <c r="M684" s="526">
        <f t="shared" si="217"/>
        <v>43677</v>
      </c>
      <c r="N684" s="526">
        <f t="shared" si="217"/>
        <v>43677</v>
      </c>
      <c r="O684" s="526">
        <f t="shared" si="217"/>
        <v>43677</v>
      </c>
      <c r="P684" s="526">
        <f t="shared" si="217"/>
        <v>43677</v>
      </c>
      <c r="Q684" s="526">
        <f t="shared" si="217"/>
        <v>43677</v>
      </c>
      <c r="R684" s="526">
        <f t="shared" si="217"/>
        <v>43677</v>
      </c>
      <c r="S684" s="526">
        <f t="shared" si="217"/>
        <v>43677</v>
      </c>
      <c r="T684" s="526">
        <f t="shared" si="217"/>
        <v>43677</v>
      </c>
      <c r="U684" s="526">
        <f t="shared" si="217"/>
        <v>43677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hidden="1" outlineLevel="3" x14ac:dyDescent="0.25">
      <c r="A685" s="376"/>
      <c r="B685" s="385"/>
      <c r="C685" s="378">
        <f t="shared" si="215"/>
        <v>3</v>
      </c>
      <c r="D685" s="403"/>
      <c r="E685" s="460"/>
      <c r="F685" s="460"/>
      <c r="G685" s="403"/>
      <c r="H685" s="424" t="str">
        <f>"Birth: "&amp;H$263</f>
        <v>Birth: Win</v>
      </c>
      <c r="I685" s="430" t="s">
        <v>549</v>
      </c>
      <c r="J685" s="430"/>
      <c r="K685" s="472">
        <f t="shared" ref="K685:Q685" si="218">K263</f>
        <v>43641</v>
      </c>
      <c r="L685" s="472">
        <f t="shared" si="218"/>
        <v>43641</v>
      </c>
      <c r="M685" s="472">
        <f t="shared" si="218"/>
        <v>43641</v>
      </c>
      <c r="N685" s="472">
        <f t="shared" si="218"/>
        <v>43641</v>
      </c>
      <c r="O685" s="472">
        <f t="shared" si="218"/>
        <v>43641</v>
      </c>
      <c r="P685" s="472">
        <f t="shared" si="218"/>
        <v>43641</v>
      </c>
      <c r="Q685" s="472">
        <f t="shared" si="218"/>
        <v>43641</v>
      </c>
      <c r="R685" s="482">
        <f>R279</f>
        <v>43641</v>
      </c>
      <c r="S685" s="482">
        <f>S279</f>
        <v>43641</v>
      </c>
      <c r="T685" s="482">
        <f>T279</f>
        <v>43641</v>
      </c>
      <c r="U685" s="482">
        <f>U279</f>
        <v>43641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hidden="1" outlineLevel="3" x14ac:dyDescent="0.25">
      <c r="A686" s="376"/>
      <c r="B686" s="385"/>
      <c r="C686" s="378">
        <f t="shared" si="215"/>
        <v>3</v>
      </c>
      <c r="D686" s="403"/>
      <c r="E686" s="460"/>
      <c r="F686" s="460"/>
      <c r="G686" s="403"/>
      <c r="H686" s="473"/>
      <c r="I686" s="430" t="s">
        <v>638</v>
      </c>
      <c r="J686" s="430"/>
      <c r="K686" s="527">
        <f t="shared" ref="K686:U686" si="219">K685+INDEX($R$365:$U$365,1,K$251+1)</f>
        <v>43732</v>
      </c>
      <c r="L686" s="527">
        <f t="shared" si="219"/>
        <v>43732</v>
      </c>
      <c r="M686" s="526">
        <f t="shared" si="219"/>
        <v>43732</v>
      </c>
      <c r="N686" s="526">
        <f t="shared" si="219"/>
        <v>43732</v>
      </c>
      <c r="O686" s="526">
        <f t="shared" si="219"/>
        <v>43732</v>
      </c>
      <c r="P686" s="526">
        <f t="shared" si="219"/>
        <v>43732</v>
      </c>
      <c r="Q686" s="526">
        <f t="shared" si="219"/>
        <v>43732</v>
      </c>
      <c r="R686" s="526">
        <f t="shared" si="219"/>
        <v>43732</v>
      </c>
      <c r="S686" s="526">
        <f t="shared" si="219"/>
        <v>43732</v>
      </c>
      <c r="T686" s="526">
        <f t="shared" si="219"/>
        <v>43732</v>
      </c>
      <c r="U686" s="526">
        <f t="shared" si="219"/>
        <v>43732</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hidden="1" outlineLevel="3" x14ac:dyDescent="0.25">
      <c r="A687" s="376"/>
      <c r="B687" s="385"/>
      <c r="C687" s="378">
        <f t="shared" si="215"/>
        <v>3</v>
      </c>
      <c r="D687" s="403"/>
      <c r="E687" s="460"/>
      <c r="F687" s="460"/>
      <c r="G687" s="403"/>
      <c r="H687" s="424" t="str">
        <f>"Birth: "&amp;H$264</f>
        <v>Birth: Spr</v>
      </c>
      <c r="I687" s="430" t="s">
        <v>549</v>
      </c>
      <c r="J687" s="430"/>
      <c r="K687" s="472">
        <f t="shared" ref="K687:Q687" si="220">K264</f>
        <v>43684</v>
      </c>
      <c r="L687" s="472">
        <f t="shared" si="220"/>
        <v>43684</v>
      </c>
      <c r="M687" s="472">
        <f t="shared" si="220"/>
        <v>43684</v>
      </c>
      <c r="N687" s="472">
        <f t="shared" si="220"/>
        <v>43684</v>
      </c>
      <c r="O687" s="472">
        <f t="shared" si="220"/>
        <v>43684</v>
      </c>
      <c r="P687" s="472">
        <f t="shared" si="220"/>
        <v>43684</v>
      </c>
      <c r="Q687" s="472">
        <f t="shared" si="220"/>
        <v>43684</v>
      </c>
      <c r="R687" s="482">
        <f>R287</f>
        <v>43684</v>
      </c>
      <c r="S687" s="482">
        <f>S287</f>
        <v>43684</v>
      </c>
      <c r="T687" s="482">
        <f>T287</f>
        <v>43684</v>
      </c>
      <c r="U687" s="482">
        <f>U287</f>
        <v>43684</v>
      </c>
      <c r="V687" s="408"/>
      <c r="W687" s="408"/>
      <c r="X687" s="408"/>
      <c r="Y687" s="408"/>
      <c r="Z687" s="408"/>
      <c r="AA687" s="408"/>
      <c r="AB687" s="408"/>
      <c r="AC687" s="408"/>
      <c r="AD687" s="408"/>
      <c r="AE687" s="408"/>
      <c r="AF687" s="408"/>
      <c r="AG687" s="408"/>
      <c r="AH687" s="408"/>
      <c r="AI687" s="408"/>
      <c r="AJ687" s="408"/>
      <c r="AK687" s="408"/>
      <c r="AL687" s="408"/>
      <c r="AM687" s="408"/>
      <c r="AN687" s="408"/>
      <c r="AO687" s="403"/>
      <c r="AP687" s="388"/>
      <c r="AQ687" s="376"/>
      <c r="AR687" s="376"/>
      <c r="AS687" s="376"/>
    </row>
    <row r="688" spans="1:45" hidden="1" outlineLevel="3" x14ac:dyDescent="0.25">
      <c r="A688" s="376"/>
      <c r="B688" s="385"/>
      <c r="C688" s="378">
        <f t="shared" si="215"/>
        <v>3</v>
      </c>
      <c r="D688" s="403"/>
      <c r="E688" s="460"/>
      <c r="F688" s="460"/>
      <c r="G688" s="403"/>
      <c r="H688" s="473"/>
      <c r="I688" s="430" t="s">
        <v>638</v>
      </c>
      <c r="J688" s="430"/>
      <c r="K688" s="527">
        <f t="shared" ref="K688:U688" si="221">K687+INDEX($R$365:$U$365,1,K$251+1)</f>
        <v>43775</v>
      </c>
      <c r="L688" s="527">
        <f t="shared" si="221"/>
        <v>43775</v>
      </c>
      <c r="M688" s="526">
        <f t="shared" si="221"/>
        <v>43775</v>
      </c>
      <c r="N688" s="526">
        <f t="shared" si="221"/>
        <v>43775</v>
      </c>
      <c r="O688" s="526">
        <f t="shared" si="221"/>
        <v>43775</v>
      </c>
      <c r="P688" s="526">
        <f t="shared" si="221"/>
        <v>43775</v>
      </c>
      <c r="Q688" s="526">
        <f t="shared" si="221"/>
        <v>43775</v>
      </c>
      <c r="R688" s="526">
        <f t="shared" si="221"/>
        <v>43775</v>
      </c>
      <c r="S688" s="526">
        <f t="shared" si="221"/>
        <v>43775</v>
      </c>
      <c r="T688" s="526">
        <f t="shared" si="221"/>
        <v>43775</v>
      </c>
      <c r="U688" s="526">
        <f t="shared" si="221"/>
        <v>43775</v>
      </c>
      <c r="V688" s="408"/>
      <c r="W688" s="408"/>
      <c r="X688" s="408"/>
      <c r="Y688" s="408"/>
      <c r="Z688" s="408"/>
      <c r="AA688" s="408"/>
      <c r="AB688" s="408"/>
      <c r="AC688" s="408"/>
      <c r="AD688" s="522" t="s">
        <v>1165</v>
      </c>
      <c r="AE688" s="408"/>
      <c r="AF688" s="408"/>
      <c r="AG688" s="408"/>
      <c r="AH688" s="408"/>
      <c r="AI688" s="408"/>
      <c r="AJ688" s="408"/>
      <c r="AK688" s="408"/>
      <c r="AL688" s="408"/>
      <c r="AM688" s="408"/>
      <c r="AN688" s="408"/>
      <c r="AO688" s="403"/>
      <c r="AP688" s="388"/>
      <c r="AQ688" s="376"/>
      <c r="AR688" s="376"/>
      <c r="AS688" s="376"/>
    </row>
    <row r="689" spans="1:45" hidden="1" outlineLevel="2" x14ac:dyDescent="0.25">
      <c r="A689" s="376"/>
      <c r="B689" s="385"/>
      <c r="C689" s="378">
        <f t="shared" si="215"/>
        <v>3</v>
      </c>
      <c r="D689" s="403"/>
      <c r="E689" s="460"/>
      <c r="F689" s="460"/>
      <c r="G689" s="403"/>
      <c r="H689" s="473" t="s">
        <v>555</v>
      </c>
      <c r="I689" s="431" t="s">
        <v>639</v>
      </c>
      <c r="J689" s="520" t="s">
        <v>640</v>
      </c>
      <c r="K689" s="521">
        <f>COUNTA($H$690:$H$761)</f>
        <v>3</v>
      </c>
      <c r="L689" s="521">
        <f>COUNTA($I$690:$I$761)/K689</f>
        <v>8</v>
      </c>
      <c r="M689" s="475">
        <f>COUNTA($J$690:$J$761)/(L689*K689)</f>
        <v>3</v>
      </c>
      <c r="N689" s="528" t="s">
        <v>641</v>
      </c>
      <c r="O689" s="529"/>
      <c r="P689" s="529"/>
      <c r="Q689" s="529"/>
      <c r="R689" s="529"/>
      <c r="S689" s="529"/>
      <c r="T689" s="529"/>
      <c r="U689" s="503"/>
      <c r="V689" s="424" t="s">
        <v>642</v>
      </c>
      <c r="W689" s="408"/>
      <c r="X689" s="430" t="s">
        <v>643</v>
      </c>
      <c r="Y689" s="430"/>
      <c r="Z689" s="430"/>
      <c r="AA689" s="430"/>
      <c r="AB689" s="408"/>
      <c r="AC689" s="408"/>
      <c r="AD689" s="408"/>
      <c r="AE689" s="408"/>
      <c r="AF689" s="408"/>
      <c r="AG689" s="408"/>
      <c r="AH689" s="408"/>
      <c r="AI689" s="408"/>
      <c r="AJ689" s="408"/>
      <c r="AK689" s="408"/>
      <c r="AL689" s="408"/>
      <c r="AM689" s="408"/>
      <c r="AN689" s="408"/>
      <c r="AO689" s="403"/>
      <c r="AP689" s="388"/>
      <c r="AQ689" s="376"/>
      <c r="AR689" s="376"/>
      <c r="AS689" s="376"/>
    </row>
    <row r="690" spans="1:45" hidden="1" outlineLevel="3" x14ac:dyDescent="0.25">
      <c r="A690" s="376"/>
      <c r="B690" s="385"/>
      <c r="C690" s="378">
        <f t="shared" si="215"/>
        <v>3</v>
      </c>
      <c r="D690" s="403"/>
      <c r="E690" s="460"/>
      <c r="F690" s="460"/>
      <c r="G690" s="403"/>
      <c r="H690" s="424" t="str">
        <f>H$262</f>
        <v>Aut</v>
      </c>
      <c r="I690" s="424">
        <v>0</v>
      </c>
      <c r="J690" s="450" t="s">
        <v>537</v>
      </c>
      <c r="K690" s="530">
        <v>43784</v>
      </c>
      <c r="L690" s="530">
        <v>43784</v>
      </c>
      <c r="M690" s="530">
        <v>43784</v>
      </c>
      <c r="N690" s="408"/>
      <c r="O690" s="408"/>
      <c r="P690" s="408"/>
      <c r="Q690" s="408"/>
      <c r="R690" s="531">
        <v>43784</v>
      </c>
      <c r="S690" s="531">
        <v>43784</v>
      </c>
      <c r="T690" s="531">
        <v>43784</v>
      </c>
      <c r="U690" s="531">
        <v>43784</v>
      </c>
      <c r="V690" s="451">
        <v>0</v>
      </c>
      <c r="W690" s="408"/>
      <c r="X690" s="408" t="b">
        <f t="shared" ref="X690:AA692" si="222">R690&lt;(MAX(R$268:R$275)+MAX($I$365*R$365,$I$366*R$366,$I$367*R$367))</f>
        <v>0</v>
      </c>
      <c r="Y690" s="408" t="b">
        <f t="shared" si="222"/>
        <v>0</v>
      </c>
      <c r="Z690" s="408" t="b">
        <f t="shared" si="222"/>
        <v>0</v>
      </c>
      <c r="AA690" s="408" t="b">
        <f t="shared" si="222"/>
        <v>0</v>
      </c>
      <c r="AB690" s="408"/>
      <c r="AC690" s="1031">
        <f>MIN(363,INT((K690 - DATE(YEAR(K690),1,1))))+364*(YEAR(K690)-i_startyear)</f>
        <v>318</v>
      </c>
      <c r="AD690" s="1031">
        <f>MIN(363,INT((L690 - DATE(YEAR(L690),1,1))))+364*(YEAR(L690)-i_startyear)</f>
        <v>318</v>
      </c>
      <c r="AE690" s="1031">
        <f>MIN(363,INT((M690 - DATE(YEAR(M690),1,1))))+364*(YEAR(M690)-i_startyear)</f>
        <v>318</v>
      </c>
      <c r="AF690" s="408"/>
      <c r="AG690" s="408"/>
      <c r="AH690" s="408"/>
      <c r="AI690" s="408"/>
      <c r="AJ690" s="1031">
        <f t="shared" ref="AJ690:AJ721" si="223">MIN(363,INT((R690 - DATE(YEAR(R690),1,1))))+364*(YEAR(R690)-i_startyear)</f>
        <v>318</v>
      </c>
      <c r="AK690" s="1031">
        <f t="shared" ref="AK690:AK721" si="224">MIN(363,INT((S690 - DATE(YEAR(S690),1,1))))+364*(YEAR(S690)-i_startyear)</f>
        <v>318</v>
      </c>
      <c r="AL690" s="1031">
        <f t="shared" ref="AL690:AL721" si="225">MIN(363,INT((T690 - DATE(YEAR(T690),1,1))))+364*(YEAR(T690)-i_startyear)</f>
        <v>318</v>
      </c>
      <c r="AM690" s="1031">
        <f t="shared" ref="AM690:AM721" si="226">MIN(363,INT((U690 - DATE(YEAR(U690),1,1))))+364*(YEAR(U690)-i_startyear)</f>
        <v>318</v>
      </c>
      <c r="AN690" s="408"/>
      <c r="AO690" s="403"/>
      <c r="AP690" s="388"/>
      <c r="AQ690" s="376"/>
      <c r="AR690" s="376"/>
      <c r="AS690" s="376"/>
    </row>
    <row r="691" spans="1:45" hidden="1" outlineLevel="3" x14ac:dyDescent="0.25">
      <c r="A691" s="376"/>
      <c r="B691" s="385"/>
      <c r="C691" s="378">
        <f t="shared" si="215"/>
        <v>3</v>
      </c>
      <c r="D691" s="403"/>
      <c r="E691" s="460"/>
      <c r="F691" s="460"/>
      <c r="G691" s="403"/>
      <c r="H691" s="424"/>
      <c r="I691" s="424"/>
      <c r="J691" s="450" t="s">
        <v>10</v>
      </c>
      <c r="K691" s="408"/>
      <c r="L691" s="408"/>
      <c r="M691" s="408"/>
      <c r="N691" s="531">
        <v>43784</v>
      </c>
      <c r="O691" s="531">
        <v>43784</v>
      </c>
      <c r="P691" s="531">
        <v>43784</v>
      </c>
      <c r="Q691" s="531">
        <v>43784</v>
      </c>
      <c r="R691" s="531">
        <v>43784</v>
      </c>
      <c r="S691" s="531">
        <v>43784</v>
      </c>
      <c r="T691" s="531">
        <v>43784</v>
      </c>
      <c r="U691" s="531">
        <v>43784</v>
      </c>
      <c r="V691" s="532">
        <f>1-SUM(V661,V692)</f>
        <v>0.5</v>
      </c>
      <c r="W691" s="408"/>
      <c r="X691" s="408" t="b">
        <f t="shared" si="222"/>
        <v>0</v>
      </c>
      <c r="Y691" s="408" t="b">
        <f t="shared" si="222"/>
        <v>0</v>
      </c>
      <c r="Z691" s="408" t="b">
        <f t="shared" si="222"/>
        <v>0</v>
      </c>
      <c r="AA691" s="408" t="b">
        <f t="shared" si="222"/>
        <v>0</v>
      </c>
      <c r="AB691" s="408"/>
      <c r="AC691" s="408"/>
      <c r="AD691" s="408"/>
      <c r="AE691" s="408"/>
      <c r="AF691" s="1031">
        <f>MIN(363,INT((N691 - DATE(YEAR(N691),1,1))))+364*(YEAR(N691)-i_startyear)</f>
        <v>318</v>
      </c>
      <c r="AG691" s="1031">
        <f>MIN(363,INT((O691 - DATE(YEAR(O691),1,1))))+364*(YEAR(O691)-i_startyear)</f>
        <v>318</v>
      </c>
      <c r="AH691" s="1031">
        <f>MIN(363,INT((P691 - DATE(YEAR(P691),1,1))))+364*(YEAR(P691)-i_startyear)</f>
        <v>318</v>
      </c>
      <c r="AI691" s="1031">
        <f>MIN(363,INT((Q691 - DATE(YEAR(Q691),1,1))))+364*(YEAR(Q691)-i_startyear)</f>
        <v>318</v>
      </c>
      <c r="AJ691" s="1031">
        <f t="shared" si="223"/>
        <v>318</v>
      </c>
      <c r="AK691" s="1031">
        <f t="shared" si="224"/>
        <v>318</v>
      </c>
      <c r="AL691" s="1031">
        <f t="shared" si="225"/>
        <v>318</v>
      </c>
      <c r="AM691" s="1031">
        <f t="shared" si="226"/>
        <v>318</v>
      </c>
      <c r="AN691" s="408"/>
      <c r="AO691" s="403"/>
      <c r="AP691" s="388"/>
      <c r="AQ691" s="376"/>
      <c r="AR691" s="376"/>
      <c r="AS691" s="376"/>
    </row>
    <row r="692" spans="1:45" hidden="1" outlineLevel="3" x14ac:dyDescent="0.25">
      <c r="A692" s="376"/>
      <c r="B692" s="385"/>
      <c r="C692" s="378">
        <f t="shared" si="215"/>
        <v>3</v>
      </c>
      <c r="D692" s="403"/>
      <c r="E692" s="460"/>
      <c r="F692" s="460"/>
      <c r="G692" s="403"/>
      <c r="H692" s="424"/>
      <c r="I692" s="424"/>
      <c r="J692" s="450" t="s">
        <v>842</v>
      </c>
      <c r="K692" s="408"/>
      <c r="L692" s="408"/>
      <c r="M692" s="408"/>
      <c r="N692" s="408"/>
      <c r="O692" s="408"/>
      <c r="P692" s="408"/>
      <c r="Q692" s="408"/>
      <c r="R692" s="531">
        <v>43784</v>
      </c>
      <c r="S692" s="531">
        <v>43784</v>
      </c>
      <c r="T692" s="531">
        <v>43784</v>
      </c>
      <c r="U692" s="531">
        <v>43784</v>
      </c>
      <c r="V692" s="451">
        <v>0.5</v>
      </c>
      <c r="W692" s="408"/>
      <c r="X692" s="408" t="b">
        <f t="shared" si="222"/>
        <v>0</v>
      </c>
      <c r="Y692" s="408" t="b">
        <f t="shared" si="222"/>
        <v>0</v>
      </c>
      <c r="Z692" s="408" t="b">
        <f t="shared" si="222"/>
        <v>0</v>
      </c>
      <c r="AA692" s="408" t="b">
        <f t="shared" si="222"/>
        <v>0</v>
      </c>
      <c r="AB692" s="408"/>
      <c r="AC692" s="408"/>
      <c r="AD692" s="408"/>
      <c r="AE692" s="408"/>
      <c r="AF692" s="408"/>
      <c r="AG692" s="408"/>
      <c r="AH692" s="408"/>
      <c r="AI692" s="408"/>
      <c r="AJ692" s="1031">
        <f t="shared" si="223"/>
        <v>318</v>
      </c>
      <c r="AK692" s="1031">
        <f t="shared" si="224"/>
        <v>318</v>
      </c>
      <c r="AL692" s="1031">
        <f t="shared" si="225"/>
        <v>318</v>
      </c>
      <c r="AM692" s="1031">
        <f t="shared" si="226"/>
        <v>318</v>
      </c>
      <c r="AN692" s="408"/>
      <c r="AO692" s="403"/>
      <c r="AP692" s="388"/>
      <c r="AQ692" s="376"/>
      <c r="AR692" s="376"/>
      <c r="AS692" s="376"/>
    </row>
    <row r="693" spans="1:45" hidden="1" outlineLevel="3" x14ac:dyDescent="0.25">
      <c r="A693" s="376"/>
      <c r="B693" s="385"/>
      <c r="C693" s="378">
        <f>INT($C$243)+3</f>
        <v>4</v>
      </c>
      <c r="D693" s="403"/>
      <c r="E693" s="460"/>
      <c r="F693" s="460"/>
      <c r="G693" s="403"/>
      <c r="H693" s="408"/>
      <c r="I693" s="424">
        <v>1</v>
      </c>
      <c r="J693" s="424" t="s">
        <v>644</v>
      </c>
      <c r="K693" s="496">
        <f>DATE(YEAR(K690)+1,MONTH(K690),DAY(K690))</f>
        <v>44150</v>
      </c>
      <c r="L693" s="496">
        <f>DATE(YEAR(L690)+1,MONTH(L690),DAY(L690))</f>
        <v>44150</v>
      </c>
      <c r="M693" s="496">
        <f>DATE(YEAR(M690)+1,MONTH(M690),DAY(M690))</f>
        <v>44150</v>
      </c>
      <c r="N693" s="408"/>
      <c r="O693" s="408"/>
      <c r="P693" s="408"/>
      <c r="Q693" s="408"/>
      <c r="R693" s="496">
        <f t="shared" ref="R693:U713" si="227">DATE(YEAR(R690)+1,MONTH(R690),DAY(R690))</f>
        <v>44150</v>
      </c>
      <c r="S693" s="496">
        <f t="shared" si="227"/>
        <v>44150</v>
      </c>
      <c r="T693" s="496">
        <f t="shared" si="227"/>
        <v>44150</v>
      </c>
      <c r="U693" s="496">
        <f t="shared" si="227"/>
        <v>44150</v>
      </c>
      <c r="V693" s="408"/>
      <c r="W693" s="408"/>
      <c r="X693" s="408"/>
      <c r="Y693" s="408"/>
      <c r="Z693" s="408"/>
      <c r="AA693" s="408"/>
      <c r="AB693" s="408"/>
      <c r="AC693" s="1031">
        <f>MIN(363,INT((K693 - DATE(YEAR(K693),1,1))))+364*(YEAR(K693)-i_startyear)</f>
        <v>683</v>
      </c>
      <c r="AD693" s="1031">
        <f>MIN(363,INT((L693 - DATE(YEAR(L693),1,1))))+364*(YEAR(L693)-i_startyear)</f>
        <v>683</v>
      </c>
      <c r="AE693" s="1031">
        <f>MIN(363,INT((M693 - DATE(YEAR(M693),1,1))))+364*(YEAR(M693)-i_startyear)</f>
        <v>683</v>
      </c>
      <c r="AF693" s="408"/>
      <c r="AG693" s="408"/>
      <c r="AH693" s="408"/>
      <c r="AI693" s="408"/>
      <c r="AJ693" s="1031">
        <f t="shared" si="223"/>
        <v>683</v>
      </c>
      <c r="AK693" s="1031">
        <f t="shared" si="224"/>
        <v>683</v>
      </c>
      <c r="AL693" s="1031">
        <f t="shared" si="225"/>
        <v>683</v>
      </c>
      <c r="AM693" s="1031">
        <f t="shared" si="226"/>
        <v>683</v>
      </c>
      <c r="AN693" s="408"/>
      <c r="AO693" s="403"/>
      <c r="AP693" s="388"/>
      <c r="AQ693" s="376"/>
      <c r="AR693" s="376"/>
      <c r="AS693" s="376"/>
    </row>
    <row r="694" spans="1:45" hidden="1" outlineLevel="3" x14ac:dyDescent="0.25">
      <c r="A694" s="376"/>
      <c r="B694" s="385"/>
      <c r="C694" s="378">
        <f>INT($C$243)+3</f>
        <v>4</v>
      </c>
      <c r="D694" s="403"/>
      <c r="E694" s="460"/>
      <c r="F694" s="460"/>
      <c r="G694" s="403"/>
      <c r="H694" s="408"/>
      <c r="I694" s="424"/>
      <c r="J694" s="424" t="s">
        <v>634</v>
      </c>
      <c r="K694" s="408"/>
      <c r="L694" s="408"/>
      <c r="M694" s="408"/>
      <c r="N694" s="496">
        <f>DATE(YEAR(N691)+1,MONTH(N691),DAY(N691))</f>
        <v>44150</v>
      </c>
      <c r="O694" s="496">
        <f>DATE(YEAR(O691)+1,MONTH(O691),DAY(O691))</f>
        <v>44150</v>
      </c>
      <c r="P694" s="496">
        <f>DATE(YEAR(P691)+1,MONTH(P691),DAY(P691))</f>
        <v>44150</v>
      </c>
      <c r="Q694" s="496">
        <f>DATE(YEAR(Q691)+1,MONTH(Q691),DAY(Q691))</f>
        <v>44150</v>
      </c>
      <c r="R694" s="496">
        <f t="shared" si="227"/>
        <v>44150</v>
      </c>
      <c r="S694" s="496">
        <f t="shared" si="227"/>
        <v>44150</v>
      </c>
      <c r="T694" s="496">
        <f t="shared" si="227"/>
        <v>44150</v>
      </c>
      <c r="U694" s="496">
        <f t="shared" si="227"/>
        <v>44150</v>
      </c>
      <c r="V694" s="408"/>
      <c r="W694" s="408"/>
      <c r="X694" s="408"/>
      <c r="Y694" s="408"/>
      <c r="Z694" s="408"/>
      <c r="AA694" s="408"/>
      <c r="AB694" s="408"/>
      <c r="AC694" s="408"/>
      <c r="AD694" s="408"/>
      <c r="AE694" s="408"/>
      <c r="AF694" s="1031">
        <f>MIN(363,INT((N694 - DATE(YEAR(N694),1,1))))+364*(YEAR(N694)-i_startyear)</f>
        <v>683</v>
      </c>
      <c r="AG694" s="1031">
        <f>MIN(363,INT((O694 - DATE(YEAR(O694),1,1))))+364*(YEAR(O694)-i_startyear)</f>
        <v>683</v>
      </c>
      <c r="AH694" s="1031">
        <f>MIN(363,INT((P694 - DATE(YEAR(P694),1,1))))+364*(YEAR(P694)-i_startyear)</f>
        <v>683</v>
      </c>
      <c r="AI694" s="1031">
        <f>MIN(363,INT((Q694 - DATE(YEAR(Q694),1,1))))+364*(YEAR(Q694)-i_startyear)</f>
        <v>683</v>
      </c>
      <c r="AJ694" s="1031">
        <f t="shared" si="223"/>
        <v>683</v>
      </c>
      <c r="AK694" s="1031">
        <f t="shared" si="224"/>
        <v>683</v>
      </c>
      <c r="AL694" s="1031">
        <f t="shared" si="225"/>
        <v>683</v>
      </c>
      <c r="AM694" s="1031">
        <f t="shared" si="226"/>
        <v>683</v>
      </c>
      <c r="AN694" s="408"/>
      <c r="AO694" s="403"/>
      <c r="AP694" s="388"/>
      <c r="AQ694" s="376"/>
      <c r="AR694" s="376"/>
      <c r="AS694" s="376"/>
    </row>
    <row r="695" spans="1:45" hidden="1" outlineLevel="3" x14ac:dyDescent="0.25">
      <c r="A695" s="376"/>
      <c r="B695" s="385"/>
      <c r="C695" s="378">
        <f>INT($C$243)+3</f>
        <v>4</v>
      </c>
      <c r="D695" s="403"/>
      <c r="E695" s="460"/>
      <c r="F695" s="460"/>
      <c r="G695" s="403"/>
      <c r="H695" s="408"/>
      <c r="I695" s="424"/>
      <c r="J695" s="424" t="s">
        <v>635</v>
      </c>
      <c r="K695" s="408"/>
      <c r="L695" s="408"/>
      <c r="M695" s="408"/>
      <c r="N695" s="408"/>
      <c r="O695" s="408"/>
      <c r="P695" s="408"/>
      <c r="Q695" s="408"/>
      <c r="R695" s="496">
        <f t="shared" si="227"/>
        <v>44150</v>
      </c>
      <c r="S695" s="496">
        <f t="shared" si="227"/>
        <v>44150</v>
      </c>
      <c r="T695" s="496">
        <f t="shared" si="227"/>
        <v>44150</v>
      </c>
      <c r="U695" s="496">
        <f t="shared" si="227"/>
        <v>44150</v>
      </c>
      <c r="V695" s="408"/>
      <c r="W695" s="408"/>
      <c r="X695" s="408"/>
      <c r="Y695" s="408"/>
      <c r="Z695" s="408"/>
      <c r="AA695" s="408"/>
      <c r="AB695" s="408"/>
      <c r="AC695" s="408"/>
      <c r="AD695" s="408"/>
      <c r="AE695" s="408"/>
      <c r="AF695" s="408"/>
      <c r="AG695" s="408"/>
      <c r="AH695" s="408"/>
      <c r="AI695" s="408"/>
      <c r="AJ695" s="1031">
        <f t="shared" si="223"/>
        <v>683</v>
      </c>
      <c r="AK695" s="1031">
        <f t="shared" si="224"/>
        <v>683</v>
      </c>
      <c r="AL695" s="1031">
        <f t="shared" si="225"/>
        <v>683</v>
      </c>
      <c r="AM695" s="1031">
        <f t="shared" si="226"/>
        <v>683</v>
      </c>
      <c r="AN695" s="408"/>
      <c r="AO695" s="403"/>
      <c r="AP695" s="388"/>
      <c r="AQ695" s="376"/>
      <c r="AR695" s="376"/>
      <c r="AS695" s="376"/>
    </row>
    <row r="696" spans="1:45" hidden="1" outlineLevel="3" x14ac:dyDescent="0.25">
      <c r="A696" s="376"/>
      <c r="B696" s="385"/>
      <c r="C696" s="378">
        <f t="shared" ref="C696:C752" si="228">INT($C$243+3)</f>
        <v>4</v>
      </c>
      <c r="D696" s="403"/>
      <c r="E696" s="460"/>
      <c r="F696" s="460"/>
      <c r="G696" s="403"/>
      <c r="H696" s="408"/>
      <c r="I696" s="424">
        <v>2</v>
      </c>
      <c r="J696" s="424" t="s">
        <v>644</v>
      </c>
      <c r="K696" s="496">
        <f>DATE(YEAR(K693)+1,MONTH(K693),DAY(K693))</f>
        <v>44515</v>
      </c>
      <c r="L696" s="496">
        <f>DATE(YEAR(L693)+1,MONTH(L693),DAY(L693))</f>
        <v>44515</v>
      </c>
      <c r="M696" s="496">
        <f>DATE(YEAR(M693)+1,MONTH(M693),DAY(M693))</f>
        <v>44515</v>
      </c>
      <c r="N696" s="408"/>
      <c r="O696" s="408"/>
      <c r="P696" s="408"/>
      <c r="Q696" s="408"/>
      <c r="R696" s="496">
        <f t="shared" si="227"/>
        <v>44515</v>
      </c>
      <c r="S696" s="496">
        <f t="shared" si="227"/>
        <v>44515</v>
      </c>
      <c r="T696" s="496">
        <f t="shared" si="227"/>
        <v>44515</v>
      </c>
      <c r="U696" s="496">
        <f t="shared" si="227"/>
        <v>44515</v>
      </c>
      <c r="V696" s="408"/>
      <c r="W696" s="408"/>
      <c r="X696" s="408"/>
      <c r="Y696" s="408"/>
      <c r="Z696" s="408"/>
      <c r="AA696" s="408"/>
      <c r="AB696" s="408"/>
      <c r="AC696" s="1031">
        <f>MIN(363,INT((K696 - DATE(YEAR(K696),1,1))))+364*(YEAR(K696)-i_startyear)</f>
        <v>1046</v>
      </c>
      <c r="AD696" s="1031">
        <f>MIN(363,INT((L696 - DATE(YEAR(L696),1,1))))+364*(YEAR(L696)-i_startyear)</f>
        <v>1046</v>
      </c>
      <c r="AE696" s="1031">
        <f>MIN(363,INT((M696 - DATE(YEAR(M696),1,1))))+364*(YEAR(M696)-i_startyear)</f>
        <v>1046</v>
      </c>
      <c r="AF696" s="408"/>
      <c r="AG696" s="408"/>
      <c r="AH696" s="408"/>
      <c r="AI696" s="408"/>
      <c r="AJ696" s="1031">
        <f t="shared" si="223"/>
        <v>1046</v>
      </c>
      <c r="AK696" s="1031">
        <f t="shared" si="224"/>
        <v>1046</v>
      </c>
      <c r="AL696" s="1031">
        <f t="shared" si="225"/>
        <v>1046</v>
      </c>
      <c r="AM696" s="1031">
        <f t="shared" si="226"/>
        <v>1046</v>
      </c>
      <c r="AN696" s="408"/>
      <c r="AO696" s="403"/>
      <c r="AP696" s="388"/>
      <c r="AQ696" s="376"/>
      <c r="AR696" s="376"/>
      <c r="AS696" s="376"/>
    </row>
    <row r="697" spans="1:45" hidden="1" outlineLevel="3" x14ac:dyDescent="0.25">
      <c r="A697" s="376"/>
      <c r="B697" s="385"/>
      <c r="C697" s="378">
        <f t="shared" si="228"/>
        <v>4</v>
      </c>
      <c r="D697" s="403"/>
      <c r="E697" s="460"/>
      <c r="F697" s="460"/>
      <c r="G697" s="403"/>
      <c r="H697" s="408"/>
      <c r="I697" s="424"/>
      <c r="J697" s="424" t="s">
        <v>634</v>
      </c>
      <c r="K697" s="408"/>
      <c r="L697" s="408"/>
      <c r="M697" s="408"/>
      <c r="N697" s="496">
        <f>DATE(YEAR(N694)+1,MONTH(N694),DAY(N694))</f>
        <v>44515</v>
      </c>
      <c r="O697" s="496">
        <f>DATE(YEAR(O694)+1,MONTH(O694),DAY(O694))</f>
        <v>44515</v>
      </c>
      <c r="P697" s="496">
        <f>DATE(YEAR(P694)+1,MONTH(P694),DAY(P694))</f>
        <v>44515</v>
      </c>
      <c r="Q697" s="496">
        <f>DATE(YEAR(Q694)+1,MONTH(Q694),DAY(Q694))</f>
        <v>44515</v>
      </c>
      <c r="R697" s="496">
        <f t="shared" si="227"/>
        <v>44515</v>
      </c>
      <c r="S697" s="496">
        <f t="shared" si="227"/>
        <v>44515</v>
      </c>
      <c r="T697" s="496">
        <f t="shared" si="227"/>
        <v>44515</v>
      </c>
      <c r="U697" s="496">
        <f t="shared" si="227"/>
        <v>44515</v>
      </c>
      <c r="V697" s="408"/>
      <c r="W697" s="408"/>
      <c r="X697" s="408"/>
      <c r="Y697" s="408"/>
      <c r="Z697" s="408"/>
      <c r="AA697" s="408"/>
      <c r="AB697" s="408"/>
      <c r="AC697" s="408"/>
      <c r="AD697" s="408"/>
      <c r="AE697" s="408"/>
      <c r="AF697" s="1031">
        <f>MIN(363,INT((N697 - DATE(YEAR(N697),1,1))))+364*(YEAR(N697)-i_startyear)</f>
        <v>1046</v>
      </c>
      <c r="AG697" s="1031">
        <f>MIN(363,INT((O697 - DATE(YEAR(O697),1,1))))+364*(YEAR(O697)-i_startyear)</f>
        <v>1046</v>
      </c>
      <c r="AH697" s="1031">
        <f>MIN(363,INT((P697 - DATE(YEAR(P697),1,1))))+364*(YEAR(P697)-i_startyear)</f>
        <v>1046</v>
      </c>
      <c r="AI697" s="1031">
        <f>MIN(363,INT((Q697 - DATE(YEAR(Q697),1,1))))+364*(YEAR(Q697)-i_startyear)</f>
        <v>1046</v>
      </c>
      <c r="AJ697" s="1031">
        <f t="shared" si="223"/>
        <v>1046</v>
      </c>
      <c r="AK697" s="1031">
        <f t="shared" si="224"/>
        <v>1046</v>
      </c>
      <c r="AL697" s="1031">
        <f t="shared" si="225"/>
        <v>1046</v>
      </c>
      <c r="AM697" s="1031">
        <f t="shared" si="226"/>
        <v>1046</v>
      </c>
      <c r="AN697" s="408"/>
      <c r="AO697" s="403"/>
      <c r="AP697" s="388"/>
      <c r="AQ697" s="376"/>
      <c r="AR697" s="376"/>
      <c r="AS697" s="376"/>
    </row>
    <row r="698" spans="1:45" hidden="1" outlineLevel="3" x14ac:dyDescent="0.25">
      <c r="A698" s="376"/>
      <c r="B698" s="385"/>
      <c r="C698" s="378">
        <f t="shared" si="228"/>
        <v>4</v>
      </c>
      <c r="D698" s="403"/>
      <c r="E698" s="460"/>
      <c r="F698" s="460"/>
      <c r="G698" s="403"/>
      <c r="H698" s="408"/>
      <c r="I698" s="424"/>
      <c r="J698" s="424" t="s">
        <v>635</v>
      </c>
      <c r="K698" s="408"/>
      <c r="L698" s="408"/>
      <c r="M698" s="408"/>
      <c r="N698" s="408"/>
      <c r="O698" s="408"/>
      <c r="P698" s="408"/>
      <c r="Q698" s="408"/>
      <c r="R698" s="496">
        <f t="shared" si="227"/>
        <v>44515</v>
      </c>
      <c r="S698" s="496">
        <f t="shared" si="227"/>
        <v>44515</v>
      </c>
      <c r="T698" s="496">
        <f t="shared" si="227"/>
        <v>44515</v>
      </c>
      <c r="U698" s="496">
        <f t="shared" si="227"/>
        <v>44515</v>
      </c>
      <c r="V698" s="408"/>
      <c r="W698" s="408"/>
      <c r="X698" s="408"/>
      <c r="Y698" s="408"/>
      <c r="Z698" s="408"/>
      <c r="AA698" s="408"/>
      <c r="AB698" s="408"/>
      <c r="AC698" s="408"/>
      <c r="AD698" s="408"/>
      <c r="AE698" s="408"/>
      <c r="AF698" s="408"/>
      <c r="AG698" s="408"/>
      <c r="AH698" s="408"/>
      <c r="AI698" s="408"/>
      <c r="AJ698" s="1031">
        <f t="shared" si="223"/>
        <v>1046</v>
      </c>
      <c r="AK698" s="1031">
        <f t="shared" si="224"/>
        <v>1046</v>
      </c>
      <c r="AL698" s="1031">
        <f t="shared" si="225"/>
        <v>1046</v>
      </c>
      <c r="AM698" s="1031">
        <f t="shared" si="226"/>
        <v>1046</v>
      </c>
      <c r="AN698" s="408"/>
      <c r="AO698" s="403"/>
      <c r="AP698" s="388"/>
      <c r="AQ698" s="376"/>
      <c r="AR698" s="376"/>
      <c r="AS698" s="376"/>
    </row>
    <row r="699" spans="1:45" hidden="1" outlineLevel="3" x14ac:dyDescent="0.25">
      <c r="A699" s="376"/>
      <c r="B699" s="385"/>
      <c r="C699" s="378">
        <f t="shared" si="228"/>
        <v>4</v>
      </c>
      <c r="D699" s="403"/>
      <c r="E699" s="460"/>
      <c r="F699" s="460"/>
      <c r="G699" s="403"/>
      <c r="H699" s="408"/>
      <c r="I699" s="424">
        <v>3</v>
      </c>
      <c r="J699" s="424" t="s">
        <v>644</v>
      </c>
      <c r="K699" s="496">
        <f>DATE(YEAR(K696)+1,MONTH(K696),DAY(K696))</f>
        <v>44880</v>
      </c>
      <c r="L699" s="496">
        <f>DATE(YEAR(L696)+1,MONTH(L696),DAY(L696))</f>
        <v>44880</v>
      </c>
      <c r="M699" s="496">
        <f>DATE(YEAR(M696)+1,MONTH(M696),DAY(M696))</f>
        <v>44880</v>
      </c>
      <c r="N699" s="408"/>
      <c r="O699" s="408"/>
      <c r="P699" s="408"/>
      <c r="Q699" s="408"/>
      <c r="R699" s="496">
        <f t="shared" si="227"/>
        <v>44880</v>
      </c>
      <c r="S699" s="496">
        <f t="shared" si="227"/>
        <v>44880</v>
      </c>
      <c r="T699" s="496">
        <f t="shared" si="227"/>
        <v>44880</v>
      </c>
      <c r="U699" s="496">
        <f t="shared" si="227"/>
        <v>44880</v>
      </c>
      <c r="V699" s="408"/>
      <c r="W699" s="408"/>
      <c r="X699" s="408"/>
      <c r="Y699" s="408"/>
      <c r="Z699" s="408"/>
      <c r="AA699" s="408"/>
      <c r="AB699" s="408"/>
      <c r="AC699" s="1031">
        <f>MIN(363,INT((K699 - DATE(YEAR(K699),1,1))))+364*(YEAR(K699)-i_startyear)</f>
        <v>1410</v>
      </c>
      <c r="AD699" s="1031">
        <f>MIN(363,INT((L699 - DATE(YEAR(L699),1,1))))+364*(YEAR(L699)-i_startyear)</f>
        <v>1410</v>
      </c>
      <c r="AE699" s="1031">
        <f>MIN(363,INT((M699 - DATE(YEAR(M699),1,1))))+364*(YEAR(M699)-i_startyear)</f>
        <v>1410</v>
      </c>
      <c r="AF699" s="408"/>
      <c r="AG699" s="408"/>
      <c r="AH699" s="408"/>
      <c r="AI699" s="408"/>
      <c r="AJ699" s="1031">
        <f t="shared" si="223"/>
        <v>1410</v>
      </c>
      <c r="AK699" s="1031">
        <f t="shared" si="224"/>
        <v>1410</v>
      </c>
      <c r="AL699" s="1031">
        <f t="shared" si="225"/>
        <v>1410</v>
      </c>
      <c r="AM699" s="1031">
        <f t="shared" si="226"/>
        <v>1410</v>
      </c>
      <c r="AN699" s="408"/>
      <c r="AO699" s="403"/>
      <c r="AP699" s="388"/>
      <c r="AQ699" s="376"/>
      <c r="AR699" s="376"/>
      <c r="AS699" s="376"/>
    </row>
    <row r="700" spans="1:45" hidden="1" outlineLevel="3" x14ac:dyDescent="0.25">
      <c r="A700" s="376"/>
      <c r="B700" s="385"/>
      <c r="C700" s="378">
        <f t="shared" si="228"/>
        <v>4</v>
      </c>
      <c r="D700" s="403"/>
      <c r="E700" s="460"/>
      <c r="F700" s="460"/>
      <c r="G700" s="403"/>
      <c r="H700" s="408"/>
      <c r="I700" s="424"/>
      <c r="J700" s="424" t="s">
        <v>634</v>
      </c>
      <c r="K700" s="408"/>
      <c r="L700" s="408"/>
      <c r="M700" s="408"/>
      <c r="N700" s="496">
        <f>DATE(YEAR(N697)+1,MONTH(N697),DAY(N697))</f>
        <v>44880</v>
      </c>
      <c r="O700" s="496">
        <f>DATE(YEAR(O697)+1,MONTH(O697),DAY(O697))</f>
        <v>44880</v>
      </c>
      <c r="P700" s="496">
        <f>DATE(YEAR(P697)+1,MONTH(P697),DAY(P697))</f>
        <v>44880</v>
      </c>
      <c r="Q700" s="496">
        <f>DATE(YEAR(Q697)+1,MONTH(Q697),DAY(Q697))</f>
        <v>44880</v>
      </c>
      <c r="R700" s="496">
        <f t="shared" si="227"/>
        <v>44880</v>
      </c>
      <c r="S700" s="496">
        <f t="shared" si="227"/>
        <v>44880</v>
      </c>
      <c r="T700" s="496">
        <f t="shared" si="227"/>
        <v>44880</v>
      </c>
      <c r="U700" s="496">
        <f t="shared" si="227"/>
        <v>44880</v>
      </c>
      <c r="V700" s="408"/>
      <c r="W700" s="408"/>
      <c r="X700" s="408"/>
      <c r="Y700" s="408"/>
      <c r="Z700" s="408"/>
      <c r="AA700" s="408"/>
      <c r="AB700" s="408"/>
      <c r="AC700" s="408"/>
      <c r="AD700" s="408"/>
      <c r="AE700" s="408"/>
      <c r="AF700" s="1031">
        <f>MIN(363,INT((N700 - DATE(YEAR(N700),1,1))))+364*(YEAR(N700)-i_startyear)</f>
        <v>1410</v>
      </c>
      <c r="AG700" s="1031">
        <f>MIN(363,INT((O700 - DATE(YEAR(O700),1,1))))+364*(YEAR(O700)-i_startyear)</f>
        <v>1410</v>
      </c>
      <c r="AH700" s="1031">
        <f>MIN(363,INT((P700 - DATE(YEAR(P700),1,1))))+364*(YEAR(P700)-i_startyear)</f>
        <v>1410</v>
      </c>
      <c r="AI700" s="1031">
        <f>MIN(363,INT((Q700 - DATE(YEAR(Q700),1,1))))+364*(YEAR(Q700)-i_startyear)</f>
        <v>1410</v>
      </c>
      <c r="AJ700" s="1031">
        <f t="shared" si="223"/>
        <v>1410</v>
      </c>
      <c r="AK700" s="1031">
        <f t="shared" si="224"/>
        <v>1410</v>
      </c>
      <c r="AL700" s="1031">
        <f t="shared" si="225"/>
        <v>1410</v>
      </c>
      <c r="AM700" s="1031">
        <f t="shared" si="226"/>
        <v>1410</v>
      </c>
      <c r="AN700" s="408"/>
      <c r="AO700" s="403"/>
      <c r="AP700" s="388"/>
      <c r="AQ700" s="376"/>
      <c r="AR700" s="376"/>
      <c r="AS700" s="376"/>
    </row>
    <row r="701" spans="1:45" hidden="1" outlineLevel="3" x14ac:dyDescent="0.25">
      <c r="A701" s="376"/>
      <c r="B701" s="385"/>
      <c r="C701" s="378">
        <f t="shared" si="228"/>
        <v>4</v>
      </c>
      <c r="D701" s="403"/>
      <c r="E701" s="460"/>
      <c r="F701" s="460"/>
      <c r="G701" s="403"/>
      <c r="H701" s="408"/>
      <c r="I701" s="424"/>
      <c r="J701" s="424" t="s">
        <v>635</v>
      </c>
      <c r="K701" s="408"/>
      <c r="L701" s="408"/>
      <c r="M701" s="408"/>
      <c r="N701" s="408"/>
      <c r="O701" s="408"/>
      <c r="P701" s="408"/>
      <c r="Q701" s="408"/>
      <c r="R701" s="496">
        <f t="shared" si="227"/>
        <v>44880</v>
      </c>
      <c r="S701" s="496">
        <f t="shared" si="227"/>
        <v>44880</v>
      </c>
      <c r="T701" s="496">
        <f t="shared" si="227"/>
        <v>44880</v>
      </c>
      <c r="U701" s="496">
        <f t="shared" si="227"/>
        <v>44880</v>
      </c>
      <c r="V701" s="408"/>
      <c r="W701" s="408"/>
      <c r="X701" s="408"/>
      <c r="Y701" s="408"/>
      <c r="Z701" s="408"/>
      <c r="AA701" s="408"/>
      <c r="AB701" s="408"/>
      <c r="AC701" s="408"/>
      <c r="AD701" s="408"/>
      <c r="AE701" s="408"/>
      <c r="AF701" s="408"/>
      <c r="AG701" s="408"/>
      <c r="AH701" s="408"/>
      <c r="AI701" s="408"/>
      <c r="AJ701" s="1031">
        <f t="shared" si="223"/>
        <v>1410</v>
      </c>
      <c r="AK701" s="1031">
        <f t="shared" si="224"/>
        <v>1410</v>
      </c>
      <c r="AL701" s="1031">
        <f t="shared" si="225"/>
        <v>1410</v>
      </c>
      <c r="AM701" s="1031">
        <f t="shared" si="226"/>
        <v>1410</v>
      </c>
      <c r="AN701" s="408"/>
      <c r="AO701" s="403"/>
      <c r="AP701" s="388"/>
      <c r="AQ701" s="376"/>
      <c r="AR701" s="376"/>
      <c r="AS701" s="376"/>
    </row>
    <row r="702" spans="1:45" hidden="1" outlineLevel="3" x14ac:dyDescent="0.25">
      <c r="A702" s="376"/>
      <c r="B702" s="385"/>
      <c r="C702" s="378">
        <f t="shared" si="228"/>
        <v>4</v>
      </c>
      <c r="D702" s="403"/>
      <c r="E702" s="460"/>
      <c r="F702" s="460"/>
      <c r="G702" s="403"/>
      <c r="H702" s="408"/>
      <c r="I702" s="424">
        <v>4</v>
      </c>
      <c r="J702" s="424" t="s">
        <v>644</v>
      </c>
      <c r="K702" s="496">
        <f>DATE(YEAR(K699)+1,MONTH(K699),DAY(K699))</f>
        <v>45245</v>
      </c>
      <c r="L702" s="496">
        <f>DATE(YEAR(L699)+1,MONTH(L699),DAY(L699))</f>
        <v>45245</v>
      </c>
      <c r="M702" s="496">
        <f>DATE(YEAR(M699)+1,MONTH(M699),DAY(M699))</f>
        <v>45245</v>
      </c>
      <c r="N702" s="408"/>
      <c r="O702" s="408"/>
      <c r="P702" s="408"/>
      <c r="Q702" s="408"/>
      <c r="R702" s="496">
        <f t="shared" si="227"/>
        <v>45245</v>
      </c>
      <c r="S702" s="496">
        <f t="shared" si="227"/>
        <v>45245</v>
      </c>
      <c r="T702" s="496">
        <f t="shared" si="227"/>
        <v>45245</v>
      </c>
      <c r="U702" s="496">
        <f t="shared" si="227"/>
        <v>45245</v>
      </c>
      <c r="V702" s="408"/>
      <c r="W702" s="408"/>
      <c r="X702" s="408"/>
      <c r="Y702" s="408"/>
      <c r="Z702" s="408"/>
      <c r="AA702" s="408"/>
      <c r="AB702" s="408"/>
      <c r="AC702" s="1031">
        <f>MIN(363,INT((K702 - DATE(YEAR(K702),1,1))))+364*(YEAR(K702)-i_startyear)</f>
        <v>1774</v>
      </c>
      <c r="AD702" s="1031">
        <f>MIN(363,INT((L702 - DATE(YEAR(L702),1,1))))+364*(YEAR(L702)-i_startyear)</f>
        <v>1774</v>
      </c>
      <c r="AE702" s="1031">
        <f>MIN(363,INT((M702 - DATE(YEAR(M702),1,1))))+364*(YEAR(M702)-i_startyear)</f>
        <v>1774</v>
      </c>
      <c r="AF702" s="408"/>
      <c r="AG702" s="408"/>
      <c r="AH702" s="408"/>
      <c r="AI702" s="408"/>
      <c r="AJ702" s="1031">
        <f t="shared" si="223"/>
        <v>1774</v>
      </c>
      <c r="AK702" s="1031">
        <f t="shared" si="224"/>
        <v>1774</v>
      </c>
      <c r="AL702" s="1031">
        <f t="shared" si="225"/>
        <v>1774</v>
      </c>
      <c r="AM702" s="1031">
        <f t="shared" si="226"/>
        <v>1774</v>
      </c>
      <c r="AN702" s="408"/>
      <c r="AO702" s="403"/>
      <c r="AP702" s="388"/>
      <c r="AQ702" s="376"/>
      <c r="AR702" s="376"/>
      <c r="AS702" s="376"/>
    </row>
    <row r="703" spans="1:45" hidden="1" outlineLevel="3" x14ac:dyDescent="0.25">
      <c r="A703" s="376"/>
      <c r="B703" s="385"/>
      <c r="C703" s="378">
        <f t="shared" si="228"/>
        <v>4</v>
      </c>
      <c r="D703" s="403"/>
      <c r="E703" s="460"/>
      <c r="F703" s="460"/>
      <c r="G703" s="403"/>
      <c r="H703" s="408"/>
      <c r="I703" s="424"/>
      <c r="J703" s="424" t="s">
        <v>634</v>
      </c>
      <c r="K703" s="408"/>
      <c r="L703" s="408"/>
      <c r="M703" s="408"/>
      <c r="N703" s="496">
        <f>DATE(YEAR(N700)+1,MONTH(N700),DAY(N700))</f>
        <v>45245</v>
      </c>
      <c r="O703" s="496">
        <f>DATE(YEAR(O700)+1,MONTH(O700),DAY(O700))</f>
        <v>45245</v>
      </c>
      <c r="P703" s="496">
        <f>DATE(YEAR(P700)+1,MONTH(P700),DAY(P700))</f>
        <v>45245</v>
      </c>
      <c r="Q703" s="496">
        <f>DATE(YEAR(Q700)+1,MONTH(Q700),DAY(Q700))</f>
        <v>45245</v>
      </c>
      <c r="R703" s="496">
        <f t="shared" si="227"/>
        <v>45245</v>
      </c>
      <c r="S703" s="496">
        <f t="shared" si="227"/>
        <v>45245</v>
      </c>
      <c r="T703" s="496">
        <f t="shared" si="227"/>
        <v>45245</v>
      </c>
      <c r="U703" s="496">
        <f t="shared" si="227"/>
        <v>45245</v>
      </c>
      <c r="V703" s="408"/>
      <c r="W703" s="408"/>
      <c r="X703" s="408"/>
      <c r="Y703" s="408"/>
      <c r="Z703" s="408"/>
      <c r="AA703" s="408"/>
      <c r="AB703" s="408"/>
      <c r="AC703" s="408"/>
      <c r="AD703" s="408"/>
      <c r="AE703" s="408"/>
      <c r="AF703" s="1031">
        <f>MIN(363,INT((N703 - DATE(YEAR(N703),1,1))))+364*(YEAR(N703)-i_startyear)</f>
        <v>1774</v>
      </c>
      <c r="AG703" s="1031">
        <f>MIN(363,INT((O703 - DATE(YEAR(O703),1,1))))+364*(YEAR(O703)-i_startyear)</f>
        <v>1774</v>
      </c>
      <c r="AH703" s="1031">
        <f>MIN(363,INT((P703 - DATE(YEAR(P703),1,1))))+364*(YEAR(P703)-i_startyear)</f>
        <v>1774</v>
      </c>
      <c r="AI703" s="1031">
        <f>MIN(363,INT((Q703 - DATE(YEAR(Q703),1,1))))+364*(YEAR(Q703)-i_startyear)</f>
        <v>1774</v>
      </c>
      <c r="AJ703" s="1031">
        <f t="shared" si="223"/>
        <v>1774</v>
      </c>
      <c r="AK703" s="1031">
        <f t="shared" si="224"/>
        <v>1774</v>
      </c>
      <c r="AL703" s="1031">
        <f t="shared" si="225"/>
        <v>1774</v>
      </c>
      <c r="AM703" s="1031">
        <f t="shared" si="226"/>
        <v>1774</v>
      </c>
      <c r="AN703" s="408"/>
      <c r="AO703" s="403"/>
      <c r="AP703" s="388"/>
      <c r="AQ703" s="376"/>
      <c r="AR703" s="376"/>
      <c r="AS703" s="376"/>
    </row>
    <row r="704" spans="1:45" hidden="1" outlineLevel="3" x14ac:dyDescent="0.25">
      <c r="A704" s="376"/>
      <c r="B704" s="385"/>
      <c r="C704" s="378">
        <f t="shared" si="228"/>
        <v>4</v>
      </c>
      <c r="D704" s="403"/>
      <c r="E704" s="460"/>
      <c r="F704" s="460"/>
      <c r="G704" s="403"/>
      <c r="H704" s="408"/>
      <c r="I704" s="424"/>
      <c r="J704" s="424" t="s">
        <v>635</v>
      </c>
      <c r="K704" s="408"/>
      <c r="L704" s="408"/>
      <c r="M704" s="408"/>
      <c r="N704" s="408"/>
      <c r="O704" s="408"/>
      <c r="P704" s="408"/>
      <c r="Q704" s="408"/>
      <c r="R704" s="496">
        <f t="shared" si="227"/>
        <v>45245</v>
      </c>
      <c r="S704" s="496">
        <f t="shared" si="227"/>
        <v>45245</v>
      </c>
      <c r="T704" s="496">
        <f t="shared" si="227"/>
        <v>45245</v>
      </c>
      <c r="U704" s="496">
        <f t="shared" si="227"/>
        <v>45245</v>
      </c>
      <c r="V704" s="408"/>
      <c r="W704" s="408"/>
      <c r="X704" s="408"/>
      <c r="Y704" s="408"/>
      <c r="Z704" s="408"/>
      <c r="AA704" s="408"/>
      <c r="AB704" s="408"/>
      <c r="AC704" s="408"/>
      <c r="AD704" s="408"/>
      <c r="AE704" s="408"/>
      <c r="AF704" s="408"/>
      <c r="AG704" s="408"/>
      <c r="AH704" s="408"/>
      <c r="AI704" s="408"/>
      <c r="AJ704" s="1031">
        <f t="shared" si="223"/>
        <v>1774</v>
      </c>
      <c r="AK704" s="1031">
        <f t="shared" si="224"/>
        <v>1774</v>
      </c>
      <c r="AL704" s="1031">
        <f t="shared" si="225"/>
        <v>1774</v>
      </c>
      <c r="AM704" s="1031">
        <f t="shared" si="226"/>
        <v>1774</v>
      </c>
      <c r="AN704" s="408"/>
      <c r="AO704" s="403"/>
      <c r="AP704" s="388"/>
      <c r="AQ704" s="376"/>
      <c r="AR704" s="376"/>
      <c r="AS704" s="376"/>
    </row>
    <row r="705" spans="1:45" hidden="1" outlineLevel="3" x14ac:dyDescent="0.25">
      <c r="A705" s="376"/>
      <c r="B705" s="385"/>
      <c r="C705" s="378">
        <f t="shared" si="228"/>
        <v>4</v>
      </c>
      <c r="D705" s="403"/>
      <c r="E705" s="460"/>
      <c r="F705" s="460"/>
      <c r="G705" s="403"/>
      <c r="H705" s="408"/>
      <c r="I705" s="424">
        <v>5</v>
      </c>
      <c r="J705" s="424" t="s">
        <v>644</v>
      </c>
      <c r="K705" s="496">
        <f>DATE(YEAR(K702)+1,MONTH(K702),DAY(K702))</f>
        <v>45611</v>
      </c>
      <c r="L705" s="496">
        <f>DATE(YEAR(L702)+1,MONTH(L702),DAY(L702))</f>
        <v>45611</v>
      </c>
      <c r="M705" s="496">
        <f>DATE(YEAR(M702)+1,MONTH(M702),DAY(M702))</f>
        <v>45611</v>
      </c>
      <c r="N705" s="408"/>
      <c r="O705" s="408"/>
      <c r="P705" s="408"/>
      <c r="Q705" s="408"/>
      <c r="R705" s="496">
        <f t="shared" si="227"/>
        <v>45611</v>
      </c>
      <c r="S705" s="496">
        <f t="shared" si="227"/>
        <v>45611</v>
      </c>
      <c r="T705" s="496">
        <f t="shared" si="227"/>
        <v>45611</v>
      </c>
      <c r="U705" s="496">
        <f t="shared" si="227"/>
        <v>45611</v>
      </c>
      <c r="V705" s="408"/>
      <c r="W705" s="408"/>
      <c r="X705" s="408"/>
      <c r="Y705" s="408"/>
      <c r="Z705" s="408"/>
      <c r="AA705" s="408"/>
      <c r="AB705" s="408"/>
      <c r="AC705" s="1031">
        <f>MIN(363,INT((K705 - DATE(YEAR(K705),1,1))))+364*(YEAR(K705)-i_startyear)</f>
        <v>2139</v>
      </c>
      <c r="AD705" s="1031">
        <f>MIN(363,INT((L705 - DATE(YEAR(L705),1,1))))+364*(YEAR(L705)-i_startyear)</f>
        <v>2139</v>
      </c>
      <c r="AE705" s="1031">
        <f>MIN(363,INT((M705 - DATE(YEAR(M705),1,1))))+364*(YEAR(M705)-i_startyear)</f>
        <v>2139</v>
      </c>
      <c r="AF705" s="408"/>
      <c r="AG705" s="408"/>
      <c r="AH705" s="408"/>
      <c r="AI705" s="408"/>
      <c r="AJ705" s="1031">
        <f t="shared" si="223"/>
        <v>2139</v>
      </c>
      <c r="AK705" s="1031">
        <f t="shared" si="224"/>
        <v>2139</v>
      </c>
      <c r="AL705" s="1031">
        <f t="shared" si="225"/>
        <v>2139</v>
      </c>
      <c r="AM705" s="1031">
        <f t="shared" si="226"/>
        <v>2139</v>
      </c>
      <c r="AN705" s="408"/>
      <c r="AO705" s="403"/>
      <c r="AP705" s="388"/>
      <c r="AQ705" s="376"/>
      <c r="AR705" s="376"/>
      <c r="AS705" s="376"/>
    </row>
    <row r="706" spans="1:45" hidden="1" outlineLevel="3" x14ac:dyDescent="0.25">
      <c r="A706" s="376"/>
      <c r="B706" s="385"/>
      <c r="C706" s="378">
        <f t="shared" si="228"/>
        <v>4</v>
      </c>
      <c r="D706" s="403"/>
      <c r="E706" s="460"/>
      <c r="F706" s="460"/>
      <c r="G706" s="403"/>
      <c r="H706" s="408"/>
      <c r="I706" s="424"/>
      <c r="J706" s="424" t="s">
        <v>634</v>
      </c>
      <c r="K706" s="408"/>
      <c r="L706" s="408"/>
      <c r="M706" s="408"/>
      <c r="N706" s="496">
        <f>DATE(YEAR(N703)+1,MONTH(N703),DAY(N703))</f>
        <v>45611</v>
      </c>
      <c r="O706" s="496">
        <f>DATE(YEAR(O703)+1,MONTH(O703),DAY(O703))</f>
        <v>45611</v>
      </c>
      <c r="P706" s="496">
        <f>DATE(YEAR(P703)+1,MONTH(P703),DAY(P703))</f>
        <v>45611</v>
      </c>
      <c r="Q706" s="496">
        <f>DATE(YEAR(Q703)+1,MONTH(Q703),DAY(Q703))</f>
        <v>45611</v>
      </c>
      <c r="R706" s="496">
        <f t="shared" si="227"/>
        <v>45611</v>
      </c>
      <c r="S706" s="496">
        <f t="shared" si="227"/>
        <v>45611</v>
      </c>
      <c r="T706" s="496">
        <f t="shared" si="227"/>
        <v>45611</v>
      </c>
      <c r="U706" s="496">
        <f t="shared" si="227"/>
        <v>45611</v>
      </c>
      <c r="V706" s="408"/>
      <c r="W706" s="408"/>
      <c r="X706" s="408"/>
      <c r="Y706" s="408"/>
      <c r="Z706" s="408"/>
      <c r="AA706" s="408"/>
      <c r="AB706" s="408"/>
      <c r="AC706" s="408"/>
      <c r="AD706" s="408"/>
      <c r="AE706" s="408"/>
      <c r="AF706" s="1031">
        <f>MIN(363,INT((N706 - DATE(YEAR(N706),1,1))))+364*(YEAR(N706)-i_startyear)</f>
        <v>2139</v>
      </c>
      <c r="AG706" s="1031">
        <f>MIN(363,INT((O706 - DATE(YEAR(O706),1,1))))+364*(YEAR(O706)-i_startyear)</f>
        <v>2139</v>
      </c>
      <c r="AH706" s="1031">
        <f>MIN(363,INT((P706 - DATE(YEAR(P706),1,1))))+364*(YEAR(P706)-i_startyear)</f>
        <v>2139</v>
      </c>
      <c r="AI706" s="1031">
        <f>MIN(363,INT((Q706 - DATE(YEAR(Q706),1,1))))+364*(YEAR(Q706)-i_startyear)</f>
        <v>2139</v>
      </c>
      <c r="AJ706" s="1031">
        <f t="shared" si="223"/>
        <v>2139</v>
      </c>
      <c r="AK706" s="1031">
        <f t="shared" si="224"/>
        <v>2139</v>
      </c>
      <c r="AL706" s="1031">
        <f t="shared" si="225"/>
        <v>2139</v>
      </c>
      <c r="AM706" s="1031">
        <f t="shared" si="226"/>
        <v>2139</v>
      </c>
      <c r="AN706" s="408"/>
      <c r="AO706" s="403"/>
      <c r="AP706" s="388"/>
      <c r="AQ706" s="376"/>
      <c r="AR706" s="376"/>
      <c r="AS706" s="376"/>
    </row>
    <row r="707" spans="1:45" hidden="1" outlineLevel="3" x14ac:dyDescent="0.25">
      <c r="A707" s="376"/>
      <c r="B707" s="385"/>
      <c r="C707" s="378">
        <f t="shared" si="228"/>
        <v>4</v>
      </c>
      <c r="D707" s="403"/>
      <c r="E707" s="460"/>
      <c r="F707" s="460"/>
      <c r="G707" s="403"/>
      <c r="H707" s="408"/>
      <c r="I707" s="424"/>
      <c r="J707" s="424" t="s">
        <v>635</v>
      </c>
      <c r="K707" s="408"/>
      <c r="L707" s="408"/>
      <c r="M707" s="408"/>
      <c r="N707" s="408"/>
      <c r="O707" s="408"/>
      <c r="P707" s="408"/>
      <c r="Q707" s="408"/>
      <c r="R707" s="496">
        <f t="shared" si="227"/>
        <v>45611</v>
      </c>
      <c r="S707" s="496">
        <f t="shared" si="227"/>
        <v>45611</v>
      </c>
      <c r="T707" s="496">
        <f t="shared" si="227"/>
        <v>45611</v>
      </c>
      <c r="U707" s="496">
        <f t="shared" si="227"/>
        <v>45611</v>
      </c>
      <c r="V707" s="408"/>
      <c r="W707" s="408"/>
      <c r="X707" s="408"/>
      <c r="Y707" s="408"/>
      <c r="Z707" s="408"/>
      <c r="AA707" s="408"/>
      <c r="AB707" s="408"/>
      <c r="AC707" s="408"/>
      <c r="AD707" s="408"/>
      <c r="AE707" s="408"/>
      <c r="AF707" s="408"/>
      <c r="AG707" s="408"/>
      <c r="AH707" s="408"/>
      <c r="AI707" s="408"/>
      <c r="AJ707" s="1031">
        <f t="shared" si="223"/>
        <v>2139</v>
      </c>
      <c r="AK707" s="1031">
        <f t="shared" si="224"/>
        <v>2139</v>
      </c>
      <c r="AL707" s="1031">
        <f t="shared" si="225"/>
        <v>2139</v>
      </c>
      <c r="AM707" s="1031">
        <f t="shared" si="226"/>
        <v>2139</v>
      </c>
      <c r="AN707" s="408"/>
      <c r="AO707" s="403"/>
      <c r="AP707" s="388"/>
      <c r="AQ707" s="376"/>
      <c r="AR707" s="376"/>
      <c r="AS707" s="376"/>
    </row>
    <row r="708" spans="1:45" hidden="1" outlineLevel="3" x14ac:dyDescent="0.25">
      <c r="A708" s="376"/>
      <c r="B708" s="385"/>
      <c r="C708" s="378">
        <f t="shared" si="228"/>
        <v>4</v>
      </c>
      <c r="D708" s="403"/>
      <c r="E708" s="460"/>
      <c r="F708" s="460"/>
      <c r="G708" s="403"/>
      <c r="H708" s="408"/>
      <c r="I708" s="424">
        <v>6</v>
      </c>
      <c r="J708" s="424" t="s">
        <v>644</v>
      </c>
      <c r="K708" s="496">
        <f>DATE(YEAR(K705)+1,MONTH(K705),DAY(K705))</f>
        <v>45976</v>
      </c>
      <c r="L708" s="496">
        <f>DATE(YEAR(L705)+1,MONTH(L705),DAY(L705))</f>
        <v>45976</v>
      </c>
      <c r="M708" s="496">
        <f>DATE(YEAR(M705)+1,MONTH(M705),DAY(M705))</f>
        <v>45976</v>
      </c>
      <c r="N708" s="408"/>
      <c r="O708" s="408"/>
      <c r="P708" s="408"/>
      <c r="Q708" s="408"/>
      <c r="R708" s="496">
        <f t="shared" si="227"/>
        <v>45976</v>
      </c>
      <c r="S708" s="496">
        <f t="shared" si="227"/>
        <v>45976</v>
      </c>
      <c r="T708" s="496">
        <f t="shared" si="227"/>
        <v>45976</v>
      </c>
      <c r="U708" s="496">
        <f t="shared" si="227"/>
        <v>45976</v>
      </c>
      <c r="V708" s="408"/>
      <c r="W708" s="408"/>
      <c r="X708" s="408"/>
      <c r="Y708" s="408"/>
      <c r="Z708" s="408"/>
      <c r="AA708" s="408"/>
      <c r="AB708" s="408"/>
      <c r="AC708" s="1031">
        <f>MIN(363,INT((K708 - DATE(YEAR(K708),1,1))))+364*(YEAR(K708)-i_startyear)</f>
        <v>2502</v>
      </c>
      <c r="AD708" s="1031">
        <f>MIN(363,INT((L708 - DATE(YEAR(L708),1,1))))+364*(YEAR(L708)-i_startyear)</f>
        <v>2502</v>
      </c>
      <c r="AE708" s="1031">
        <f>MIN(363,INT((M708 - DATE(YEAR(M708),1,1))))+364*(YEAR(M708)-i_startyear)</f>
        <v>2502</v>
      </c>
      <c r="AF708" s="408"/>
      <c r="AG708" s="408"/>
      <c r="AH708" s="408"/>
      <c r="AI708" s="408"/>
      <c r="AJ708" s="1031">
        <f t="shared" si="223"/>
        <v>2502</v>
      </c>
      <c r="AK708" s="1031">
        <f t="shared" si="224"/>
        <v>2502</v>
      </c>
      <c r="AL708" s="1031">
        <f t="shared" si="225"/>
        <v>2502</v>
      </c>
      <c r="AM708" s="1031">
        <f t="shared" si="226"/>
        <v>2502</v>
      </c>
      <c r="AN708" s="408"/>
      <c r="AO708" s="403"/>
      <c r="AP708" s="388"/>
      <c r="AQ708" s="376"/>
      <c r="AR708" s="376"/>
      <c r="AS708" s="376"/>
    </row>
    <row r="709" spans="1:45" hidden="1" outlineLevel="3" x14ac:dyDescent="0.25">
      <c r="A709" s="376"/>
      <c r="B709" s="385"/>
      <c r="C709" s="378">
        <f t="shared" si="228"/>
        <v>4</v>
      </c>
      <c r="D709" s="403"/>
      <c r="E709" s="460"/>
      <c r="F709" s="460"/>
      <c r="G709" s="403"/>
      <c r="H709" s="408"/>
      <c r="I709" s="424"/>
      <c r="J709" s="424" t="s">
        <v>634</v>
      </c>
      <c r="K709" s="408"/>
      <c r="L709" s="408"/>
      <c r="M709" s="408"/>
      <c r="N709" s="496">
        <f>DATE(YEAR(N706)+1,MONTH(N706),DAY(N706))</f>
        <v>45976</v>
      </c>
      <c r="O709" s="496">
        <f>DATE(YEAR(O706)+1,MONTH(O706),DAY(O706))</f>
        <v>45976</v>
      </c>
      <c r="P709" s="496">
        <f>DATE(YEAR(P706)+1,MONTH(P706),DAY(P706))</f>
        <v>45976</v>
      </c>
      <c r="Q709" s="496">
        <f>DATE(YEAR(Q706)+1,MONTH(Q706),DAY(Q706))</f>
        <v>45976</v>
      </c>
      <c r="R709" s="496">
        <f t="shared" si="227"/>
        <v>45976</v>
      </c>
      <c r="S709" s="496">
        <f t="shared" si="227"/>
        <v>45976</v>
      </c>
      <c r="T709" s="496">
        <f t="shared" si="227"/>
        <v>45976</v>
      </c>
      <c r="U709" s="496">
        <f t="shared" si="227"/>
        <v>45976</v>
      </c>
      <c r="V709" s="408"/>
      <c r="W709" s="408"/>
      <c r="X709" s="408"/>
      <c r="Y709" s="408"/>
      <c r="Z709" s="408"/>
      <c r="AA709" s="408"/>
      <c r="AB709" s="408"/>
      <c r="AC709" s="408"/>
      <c r="AD709" s="408"/>
      <c r="AE709" s="408"/>
      <c r="AF709" s="1031">
        <f>MIN(363,INT((N709 - DATE(YEAR(N709),1,1))))+364*(YEAR(N709)-i_startyear)</f>
        <v>2502</v>
      </c>
      <c r="AG709" s="1031">
        <f>MIN(363,INT((O709 - DATE(YEAR(O709),1,1))))+364*(YEAR(O709)-i_startyear)</f>
        <v>2502</v>
      </c>
      <c r="AH709" s="1031">
        <f>MIN(363,INT((P709 - DATE(YEAR(P709),1,1))))+364*(YEAR(P709)-i_startyear)</f>
        <v>2502</v>
      </c>
      <c r="AI709" s="1031">
        <f>MIN(363,INT((Q709 - DATE(YEAR(Q709),1,1))))+364*(YEAR(Q709)-i_startyear)</f>
        <v>2502</v>
      </c>
      <c r="AJ709" s="1031">
        <f t="shared" si="223"/>
        <v>2502</v>
      </c>
      <c r="AK709" s="1031">
        <f t="shared" si="224"/>
        <v>2502</v>
      </c>
      <c r="AL709" s="1031">
        <f t="shared" si="225"/>
        <v>2502</v>
      </c>
      <c r="AM709" s="1031">
        <f t="shared" si="226"/>
        <v>2502</v>
      </c>
      <c r="AN709" s="408"/>
      <c r="AO709" s="403"/>
      <c r="AP709" s="388"/>
      <c r="AQ709" s="376"/>
      <c r="AR709" s="376"/>
      <c r="AS709" s="376"/>
    </row>
    <row r="710" spans="1:45" hidden="1" outlineLevel="3" x14ac:dyDescent="0.25">
      <c r="A710" s="376"/>
      <c r="B710" s="385"/>
      <c r="C710" s="378">
        <f t="shared" si="228"/>
        <v>4</v>
      </c>
      <c r="D710" s="403"/>
      <c r="E710" s="460"/>
      <c r="F710" s="460"/>
      <c r="G710" s="403"/>
      <c r="H710" s="408"/>
      <c r="I710" s="424"/>
      <c r="J710" s="424" t="s">
        <v>635</v>
      </c>
      <c r="K710" s="408"/>
      <c r="L710" s="408"/>
      <c r="M710" s="408"/>
      <c r="N710" s="408"/>
      <c r="O710" s="408"/>
      <c r="P710" s="408"/>
      <c r="Q710" s="408"/>
      <c r="R710" s="496">
        <f t="shared" si="227"/>
        <v>45976</v>
      </c>
      <c r="S710" s="496">
        <f t="shared" si="227"/>
        <v>45976</v>
      </c>
      <c r="T710" s="496">
        <f t="shared" si="227"/>
        <v>45976</v>
      </c>
      <c r="U710" s="496">
        <f t="shared" si="227"/>
        <v>45976</v>
      </c>
      <c r="V710" s="408"/>
      <c r="W710" s="408"/>
      <c r="X710" s="408"/>
      <c r="Y710" s="408"/>
      <c r="Z710" s="408"/>
      <c r="AA710" s="408"/>
      <c r="AB710" s="408"/>
      <c r="AC710" s="408"/>
      <c r="AD710" s="408"/>
      <c r="AE710" s="408"/>
      <c r="AF710" s="408"/>
      <c r="AG710" s="408"/>
      <c r="AH710" s="408"/>
      <c r="AI710" s="408"/>
      <c r="AJ710" s="1031">
        <f t="shared" si="223"/>
        <v>2502</v>
      </c>
      <c r="AK710" s="1031">
        <f t="shared" si="224"/>
        <v>2502</v>
      </c>
      <c r="AL710" s="1031">
        <f t="shared" si="225"/>
        <v>2502</v>
      </c>
      <c r="AM710" s="1031">
        <f t="shared" si="226"/>
        <v>2502</v>
      </c>
      <c r="AN710" s="408"/>
      <c r="AO710" s="403"/>
      <c r="AP710" s="388"/>
      <c r="AQ710" s="376"/>
      <c r="AR710" s="376"/>
      <c r="AS710" s="376"/>
    </row>
    <row r="711" spans="1:45" hidden="1" outlineLevel="3" x14ac:dyDescent="0.25">
      <c r="A711" s="376"/>
      <c r="B711" s="385"/>
      <c r="C711" s="378">
        <f t="shared" si="228"/>
        <v>4</v>
      </c>
      <c r="D711" s="403"/>
      <c r="E711" s="460"/>
      <c r="F711" s="460"/>
      <c r="G711" s="403"/>
      <c r="H711" s="408"/>
      <c r="I711" s="424">
        <v>7</v>
      </c>
      <c r="J711" s="424" t="s">
        <v>644</v>
      </c>
      <c r="K711" s="496">
        <f>DATE(YEAR(K708)+1,MONTH(K708),DAY(K708))</f>
        <v>46341</v>
      </c>
      <c r="L711" s="496">
        <f>DATE(YEAR(L708)+1,MONTH(L708),DAY(L708))</f>
        <v>46341</v>
      </c>
      <c r="M711" s="496">
        <f>DATE(YEAR(M708)+1,MONTH(M708),DAY(M708))</f>
        <v>46341</v>
      </c>
      <c r="N711" s="408"/>
      <c r="O711" s="408"/>
      <c r="P711" s="408"/>
      <c r="Q711" s="408"/>
      <c r="R711" s="496">
        <f t="shared" si="227"/>
        <v>46341</v>
      </c>
      <c r="S711" s="496">
        <f t="shared" si="227"/>
        <v>46341</v>
      </c>
      <c r="T711" s="496">
        <f t="shared" si="227"/>
        <v>46341</v>
      </c>
      <c r="U711" s="496">
        <f t="shared" si="227"/>
        <v>46341</v>
      </c>
      <c r="V711" s="408"/>
      <c r="W711" s="408"/>
      <c r="X711" s="408"/>
      <c r="Y711" s="408"/>
      <c r="Z711" s="408"/>
      <c r="AA711" s="408"/>
      <c r="AB711" s="408"/>
      <c r="AC711" s="1031">
        <f>MIN(363,INT((K711 - DATE(YEAR(K711),1,1))))+364*(YEAR(K711)-i_startyear)</f>
        <v>2866</v>
      </c>
      <c r="AD711" s="1031">
        <f>MIN(363,INT((L711 - DATE(YEAR(L711),1,1))))+364*(YEAR(L711)-i_startyear)</f>
        <v>2866</v>
      </c>
      <c r="AE711" s="1031">
        <f>MIN(363,INT((M711 - DATE(YEAR(M711),1,1))))+364*(YEAR(M711)-i_startyear)</f>
        <v>2866</v>
      </c>
      <c r="AF711" s="408"/>
      <c r="AG711" s="408"/>
      <c r="AH711" s="408"/>
      <c r="AI711" s="408"/>
      <c r="AJ711" s="1031">
        <f t="shared" si="223"/>
        <v>2866</v>
      </c>
      <c r="AK711" s="1031">
        <f t="shared" si="224"/>
        <v>2866</v>
      </c>
      <c r="AL711" s="1031">
        <f t="shared" si="225"/>
        <v>2866</v>
      </c>
      <c r="AM711" s="1031">
        <f t="shared" si="226"/>
        <v>2866</v>
      </c>
      <c r="AN711" s="408"/>
      <c r="AO711" s="403"/>
      <c r="AP711" s="388"/>
      <c r="AQ711" s="376"/>
      <c r="AR711" s="376"/>
      <c r="AS711" s="376"/>
    </row>
    <row r="712" spans="1:45" hidden="1" outlineLevel="3" x14ac:dyDescent="0.25">
      <c r="A712" s="376"/>
      <c r="B712" s="385"/>
      <c r="C712" s="378">
        <f t="shared" si="228"/>
        <v>4</v>
      </c>
      <c r="D712" s="403"/>
      <c r="E712" s="460"/>
      <c r="F712" s="460"/>
      <c r="G712" s="403"/>
      <c r="H712" s="408"/>
      <c r="I712" s="424"/>
      <c r="J712" s="424" t="s">
        <v>634</v>
      </c>
      <c r="K712" s="408"/>
      <c r="L712" s="408"/>
      <c r="M712" s="408"/>
      <c r="N712" s="496">
        <f>DATE(YEAR(N709)+1,MONTH(N709),DAY(N709))</f>
        <v>46341</v>
      </c>
      <c r="O712" s="496">
        <f>DATE(YEAR(O709)+1,MONTH(O709),DAY(O709))</f>
        <v>46341</v>
      </c>
      <c r="P712" s="496">
        <f>DATE(YEAR(P709)+1,MONTH(P709),DAY(P709))</f>
        <v>46341</v>
      </c>
      <c r="Q712" s="496">
        <f>DATE(YEAR(Q709)+1,MONTH(Q709),DAY(Q709))</f>
        <v>46341</v>
      </c>
      <c r="R712" s="496">
        <f t="shared" si="227"/>
        <v>46341</v>
      </c>
      <c r="S712" s="496">
        <f t="shared" si="227"/>
        <v>46341</v>
      </c>
      <c r="T712" s="496">
        <f t="shared" si="227"/>
        <v>46341</v>
      </c>
      <c r="U712" s="496">
        <f t="shared" si="227"/>
        <v>46341</v>
      </c>
      <c r="V712" s="408"/>
      <c r="W712" s="408"/>
      <c r="X712" s="408"/>
      <c r="Y712" s="408"/>
      <c r="Z712" s="408"/>
      <c r="AA712" s="408"/>
      <c r="AB712" s="408"/>
      <c r="AC712" s="408"/>
      <c r="AD712" s="408"/>
      <c r="AE712" s="408"/>
      <c r="AF712" s="1031">
        <f>MIN(363,INT((N712 - DATE(YEAR(N712),1,1))))+364*(YEAR(N712)-i_startyear)</f>
        <v>2866</v>
      </c>
      <c r="AG712" s="1031">
        <f>MIN(363,INT((O712 - DATE(YEAR(O712),1,1))))+364*(YEAR(O712)-i_startyear)</f>
        <v>2866</v>
      </c>
      <c r="AH712" s="1031">
        <f>MIN(363,INT((P712 - DATE(YEAR(P712),1,1))))+364*(YEAR(P712)-i_startyear)</f>
        <v>2866</v>
      </c>
      <c r="AI712" s="1031">
        <f>MIN(363,INT((Q712 - DATE(YEAR(Q712),1,1))))+364*(YEAR(Q712)-i_startyear)</f>
        <v>2866</v>
      </c>
      <c r="AJ712" s="1031">
        <f t="shared" si="223"/>
        <v>2866</v>
      </c>
      <c r="AK712" s="1031">
        <f t="shared" si="224"/>
        <v>2866</v>
      </c>
      <c r="AL712" s="1031">
        <f t="shared" si="225"/>
        <v>2866</v>
      </c>
      <c r="AM712" s="1031">
        <f t="shared" si="226"/>
        <v>2866</v>
      </c>
      <c r="AN712" s="408"/>
      <c r="AO712" s="403"/>
      <c r="AP712" s="388"/>
      <c r="AQ712" s="376"/>
      <c r="AR712" s="376"/>
      <c r="AS712" s="376"/>
    </row>
    <row r="713" spans="1:45" hidden="1" outlineLevel="3" x14ac:dyDescent="0.25">
      <c r="A713" s="376"/>
      <c r="B713" s="385"/>
      <c r="C713" s="378">
        <f t="shared" si="228"/>
        <v>4</v>
      </c>
      <c r="D713" s="403"/>
      <c r="E713" s="460"/>
      <c r="F713" s="460"/>
      <c r="G713" s="403"/>
      <c r="H713" s="408"/>
      <c r="I713" s="424"/>
      <c r="J713" s="424" t="s">
        <v>635</v>
      </c>
      <c r="K713" s="408"/>
      <c r="L713" s="408"/>
      <c r="M713" s="408"/>
      <c r="N713" s="408"/>
      <c r="O713" s="408"/>
      <c r="P713" s="408"/>
      <c r="Q713" s="408"/>
      <c r="R713" s="496">
        <f t="shared" si="227"/>
        <v>46341</v>
      </c>
      <c r="S713" s="496">
        <f t="shared" si="227"/>
        <v>46341</v>
      </c>
      <c r="T713" s="496">
        <f t="shared" si="227"/>
        <v>46341</v>
      </c>
      <c r="U713" s="496">
        <f t="shared" si="227"/>
        <v>46341</v>
      </c>
      <c r="V713" s="408"/>
      <c r="W713" s="408"/>
      <c r="X713" s="408"/>
      <c r="Y713" s="408"/>
      <c r="Z713" s="408"/>
      <c r="AA713" s="408"/>
      <c r="AB713" s="408"/>
      <c r="AC713" s="408"/>
      <c r="AD713" s="408"/>
      <c r="AE713" s="408"/>
      <c r="AF713" s="408"/>
      <c r="AG713" s="408"/>
      <c r="AH713" s="408"/>
      <c r="AI713" s="408"/>
      <c r="AJ713" s="1031">
        <f t="shared" si="223"/>
        <v>2866</v>
      </c>
      <c r="AK713" s="1031">
        <f t="shared" si="224"/>
        <v>2866</v>
      </c>
      <c r="AL713" s="1031">
        <f t="shared" si="225"/>
        <v>2866</v>
      </c>
      <c r="AM713" s="1031">
        <f t="shared" si="226"/>
        <v>2866</v>
      </c>
      <c r="AN713" s="408"/>
      <c r="AO713" s="403"/>
      <c r="AP713" s="388"/>
      <c r="AQ713" s="376"/>
      <c r="AR713" s="376"/>
      <c r="AS713" s="376"/>
    </row>
    <row r="714" spans="1:45" hidden="1" outlineLevel="3" x14ac:dyDescent="0.25">
      <c r="A714" s="376"/>
      <c r="B714" s="385"/>
      <c r="C714" s="378">
        <f t="shared" si="228"/>
        <v>4</v>
      </c>
      <c r="D714" s="403"/>
      <c r="E714" s="460"/>
      <c r="F714" s="460"/>
      <c r="G714" s="403"/>
      <c r="H714" s="424" t="str">
        <f>H$263</f>
        <v>Win</v>
      </c>
      <c r="I714" s="424">
        <v>0</v>
      </c>
      <c r="J714" s="424" t="s">
        <v>644</v>
      </c>
      <c r="K714" s="531">
        <v>43814</v>
      </c>
      <c r="L714" s="531">
        <v>43814</v>
      </c>
      <c r="M714" s="531">
        <v>43814</v>
      </c>
      <c r="N714" s="408"/>
      <c r="O714" s="408"/>
      <c r="P714" s="408"/>
      <c r="Q714" s="408"/>
      <c r="R714" s="531">
        <v>43814</v>
      </c>
      <c r="S714" s="531">
        <v>43814</v>
      </c>
      <c r="T714" s="531">
        <v>43814</v>
      </c>
      <c r="U714" s="531">
        <v>43814</v>
      </c>
      <c r="V714" s="408"/>
      <c r="W714" s="408"/>
      <c r="X714" s="408" t="b">
        <f t="shared" ref="X714:AA716" si="229">R714&lt;(MAX(R$284:R$291)+MAX($I$365*R$365,$I$366*R$366,$I$367*R$367))</f>
        <v>0</v>
      </c>
      <c r="Y714" s="408" t="b">
        <f t="shared" si="229"/>
        <v>0</v>
      </c>
      <c r="Z714" s="408" t="b">
        <f t="shared" si="229"/>
        <v>0</v>
      </c>
      <c r="AA714" s="408" t="b">
        <f t="shared" si="229"/>
        <v>0</v>
      </c>
      <c r="AB714" s="408"/>
      <c r="AC714" s="1031">
        <f>MIN(363,INT((K714 - DATE(YEAR(K714),1,1))))+364*(YEAR(K714)-i_startyear)</f>
        <v>348</v>
      </c>
      <c r="AD714" s="1031">
        <f>MIN(363,INT((L714 - DATE(YEAR(L714),1,1))))+364*(YEAR(L714)-i_startyear)</f>
        <v>348</v>
      </c>
      <c r="AE714" s="1031">
        <f>MIN(363,INT((M714 - DATE(YEAR(M714),1,1))))+364*(YEAR(M714)-i_startyear)</f>
        <v>348</v>
      </c>
      <c r="AF714" s="408"/>
      <c r="AG714" s="408"/>
      <c r="AH714" s="408"/>
      <c r="AI714" s="408"/>
      <c r="AJ714" s="1031">
        <f t="shared" si="223"/>
        <v>348</v>
      </c>
      <c r="AK714" s="1031">
        <f t="shared" si="224"/>
        <v>348</v>
      </c>
      <c r="AL714" s="1031">
        <f t="shared" si="225"/>
        <v>348</v>
      </c>
      <c r="AM714" s="1031">
        <f t="shared" si="226"/>
        <v>348</v>
      </c>
      <c r="AN714" s="408"/>
      <c r="AO714" s="403"/>
      <c r="AP714" s="388"/>
      <c r="AQ714" s="376"/>
      <c r="AR714" s="376"/>
      <c r="AS714" s="376"/>
    </row>
    <row r="715" spans="1:45" hidden="1" outlineLevel="3" x14ac:dyDescent="0.25">
      <c r="A715" s="376"/>
      <c r="B715" s="385"/>
      <c r="C715" s="378">
        <f t="shared" si="228"/>
        <v>4</v>
      </c>
      <c r="D715" s="403"/>
      <c r="E715" s="460"/>
      <c r="F715" s="460"/>
      <c r="G715" s="403"/>
      <c r="H715" s="424"/>
      <c r="I715" s="424"/>
      <c r="J715" s="424" t="s">
        <v>634</v>
      </c>
      <c r="K715" s="408"/>
      <c r="L715" s="408"/>
      <c r="M715" s="408"/>
      <c r="N715" s="531">
        <v>43814</v>
      </c>
      <c r="O715" s="531">
        <v>43814</v>
      </c>
      <c r="P715" s="531">
        <v>43814</v>
      </c>
      <c r="Q715" s="531">
        <v>43814</v>
      </c>
      <c r="R715" s="531">
        <v>43814</v>
      </c>
      <c r="S715" s="531">
        <v>43814</v>
      </c>
      <c r="T715" s="531">
        <v>43814</v>
      </c>
      <c r="U715" s="531">
        <v>43814</v>
      </c>
      <c r="V715" s="408"/>
      <c r="W715" s="408"/>
      <c r="X715" s="408" t="b">
        <f t="shared" si="229"/>
        <v>0</v>
      </c>
      <c r="Y715" s="408" t="b">
        <f t="shared" si="229"/>
        <v>0</v>
      </c>
      <c r="Z715" s="408" t="b">
        <f t="shared" si="229"/>
        <v>0</v>
      </c>
      <c r="AA715" s="408" t="b">
        <f t="shared" si="229"/>
        <v>0</v>
      </c>
      <c r="AB715" s="408"/>
      <c r="AC715" s="408"/>
      <c r="AD715" s="408"/>
      <c r="AE715" s="408"/>
      <c r="AF715" s="1031">
        <f>MIN(363,INT((N715 - DATE(YEAR(N715),1,1))))+364*(YEAR(N715)-i_startyear)</f>
        <v>348</v>
      </c>
      <c r="AG715" s="1031">
        <f>MIN(363,INT((O715 - DATE(YEAR(O715),1,1))))+364*(YEAR(O715)-i_startyear)</f>
        <v>348</v>
      </c>
      <c r="AH715" s="1031">
        <f>MIN(363,INT((P715 - DATE(YEAR(P715),1,1))))+364*(YEAR(P715)-i_startyear)</f>
        <v>348</v>
      </c>
      <c r="AI715" s="1031">
        <f>MIN(363,INT((Q715 - DATE(YEAR(Q715),1,1))))+364*(YEAR(Q715)-i_startyear)</f>
        <v>348</v>
      </c>
      <c r="AJ715" s="1031">
        <f t="shared" si="223"/>
        <v>348</v>
      </c>
      <c r="AK715" s="1031">
        <f t="shared" si="224"/>
        <v>348</v>
      </c>
      <c r="AL715" s="1031">
        <f t="shared" si="225"/>
        <v>348</v>
      </c>
      <c r="AM715" s="1031">
        <f t="shared" si="226"/>
        <v>348</v>
      </c>
      <c r="AN715" s="408"/>
      <c r="AO715" s="403"/>
      <c r="AP715" s="388"/>
      <c r="AQ715" s="376"/>
      <c r="AR715" s="376"/>
      <c r="AS715" s="376"/>
    </row>
    <row r="716" spans="1:45" hidden="1" outlineLevel="3" x14ac:dyDescent="0.25">
      <c r="A716" s="376"/>
      <c r="B716" s="385"/>
      <c r="C716" s="378">
        <f t="shared" si="228"/>
        <v>4</v>
      </c>
      <c r="D716" s="403"/>
      <c r="E716" s="460"/>
      <c r="F716" s="460"/>
      <c r="G716" s="403"/>
      <c r="H716" s="424"/>
      <c r="I716" s="424"/>
      <c r="J716" s="424" t="s">
        <v>635</v>
      </c>
      <c r="K716" s="408"/>
      <c r="L716" s="408"/>
      <c r="M716" s="408"/>
      <c r="N716" s="408"/>
      <c r="O716" s="408"/>
      <c r="P716" s="408"/>
      <c r="Q716" s="408"/>
      <c r="R716" s="531">
        <v>43814</v>
      </c>
      <c r="S716" s="531">
        <v>43814</v>
      </c>
      <c r="T716" s="531">
        <v>43814</v>
      </c>
      <c r="U716" s="531">
        <v>43814</v>
      </c>
      <c r="V716" s="408"/>
      <c r="W716" s="408"/>
      <c r="X716" s="408" t="b">
        <f t="shared" si="229"/>
        <v>0</v>
      </c>
      <c r="Y716" s="408" t="b">
        <f t="shared" si="229"/>
        <v>0</v>
      </c>
      <c r="Z716" s="408" t="b">
        <f t="shared" si="229"/>
        <v>0</v>
      </c>
      <c r="AA716" s="408" t="b">
        <f t="shared" si="229"/>
        <v>0</v>
      </c>
      <c r="AB716" s="408"/>
      <c r="AC716" s="408"/>
      <c r="AD716" s="408"/>
      <c r="AE716" s="408"/>
      <c r="AF716" s="408"/>
      <c r="AG716" s="408"/>
      <c r="AH716" s="408"/>
      <c r="AI716" s="408"/>
      <c r="AJ716" s="1031">
        <f t="shared" si="223"/>
        <v>348</v>
      </c>
      <c r="AK716" s="1031">
        <f t="shared" si="224"/>
        <v>348</v>
      </c>
      <c r="AL716" s="1031">
        <f t="shared" si="225"/>
        <v>348</v>
      </c>
      <c r="AM716" s="1031">
        <f t="shared" si="226"/>
        <v>348</v>
      </c>
      <c r="AN716" s="408"/>
      <c r="AO716" s="403"/>
      <c r="AP716" s="388"/>
      <c r="AQ716" s="376"/>
      <c r="AR716" s="376"/>
      <c r="AS716" s="376"/>
    </row>
    <row r="717" spans="1:45" hidden="1" outlineLevel="3" x14ac:dyDescent="0.25">
      <c r="A717" s="376"/>
      <c r="B717" s="385"/>
      <c r="C717" s="378">
        <f t="shared" si="228"/>
        <v>4</v>
      </c>
      <c r="D717" s="403"/>
      <c r="E717" s="460"/>
      <c r="F717" s="460"/>
      <c r="G717" s="403"/>
      <c r="H717" s="408"/>
      <c r="I717" s="424">
        <v>1</v>
      </c>
      <c r="J717" s="424" t="s">
        <v>644</v>
      </c>
      <c r="K717" s="496">
        <f>DATE(YEAR(K714)+1,MONTH(K714),DAY(K714))</f>
        <v>44180</v>
      </c>
      <c r="L717" s="496">
        <f>DATE(YEAR(L714)+1,MONTH(L714),DAY(L714))</f>
        <v>44180</v>
      </c>
      <c r="M717" s="496">
        <f>DATE(YEAR(M714)+1,MONTH(M714),DAY(M714))</f>
        <v>44180</v>
      </c>
      <c r="N717" s="408"/>
      <c r="O717" s="408"/>
      <c r="P717" s="408"/>
      <c r="Q717" s="408"/>
      <c r="R717" s="496">
        <f t="shared" ref="R717:U717" si="230">DATE(YEAR(R714)+1,MONTH(R714),DAY(R714))</f>
        <v>44180</v>
      </c>
      <c r="S717" s="496">
        <f t="shared" si="230"/>
        <v>44180</v>
      </c>
      <c r="T717" s="496">
        <f t="shared" si="230"/>
        <v>44180</v>
      </c>
      <c r="U717" s="496">
        <f t="shared" si="230"/>
        <v>44180</v>
      </c>
      <c r="V717" s="408"/>
      <c r="W717" s="408"/>
      <c r="X717" s="408"/>
      <c r="Y717" s="408"/>
      <c r="Z717" s="408"/>
      <c r="AA717" s="408"/>
      <c r="AB717" s="408"/>
      <c r="AC717" s="1031">
        <f>MIN(363,INT((K717 - DATE(YEAR(K717),1,1))))+364*(YEAR(K717)-i_startyear)</f>
        <v>713</v>
      </c>
      <c r="AD717" s="1031">
        <f>MIN(363,INT((L717 - DATE(YEAR(L717),1,1))))+364*(YEAR(L717)-i_startyear)</f>
        <v>713</v>
      </c>
      <c r="AE717" s="1031">
        <f>MIN(363,INT((M717 - DATE(YEAR(M717),1,1))))+364*(YEAR(M717)-i_startyear)</f>
        <v>713</v>
      </c>
      <c r="AF717" s="408"/>
      <c r="AG717" s="408"/>
      <c r="AH717" s="408"/>
      <c r="AI717" s="408"/>
      <c r="AJ717" s="1031">
        <f t="shared" si="223"/>
        <v>713</v>
      </c>
      <c r="AK717" s="1031">
        <f t="shared" si="224"/>
        <v>713</v>
      </c>
      <c r="AL717" s="1031">
        <f t="shared" si="225"/>
        <v>713</v>
      </c>
      <c r="AM717" s="1031">
        <f t="shared" si="226"/>
        <v>713</v>
      </c>
      <c r="AN717" s="408"/>
      <c r="AO717" s="403"/>
      <c r="AP717" s="388"/>
      <c r="AQ717" s="376"/>
      <c r="AR717" s="376"/>
      <c r="AS717" s="376"/>
    </row>
    <row r="718" spans="1:45" hidden="1" outlineLevel="3" x14ac:dyDescent="0.25">
      <c r="A718" s="376"/>
      <c r="B718" s="385"/>
      <c r="C718" s="378">
        <f t="shared" si="228"/>
        <v>4</v>
      </c>
      <c r="D718" s="403"/>
      <c r="E718" s="460"/>
      <c r="F718" s="460"/>
      <c r="G718" s="403"/>
      <c r="H718" s="408"/>
      <c r="I718" s="424"/>
      <c r="J718" s="424" t="s">
        <v>634</v>
      </c>
      <c r="K718" s="408"/>
      <c r="L718" s="408"/>
      <c r="M718" s="408"/>
      <c r="N718" s="496">
        <f>DATE(YEAR(N715)+1,MONTH(N715),DAY(N715))</f>
        <v>44180</v>
      </c>
      <c r="O718" s="496">
        <f>DATE(YEAR(O715)+1,MONTH(O715),DAY(O715))</f>
        <v>44180</v>
      </c>
      <c r="P718" s="496">
        <f>DATE(YEAR(P715)+1,MONTH(P715),DAY(P715))</f>
        <v>44180</v>
      </c>
      <c r="Q718" s="496">
        <f>DATE(YEAR(Q715)+1,MONTH(Q715),DAY(Q715))</f>
        <v>44180</v>
      </c>
      <c r="R718" s="496">
        <f t="shared" ref="R718:U718" si="231">DATE(YEAR(R715)+1,MONTH(R715),DAY(R715))</f>
        <v>44180</v>
      </c>
      <c r="S718" s="496">
        <f t="shared" si="231"/>
        <v>44180</v>
      </c>
      <c r="T718" s="496">
        <f t="shared" si="231"/>
        <v>44180</v>
      </c>
      <c r="U718" s="496">
        <f t="shared" si="231"/>
        <v>44180</v>
      </c>
      <c r="V718" s="408"/>
      <c r="W718" s="408"/>
      <c r="X718" s="408"/>
      <c r="Y718" s="408"/>
      <c r="Z718" s="408"/>
      <c r="AA718" s="408"/>
      <c r="AB718" s="408"/>
      <c r="AC718" s="408"/>
      <c r="AD718" s="408"/>
      <c r="AE718" s="408"/>
      <c r="AF718" s="1031">
        <f>MIN(363,INT((N718 - DATE(YEAR(N718),1,1))))+364*(YEAR(N718)-i_startyear)</f>
        <v>713</v>
      </c>
      <c r="AG718" s="1031">
        <f>MIN(363,INT((O718 - DATE(YEAR(O718),1,1))))+364*(YEAR(O718)-i_startyear)</f>
        <v>713</v>
      </c>
      <c r="AH718" s="1031">
        <f>MIN(363,INT((P718 - DATE(YEAR(P718),1,1))))+364*(YEAR(P718)-i_startyear)</f>
        <v>713</v>
      </c>
      <c r="AI718" s="1031">
        <f>MIN(363,INT((Q718 - DATE(YEAR(Q718),1,1))))+364*(YEAR(Q718)-i_startyear)</f>
        <v>713</v>
      </c>
      <c r="AJ718" s="1031">
        <f t="shared" si="223"/>
        <v>713</v>
      </c>
      <c r="AK718" s="1031">
        <f t="shared" si="224"/>
        <v>713</v>
      </c>
      <c r="AL718" s="1031">
        <f t="shared" si="225"/>
        <v>713</v>
      </c>
      <c r="AM718" s="1031">
        <f t="shared" si="226"/>
        <v>713</v>
      </c>
      <c r="AN718" s="408"/>
      <c r="AO718" s="403"/>
      <c r="AP718" s="388"/>
      <c r="AQ718" s="376"/>
      <c r="AR718" s="376"/>
      <c r="AS718" s="376"/>
    </row>
    <row r="719" spans="1:45" hidden="1" outlineLevel="3" x14ac:dyDescent="0.25">
      <c r="A719" s="376"/>
      <c r="B719" s="385"/>
      <c r="C719" s="378">
        <f t="shared" si="228"/>
        <v>4</v>
      </c>
      <c r="D719" s="403"/>
      <c r="E719" s="460"/>
      <c r="F719" s="460"/>
      <c r="G719" s="403"/>
      <c r="H719" s="408"/>
      <c r="I719" s="424"/>
      <c r="J719" s="424" t="s">
        <v>635</v>
      </c>
      <c r="K719" s="408"/>
      <c r="L719" s="408"/>
      <c r="M719" s="408"/>
      <c r="N719" s="408"/>
      <c r="O719" s="408"/>
      <c r="P719" s="408"/>
      <c r="Q719" s="408"/>
      <c r="R719" s="496">
        <f t="shared" ref="R719:U719" si="232">DATE(YEAR(R716)+1,MONTH(R716),DAY(R716))</f>
        <v>44180</v>
      </c>
      <c r="S719" s="496">
        <f t="shared" si="232"/>
        <v>44180</v>
      </c>
      <c r="T719" s="496">
        <f t="shared" si="232"/>
        <v>44180</v>
      </c>
      <c r="U719" s="496">
        <f t="shared" si="232"/>
        <v>44180</v>
      </c>
      <c r="V719" s="408"/>
      <c r="W719" s="408"/>
      <c r="X719" s="408"/>
      <c r="Y719" s="408"/>
      <c r="Z719" s="408"/>
      <c r="AA719" s="408"/>
      <c r="AB719" s="408"/>
      <c r="AC719" s="408"/>
      <c r="AD719" s="408"/>
      <c r="AE719" s="408"/>
      <c r="AF719" s="408"/>
      <c r="AG719" s="408"/>
      <c r="AH719" s="408"/>
      <c r="AI719" s="408"/>
      <c r="AJ719" s="1031">
        <f t="shared" si="223"/>
        <v>713</v>
      </c>
      <c r="AK719" s="1031">
        <f t="shared" si="224"/>
        <v>713</v>
      </c>
      <c r="AL719" s="1031">
        <f t="shared" si="225"/>
        <v>713</v>
      </c>
      <c r="AM719" s="1031">
        <f t="shared" si="226"/>
        <v>713</v>
      </c>
      <c r="AN719" s="408"/>
      <c r="AO719" s="403"/>
      <c r="AP719" s="388"/>
      <c r="AQ719" s="376"/>
      <c r="AR719" s="376"/>
      <c r="AS719" s="376"/>
    </row>
    <row r="720" spans="1:45" hidden="1" outlineLevel="3" x14ac:dyDescent="0.25">
      <c r="A720" s="376"/>
      <c r="B720" s="385"/>
      <c r="C720" s="378">
        <f t="shared" si="228"/>
        <v>4</v>
      </c>
      <c r="D720" s="403"/>
      <c r="E720" s="460"/>
      <c r="F720" s="460"/>
      <c r="G720" s="403"/>
      <c r="H720" s="408"/>
      <c r="I720" s="424">
        <v>2</v>
      </c>
      <c r="J720" s="424" t="s">
        <v>644</v>
      </c>
      <c r="K720" s="496">
        <f>DATE(YEAR(K717)+1,MONTH(K717),DAY(K717))</f>
        <v>44545</v>
      </c>
      <c r="L720" s="496">
        <f>DATE(YEAR(L717)+1,MONTH(L717),DAY(L717))</f>
        <v>44545</v>
      </c>
      <c r="M720" s="496">
        <f>DATE(YEAR(M717)+1,MONTH(M717),DAY(M717))</f>
        <v>44545</v>
      </c>
      <c r="N720" s="408"/>
      <c r="O720" s="408"/>
      <c r="P720" s="408"/>
      <c r="Q720" s="408"/>
      <c r="R720" s="496">
        <f t="shared" ref="R720:U720" si="233">DATE(YEAR(R717)+1,MONTH(R717),DAY(R717))</f>
        <v>44545</v>
      </c>
      <c r="S720" s="496">
        <f t="shared" si="233"/>
        <v>44545</v>
      </c>
      <c r="T720" s="496">
        <f t="shared" si="233"/>
        <v>44545</v>
      </c>
      <c r="U720" s="496">
        <f t="shared" si="233"/>
        <v>44545</v>
      </c>
      <c r="V720" s="408"/>
      <c r="W720" s="408"/>
      <c r="X720" s="408"/>
      <c r="Y720" s="408"/>
      <c r="Z720" s="408"/>
      <c r="AA720" s="408"/>
      <c r="AB720" s="408"/>
      <c r="AC720" s="1031">
        <f>MIN(363,INT((K720 - DATE(YEAR(K720),1,1))))+364*(YEAR(K720)-i_startyear)</f>
        <v>1076</v>
      </c>
      <c r="AD720" s="1031">
        <f>MIN(363,INT((L720 - DATE(YEAR(L720),1,1))))+364*(YEAR(L720)-i_startyear)</f>
        <v>1076</v>
      </c>
      <c r="AE720" s="1031">
        <f>MIN(363,INT((M720 - DATE(YEAR(M720),1,1))))+364*(YEAR(M720)-i_startyear)</f>
        <v>1076</v>
      </c>
      <c r="AF720" s="408"/>
      <c r="AG720" s="408"/>
      <c r="AH720" s="408"/>
      <c r="AI720" s="408"/>
      <c r="AJ720" s="1031">
        <f t="shared" si="223"/>
        <v>1076</v>
      </c>
      <c r="AK720" s="1031">
        <f t="shared" si="224"/>
        <v>1076</v>
      </c>
      <c r="AL720" s="1031">
        <f t="shared" si="225"/>
        <v>1076</v>
      </c>
      <c r="AM720" s="1031">
        <f t="shared" si="226"/>
        <v>1076</v>
      </c>
      <c r="AN720" s="408"/>
      <c r="AO720" s="403"/>
      <c r="AP720" s="388"/>
      <c r="AQ720" s="376"/>
      <c r="AR720" s="376"/>
      <c r="AS720" s="376"/>
    </row>
    <row r="721" spans="1:45" hidden="1" outlineLevel="3" x14ac:dyDescent="0.25">
      <c r="A721" s="376"/>
      <c r="B721" s="385"/>
      <c r="C721" s="378">
        <f t="shared" si="228"/>
        <v>4</v>
      </c>
      <c r="D721" s="403"/>
      <c r="E721" s="460"/>
      <c r="F721" s="460"/>
      <c r="G721" s="403"/>
      <c r="H721" s="408"/>
      <c r="I721" s="424"/>
      <c r="J721" s="424" t="s">
        <v>634</v>
      </c>
      <c r="K721" s="408"/>
      <c r="L721" s="408"/>
      <c r="M721" s="408"/>
      <c r="N721" s="496">
        <f>DATE(YEAR(N718)+1,MONTH(N718),DAY(N718))</f>
        <v>44545</v>
      </c>
      <c r="O721" s="496">
        <f>DATE(YEAR(O718)+1,MONTH(O718),DAY(O718))</f>
        <v>44545</v>
      </c>
      <c r="P721" s="496">
        <f>DATE(YEAR(P718)+1,MONTH(P718),DAY(P718))</f>
        <v>44545</v>
      </c>
      <c r="Q721" s="496">
        <f>DATE(YEAR(Q718)+1,MONTH(Q718),DAY(Q718))</f>
        <v>44545</v>
      </c>
      <c r="R721" s="496">
        <f t="shared" ref="R721:U721" si="234">DATE(YEAR(R718)+1,MONTH(R718),DAY(R718))</f>
        <v>44545</v>
      </c>
      <c r="S721" s="496">
        <f t="shared" si="234"/>
        <v>44545</v>
      </c>
      <c r="T721" s="496">
        <f t="shared" si="234"/>
        <v>44545</v>
      </c>
      <c r="U721" s="496">
        <f t="shared" si="234"/>
        <v>44545</v>
      </c>
      <c r="V721" s="408"/>
      <c r="W721" s="408"/>
      <c r="X721" s="408"/>
      <c r="Y721" s="408"/>
      <c r="Z721" s="408"/>
      <c r="AA721" s="408"/>
      <c r="AB721" s="408"/>
      <c r="AC721" s="408"/>
      <c r="AD721" s="408"/>
      <c r="AE721" s="408"/>
      <c r="AF721" s="1031">
        <f>MIN(363,INT((N721 - DATE(YEAR(N721),1,1))))+364*(YEAR(N721)-i_startyear)</f>
        <v>1076</v>
      </c>
      <c r="AG721" s="1031">
        <f>MIN(363,INT((O721 - DATE(YEAR(O721),1,1))))+364*(YEAR(O721)-i_startyear)</f>
        <v>1076</v>
      </c>
      <c r="AH721" s="1031">
        <f>MIN(363,INT((P721 - DATE(YEAR(P721),1,1))))+364*(YEAR(P721)-i_startyear)</f>
        <v>1076</v>
      </c>
      <c r="AI721" s="1031">
        <f>MIN(363,INT((Q721 - DATE(YEAR(Q721),1,1))))+364*(YEAR(Q721)-i_startyear)</f>
        <v>1076</v>
      </c>
      <c r="AJ721" s="1031">
        <f t="shared" si="223"/>
        <v>1076</v>
      </c>
      <c r="AK721" s="1031">
        <f t="shared" si="224"/>
        <v>1076</v>
      </c>
      <c r="AL721" s="1031">
        <f t="shared" si="225"/>
        <v>1076</v>
      </c>
      <c r="AM721" s="1031">
        <f t="shared" si="226"/>
        <v>1076</v>
      </c>
      <c r="AN721" s="408"/>
      <c r="AO721" s="403"/>
      <c r="AP721" s="388"/>
      <c r="AQ721" s="376"/>
      <c r="AR721" s="376"/>
      <c r="AS721" s="376"/>
    </row>
    <row r="722" spans="1:45" hidden="1" outlineLevel="3" x14ac:dyDescent="0.25">
      <c r="A722" s="376"/>
      <c r="B722" s="385"/>
      <c r="C722" s="378">
        <f t="shared" si="228"/>
        <v>4</v>
      </c>
      <c r="D722" s="403"/>
      <c r="E722" s="460"/>
      <c r="F722" s="460"/>
      <c r="G722" s="403"/>
      <c r="H722" s="408"/>
      <c r="I722" s="424"/>
      <c r="J722" s="424" t="s">
        <v>635</v>
      </c>
      <c r="K722" s="408"/>
      <c r="L722" s="408"/>
      <c r="M722" s="408"/>
      <c r="N722" s="408"/>
      <c r="O722" s="408"/>
      <c r="P722" s="408"/>
      <c r="Q722" s="408"/>
      <c r="R722" s="496">
        <f t="shared" ref="R722:U722" si="235">DATE(YEAR(R719)+1,MONTH(R719),DAY(R719))</f>
        <v>44545</v>
      </c>
      <c r="S722" s="496">
        <f t="shared" si="235"/>
        <v>44545</v>
      </c>
      <c r="T722" s="496">
        <f t="shared" si="235"/>
        <v>44545</v>
      </c>
      <c r="U722" s="496">
        <f t="shared" si="235"/>
        <v>44545</v>
      </c>
      <c r="V722" s="408"/>
      <c r="W722" s="408"/>
      <c r="X722" s="408"/>
      <c r="Y722" s="408"/>
      <c r="Z722" s="408"/>
      <c r="AA722" s="408"/>
      <c r="AB722" s="408"/>
      <c r="AC722" s="408"/>
      <c r="AD722" s="408"/>
      <c r="AE722" s="408"/>
      <c r="AF722" s="408"/>
      <c r="AG722" s="408"/>
      <c r="AH722" s="408"/>
      <c r="AI722" s="408"/>
      <c r="AJ722" s="1031">
        <f t="shared" ref="AJ722:AJ753" si="236">MIN(363,INT((R722 - DATE(YEAR(R722),1,1))))+364*(YEAR(R722)-i_startyear)</f>
        <v>1076</v>
      </c>
      <c r="AK722" s="1031">
        <f t="shared" ref="AK722:AK753" si="237">MIN(363,INT((S722 - DATE(YEAR(S722),1,1))))+364*(YEAR(S722)-i_startyear)</f>
        <v>1076</v>
      </c>
      <c r="AL722" s="1031">
        <f t="shared" ref="AL722:AL753" si="238">MIN(363,INT((T722 - DATE(YEAR(T722),1,1))))+364*(YEAR(T722)-i_startyear)</f>
        <v>1076</v>
      </c>
      <c r="AM722" s="1031">
        <f t="shared" ref="AM722:AM753" si="239">MIN(363,INT((U722 - DATE(YEAR(U722),1,1))))+364*(YEAR(U722)-i_startyear)</f>
        <v>1076</v>
      </c>
      <c r="AN722" s="408"/>
      <c r="AO722" s="403"/>
      <c r="AP722" s="388"/>
      <c r="AQ722" s="376"/>
      <c r="AR722" s="376"/>
      <c r="AS722" s="376"/>
    </row>
    <row r="723" spans="1:45" hidden="1" outlineLevel="3" x14ac:dyDescent="0.25">
      <c r="A723" s="376"/>
      <c r="B723" s="385"/>
      <c r="C723" s="378">
        <f t="shared" si="228"/>
        <v>4</v>
      </c>
      <c r="D723" s="403"/>
      <c r="E723" s="460"/>
      <c r="F723" s="460"/>
      <c r="G723" s="403"/>
      <c r="H723" s="408"/>
      <c r="I723" s="424">
        <v>3</v>
      </c>
      <c r="J723" s="424" t="s">
        <v>644</v>
      </c>
      <c r="K723" s="496">
        <f>DATE(YEAR(K720)+1,MONTH(K720),DAY(K720))</f>
        <v>44910</v>
      </c>
      <c r="L723" s="496">
        <f>DATE(YEAR(L720)+1,MONTH(L720),DAY(L720))</f>
        <v>44910</v>
      </c>
      <c r="M723" s="496">
        <f>DATE(YEAR(M720)+1,MONTH(M720),DAY(M720))</f>
        <v>44910</v>
      </c>
      <c r="N723" s="408"/>
      <c r="O723" s="408"/>
      <c r="P723" s="408"/>
      <c r="Q723" s="408"/>
      <c r="R723" s="496">
        <f t="shared" ref="R723:U723" si="240">DATE(YEAR(R720)+1,MONTH(R720),DAY(R720))</f>
        <v>44910</v>
      </c>
      <c r="S723" s="496">
        <f t="shared" si="240"/>
        <v>44910</v>
      </c>
      <c r="T723" s="496">
        <f t="shared" si="240"/>
        <v>44910</v>
      </c>
      <c r="U723" s="496">
        <f t="shared" si="240"/>
        <v>44910</v>
      </c>
      <c r="V723" s="408"/>
      <c r="W723" s="408"/>
      <c r="X723" s="408"/>
      <c r="Y723" s="408"/>
      <c r="Z723" s="408"/>
      <c r="AA723" s="408"/>
      <c r="AB723" s="408"/>
      <c r="AC723" s="1031">
        <f>MIN(363,INT((K723 - DATE(YEAR(K723),1,1))))+364*(YEAR(K723)-i_startyear)</f>
        <v>1440</v>
      </c>
      <c r="AD723" s="1031">
        <f>MIN(363,INT((L723 - DATE(YEAR(L723),1,1))))+364*(YEAR(L723)-i_startyear)</f>
        <v>1440</v>
      </c>
      <c r="AE723" s="1031">
        <f>MIN(363,INT((M723 - DATE(YEAR(M723),1,1))))+364*(YEAR(M723)-i_startyear)</f>
        <v>1440</v>
      </c>
      <c r="AF723" s="408"/>
      <c r="AG723" s="408"/>
      <c r="AH723" s="408"/>
      <c r="AI723" s="408"/>
      <c r="AJ723" s="1031">
        <f t="shared" si="236"/>
        <v>1440</v>
      </c>
      <c r="AK723" s="1031">
        <f t="shared" si="237"/>
        <v>1440</v>
      </c>
      <c r="AL723" s="1031">
        <f t="shared" si="238"/>
        <v>1440</v>
      </c>
      <c r="AM723" s="1031">
        <f t="shared" si="239"/>
        <v>1440</v>
      </c>
      <c r="AN723" s="408"/>
      <c r="AO723" s="403"/>
      <c r="AP723" s="388"/>
      <c r="AQ723" s="376"/>
      <c r="AR723" s="376"/>
      <c r="AS723" s="376"/>
    </row>
    <row r="724" spans="1:45" hidden="1" outlineLevel="3" x14ac:dyDescent="0.25">
      <c r="A724" s="376"/>
      <c r="B724" s="385"/>
      <c r="C724" s="378">
        <f t="shared" si="228"/>
        <v>4</v>
      </c>
      <c r="D724" s="403"/>
      <c r="E724" s="460"/>
      <c r="F724" s="460"/>
      <c r="G724" s="403"/>
      <c r="H724" s="408"/>
      <c r="I724" s="424"/>
      <c r="J724" s="424" t="s">
        <v>634</v>
      </c>
      <c r="K724" s="408"/>
      <c r="L724" s="408"/>
      <c r="M724" s="408"/>
      <c r="N724" s="496">
        <f>DATE(YEAR(N721)+1,MONTH(N721),DAY(N721))</f>
        <v>44910</v>
      </c>
      <c r="O724" s="496">
        <f>DATE(YEAR(O721)+1,MONTH(O721),DAY(O721))</f>
        <v>44910</v>
      </c>
      <c r="P724" s="496">
        <f>DATE(YEAR(P721)+1,MONTH(P721),DAY(P721))</f>
        <v>44910</v>
      </c>
      <c r="Q724" s="496">
        <f>DATE(YEAR(Q721)+1,MONTH(Q721),DAY(Q721))</f>
        <v>44910</v>
      </c>
      <c r="R724" s="496">
        <f t="shared" ref="R724:U724" si="241">DATE(YEAR(R721)+1,MONTH(R721),DAY(R721))</f>
        <v>44910</v>
      </c>
      <c r="S724" s="496">
        <f t="shared" si="241"/>
        <v>44910</v>
      </c>
      <c r="T724" s="496">
        <f t="shared" si="241"/>
        <v>44910</v>
      </c>
      <c r="U724" s="496">
        <f t="shared" si="241"/>
        <v>44910</v>
      </c>
      <c r="V724" s="408"/>
      <c r="W724" s="408"/>
      <c r="X724" s="408"/>
      <c r="Y724" s="408"/>
      <c r="Z724" s="408"/>
      <c r="AA724" s="408"/>
      <c r="AB724" s="408"/>
      <c r="AC724" s="408"/>
      <c r="AD724" s="408"/>
      <c r="AE724" s="408"/>
      <c r="AF724" s="1031">
        <f>MIN(363,INT((N724 - DATE(YEAR(N724),1,1))))+364*(YEAR(N724)-i_startyear)</f>
        <v>1440</v>
      </c>
      <c r="AG724" s="1031">
        <f>MIN(363,INT((O724 - DATE(YEAR(O724),1,1))))+364*(YEAR(O724)-i_startyear)</f>
        <v>1440</v>
      </c>
      <c r="AH724" s="1031">
        <f>MIN(363,INT((P724 - DATE(YEAR(P724),1,1))))+364*(YEAR(P724)-i_startyear)</f>
        <v>1440</v>
      </c>
      <c r="AI724" s="1031">
        <f>MIN(363,INT((Q724 - DATE(YEAR(Q724),1,1))))+364*(YEAR(Q724)-i_startyear)</f>
        <v>1440</v>
      </c>
      <c r="AJ724" s="1031">
        <f t="shared" si="236"/>
        <v>1440</v>
      </c>
      <c r="AK724" s="1031">
        <f t="shared" si="237"/>
        <v>1440</v>
      </c>
      <c r="AL724" s="1031">
        <f t="shared" si="238"/>
        <v>1440</v>
      </c>
      <c r="AM724" s="1031">
        <f t="shared" si="239"/>
        <v>1440</v>
      </c>
      <c r="AN724" s="408"/>
      <c r="AO724" s="403"/>
      <c r="AP724" s="388"/>
      <c r="AQ724" s="376"/>
      <c r="AR724" s="376"/>
      <c r="AS724" s="376"/>
    </row>
    <row r="725" spans="1:45" hidden="1" outlineLevel="3" x14ac:dyDescent="0.25">
      <c r="A725" s="376"/>
      <c r="B725" s="385"/>
      <c r="C725" s="378">
        <f t="shared" si="228"/>
        <v>4</v>
      </c>
      <c r="D725" s="403"/>
      <c r="E725" s="460"/>
      <c r="F725" s="460"/>
      <c r="G725" s="403"/>
      <c r="H725" s="408"/>
      <c r="I725" s="424"/>
      <c r="J725" s="424" t="s">
        <v>635</v>
      </c>
      <c r="K725" s="408"/>
      <c r="L725" s="408"/>
      <c r="M725" s="408"/>
      <c r="N725" s="408"/>
      <c r="O725" s="408"/>
      <c r="P725" s="408"/>
      <c r="Q725" s="408"/>
      <c r="R725" s="496">
        <f t="shared" ref="R725:U725" si="242">DATE(YEAR(R722)+1,MONTH(R722),DAY(R722))</f>
        <v>44910</v>
      </c>
      <c r="S725" s="496">
        <f t="shared" si="242"/>
        <v>44910</v>
      </c>
      <c r="T725" s="496">
        <f t="shared" si="242"/>
        <v>44910</v>
      </c>
      <c r="U725" s="496">
        <f t="shared" si="242"/>
        <v>44910</v>
      </c>
      <c r="V725" s="408"/>
      <c r="W725" s="408"/>
      <c r="X725" s="408"/>
      <c r="Y725" s="408"/>
      <c r="Z725" s="408"/>
      <c r="AA725" s="408"/>
      <c r="AB725" s="408"/>
      <c r="AC725" s="408"/>
      <c r="AD725" s="408"/>
      <c r="AE725" s="408"/>
      <c r="AF725" s="408"/>
      <c r="AG725" s="408"/>
      <c r="AH725" s="408"/>
      <c r="AI725" s="408"/>
      <c r="AJ725" s="1031">
        <f t="shared" si="236"/>
        <v>1440</v>
      </c>
      <c r="AK725" s="1031">
        <f t="shared" si="237"/>
        <v>1440</v>
      </c>
      <c r="AL725" s="1031">
        <f t="shared" si="238"/>
        <v>1440</v>
      </c>
      <c r="AM725" s="1031">
        <f t="shared" si="239"/>
        <v>1440</v>
      </c>
      <c r="AN725" s="408"/>
      <c r="AO725" s="403"/>
      <c r="AP725" s="388"/>
      <c r="AQ725" s="376"/>
      <c r="AR725" s="376"/>
      <c r="AS725" s="376"/>
    </row>
    <row r="726" spans="1:45" hidden="1" outlineLevel="3" x14ac:dyDescent="0.25">
      <c r="A726" s="376"/>
      <c r="B726" s="385"/>
      <c r="C726" s="378">
        <f t="shared" si="228"/>
        <v>4</v>
      </c>
      <c r="D726" s="403"/>
      <c r="E726" s="460"/>
      <c r="F726" s="460"/>
      <c r="G726" s="403"/>
      <c r="H726" s="408"/>
      <c r="I726" s="424">
        <v>4</v>
      </c>
      <c r="J726" s="424" t="s">
        <v>644</v>
      </c>
      <c r="K726" s="496">
        <f>DATE(YEAR(K723)+1,MONTH(K723),DAY(K723))</f>
        <v>45275</v>
      </c>
      <c r="L726" s="496">
        <f>DATE(YEAR(L723)+1,MONTH(L723),DAY(L723))</f>
        <v>45275</v>
      </c>
      <c r="M726" s="496">
        <f>DATE(YEAR(M723)+1,MONTH(M723),DAY(M723))</f>
        <v>45275</v>
      </c>
      <c r="N726" s="408"/>
      <c r="O726" s="408"/>
      <c r="P726" s="408"/>
      <c r="Q726" s="408"/>
      <c r="R726" s="496">
        <f t="shared" ref="R726:U726" si="243">DATE(YEAR(R723)+1,MONTH(R723),DAY(R723))</f>
        <v>45275</v>
      </c>
      <c r="S726" s="496">
        <f t="shared" si="243"/>
        <v>45275</v>
      </c>
      <c r="T726" s="496">
        <f t="shared" si="243"/>
        <v>45275</v>
      </c>
      <c r="U726" s="496">
        <f t="shared" si="243"/>
        <v>45275</v>
      </c>
      <c r="V726" s="408"/>
      <c r="W726" s="408"/>
      <c r="X726" s="408"/>
      <c r="Y726" s="408"/>
      <c r="Z726" s="408"/>
      <c r="AA726" s="408"/>
      <c r="AB726" s="408"/>
      <c r="AC726" s="1031">
        <f>MIN(363,INT((K726 - DATE(YEAR(K726),1,1))))+364*(YEAR(K726)-i_startyear)</f>
        <v>1804</v>
      </c>
      <c r="AD726" s="1031">
        <f>MIN(363,INT((L726 - DATE(YEAR(L726),1,1))))+364*(YEAR(L726)-i_startyear)</f>
        <v>1804</v>
      </c>
      <c r="AE726" s="1031">
        <f>MIN(363,INT((M726 - DATE(YEAR(M726),1,1))))+364*(YEAR(M726)-i_startyear)</f>
        <v>1804</v>
      </c>
      <c r="AF726" s="408"/>
      <c r="AG726" s="408"/>
      <c r="AH726" s="408"/>
      <c r="AI726" s="408"/>
      <c r="AJ726" s="1031">
        <f t="shared" si="236"/>
        <v>1804</v>
      </c>
      <c r="AK726" s="1031">
        <f t="shared" si="237"/>
        <v>1804</v>
      </c>
      <c r="AL726" s="1031">
        <f t="shared" si="238"/>
        <v>1804</v>
      </c>
      <c r="AM726" s="1031">
        <f t="shared" si="239"/>
        <v>1804</v>
      </c>
      <c r="AN726" s="408"/>
      <c r="AO726" s="403"/>
      <c r="AP726" s="388"/>
      <c r="AQ726" s="376"/>
      <c r="AR726" s="376"/>
      <c r="AS726" s="376"/>
    </row>
    <row r="727" spans="1:45" hidden="1" outlineLevel="3" x14ac:dyDescent="0.25">
      <c r="A727" s="376"/>
      <c r="B727" s="385"/>
      <c r="C727" s="378">
        <f t="shared" si="228"/>
        <v>4</v>
      </c>
      <c r="D727" s="403"/>
      <c r="E727" s="460"/>
      <c r="F727" s="460"/>
      <c r="G727" s="403"/>
      <c r="H727" s="408"/>
      <c r="I727" s="424"/>
      <c r="J727" s="424" t="s">
        <v>634</v>
      </c>
      <c r="K727" s="408"/>
      <c r="L727" s="408"/>
      <c r="M727" s="408"/>
      <c r="N727" s="496">
        <f>DATE(YEAR(N724)+1,MONTH(N724),DAY(N724))</f>
        <v>45275</v>
      </c>
      <c r="O727" s="496">
        <f>DATE(YEAR(O724)+1,MONTH(O724),DAY(O724))</f>
        <v>45275</v>
      </c>
      <c r="P727" s="496">
        <f>DATE(YEAR(P724)+1,MONTH(P724),DAY(P724))</f>
        <v>45275</v>
      </c>
      <c r="Q727" s="496">
        <f>DATE(YEAR(Q724)+1,MONTH(Q724),DAY(Q724))</f>
        <v>45275</v>
      </c>
      <c r="R727" s="496">
        <f t="shared" ref="R727:U727" si="244">DATE(YEAR(R724)+1,MONTH(R724),DAY(R724))</f>
        <v>45275</v>
      </c>
      <c r="S727" s="496">
        <f t="shared" si="244"/>
        <v>45275</v>
      </c>
      <c r="T727" s="496">
        <f t="shared" si="244"/>
        <v>45275</v>
      </c>
      <c r="U727" s="496">
        <f t="shared" si="244"/>
        <v>45275</v>
      </c>
      <c r="V727" s="408"/>
      <c r="W727" s="408"/>
      <c r="X727" s="408"/>
      <c r="Y727" s="408"/>
      <c r="Z727" s="408"/>
      <c r="AA727" s="408"/>
      <c r="AB727" s="408"/>
      <c r="AC727" s="408"/>
      <c r="AD727" s="408"/>
      <c r="AE727" s="408"/>
      <c r="AF727" s="1031">
        <f>MIN(363,INT((N727 - DATE(YEAR(N727),1,1))))+364*(YEAR(N727)-i_startyear)</f>
        <v>1804</v>
      </c>
      <c r="AG727" s="1031">
        <f>MIN(363,INT((O727 - DATE(YEAR(O727),1,1))))+364*(YEAR(O727)-i_startyear)</f>
        <v>1804</v>
      </c>
      <c r="AH727" s="1031">
        <f>MIN(363,INT((P727 - DATE(YEAR(P727),1,1))))+364*(YEAR(P727)-i_startyear)</f>
        <v>1804</v>
      </c>
      <c r="AI727" s="1031">
        <f>MIN(363,INT((Q727 - DATE(YEAR(Q727),1,1))))+364*(YEAR(Q727)-i_startyear)</f>
        <v>1804</v>
      </c>
      <c r="AJ727" s="1031">
        <f t="shared" si="236"/>
        <v>1804</v>
      </c>
      <c r="AK727" s="1031">
        <f t="shared" si="237"/>
        <v>1804</v>
      </c>
      <c r="AL727" s="1031">
        <f t="shared" si="238"/>
        <v>1804</v>
      </c>
      <c r="AM727" s="1031">
        <f t="shared" si="239"/>
        <v>1804</v>
      </c>
      <c r="AN727" s="408"/>
      <c r="AO727" s="403"/>
      <c r="AP727" s="388"/>
      <c r="AQ727" s="376"/>
      <c r="AR727" s="376"/>
      <c r="AS727" s="376"/>
    </row>
    <row r="728" spans="1:45" hidden="1" outlineLevel="3" x14ac:dyDescent="0.25">
      <c r="A728" s="376"/>
      <c r="B728" s="385"/>
      <c r="C728" s="378">
        <f t="shared" si="228"/>
        <v>4</v>
      </c>
      <c r="D728" s="403"/>
      <c r="E728" s="460"/>
      <c r="F728" s="460"/>
      <c r="G728" s="403"/>
      <c r="H728" s="408"/>
      <c r="I728" s="424"/>
      <c r="J728" s="424" t="s">
        <v>635</v>
      </c>
      <c r="K728" s="408"/>
      <c r="L728" s="408"/>
      <c r="M728" s="408"/>
      <c r="N728" s="408"/>
      <c r="O728" s="408"/>
      <c r="P728" s="408"/>
      <c r="Q728" s="408"/>
      <c r="R728" s="496">
        <f t="shared" ref="R728:U728" si="245">DATE(YEAR(R725)+1,MONTH(R725),DAY(R725))</f>
        <v>45275</v>
      </c>
      <c r="S728" s="496">
        <f t="shared" si="245"/>
        <v>45275</v>
      </c>
      <c r="T728" s="496">
        <f t="shared" si="245"/>
        <v>45275</v>
      </c>
      <c r="U728" s="496">
        <f t="shared" si="245"/>
        <v>45275</v>
      </c>
      <c r="V728" s="408"/>
      <c r="W728" s="408"/>
      <c r="X728" s="408"/>
      <c r="Y728" s="408"/>
      <c r="Z728" s="408"/>
      <c r="AA728" s="408"/>
      <c r="AB728" s="408"/>
      <c r="AC728" s="408"/>
      <c r="AD728" s="408"/>
      <c r="AE728" s="408"/>
      <c r="AF728" s="408"/>
      <c r="AG728" s="408"/>
      <c r="AH728" s="408"/>
      <c r="AI728" s="408"/>
      <c r="AJ728" s="1031">
        <f t="shared" si="236"/>
        <v>1804</v>
      </c>
      <c r="AK728" s="1031">
        <f t="shared" si="237"/>
        <v>1804</v>
      </c>
      <c r="AL728" s="1031">
        <f t="shared" si="238"/>
        <v>1804</v>
      </c>
      <c r="AM728" s="1031">
        <f t="shared" si="239"/>
        <v>1804</v>
      </c>
      <c r="AN728" s="408"/>
      <c r="AO728" s="403"/>
      <c r="AP728" s="388"/>
      <c r="AQ728" s="376"/>
      <c r="AR728" s="376"/>
      <c r="AS728" s="376"/>
    </row>
    <row r="729" spans="1:45" hidden="1" outlineLevel="3" x14ac:dyDescent="0.25">
      <c r="A729" s="376"/>
      <c r="B729" s="385"/>
      <c r="C729" s="378">
        <f t="shared" ref="C729:C737" si="246">INT($C$243)+3</f>
        <v>4</v>
      </c>
      <c r="D729" s="403"/>
      <c r="E729" s="460"/>
      <c r="F729" s="460"/>
      <c r="G729" s="403"/>
      <c r="H729" s="408"/>
      <c r="I729" s="424">
        <v>5</v>
      </c>
      <c r="J729" s="424" t="s">
        <v>644</v>
      </c>
      <c r="K729" s="496">
        <f>DATE(YEAR(K726)+1,MONTH(K726),DAY(K726))</f>
        <v>45641</v>
      </c>
      <c r="L729" s="496">
        <f>DATE(YEAR(L726)+1,MONTH(L726),DAY(L726))</f>
        <v>45641</v>
      </c>
      <c r="M729" s="496">
        <f>DATE(YEAR(M726)+1,MONTH(M726),DAY(M726))</f>
        <v>45641</v>
      </c>
      <c r="N729" s="408"/>
      <c r="O729" s="408"/>
      <c r="P729" s="408"/>
      <c r="Q729" s="408"/>
      <c r="R729" s="496">
        <f t="shared" ref="R729:U729" si="247">DATE(YEAR(R726)+1,MONTH(R726),DAY(R726))</f>
        <v>45641</v>
      </c>
      <c r="S729" s="496">
        <f t="shared" si="247"/>
        <v>45641</v>
      </c>
      <c r="T729" s="496">
        <f t="shared" si="247"/>
        <v>45641</v>
      </c>
      <c r="U729" s="496">
        <f t="shared" si="247"/>
        <v>45641</v>
      </c>
      <c r="V729" s="408"/>
      <c r="W729" s="408"/>
      <c r="X729" s="408"/>
      <c r="Y729" s="408"/>
      <c r="Z729" s="408"/>
      <c r="AA729" s="408"/>
      <c r="AB729" s="408"/>
      <c r="AC729" s="1031">
        <f>MIN(363,INT((K729 - DATE(YEAR(K729),1,1))))+364*(YEAR(K729)-i_startyear)</f>
        <v>2169</v>
      </c>
      <c r="AD729" s="1031">
        <f>MIN(363,INT((L729 - DATE(YEAR(L729),1,1))))+364*(YEAR(L729)-i_startyear)</f>
        <v>2169</v>
      </c>
      <c r="AE729" s="1031">
        <f>MIN(363,INT((M729 - DATE(YEAR(M729),1,1))))+364*(YEAR(M729)-i_startyear)</f>
        <v>2169</v>
      </c>
      <c r="AF729" s="408"/>
      <c r="AG729" s="408"/>
      <c r="AH729" s="408"/>
      <c r="AI729" s="408"/>
      <c r="AJ729" s="1031">
        <f t="shared" si="236"/>
        <v>2169</v>
      </c>
      <c r="AK729" s="1031">
        <f t="shared" si="237"/>
        <v>2169</v>
      </c>
      <c r="AL729" s="1031">
        <f t="shared" si="238"/>
        <v>2169</v>
      </c>
      <c r="AM729" s="1031">
        <f t="shared" si="239"/>
        <v>2169</v>
      </c>
      <c r="AN729" s="408"/>
      <c r="AO729" s="403"/>
      <c r="AP729" s="388"/>
      <c r="AQ729" s="376"/>
      <c r="AR729" s="376"/>
      <c r="AS729" s="376"/>
    </row>
    <row r="730" spans="1:45" hidden="1" outlineLevel="3" x14ac:dyDescent="0.25">
      <c r="A730" s="376"/>
      <c r="B730" s="385"/>
      <c r="C730" s="378">
        <f t="shared" si="246"/>
        <v>4</v>
      </c>
      <c r="D730" s="403"/>
      <c r="E730" s="460"/>
      <c r="F730" s="460"/>
      <c r="G730" s="403"/>
      <c r="H730" s="408"/>
      <c r="I730" s="424"/>
      <c r="J730" s="424" t="s">
        <v>634</v>
      </c>
      <c r="K730" s="408"/>
      <c r="L730" s="408"/>
      <c r="M730" s="408"/>
      <c r="N730" s="496">
        <f>DATE(YEAR(N727)+1,MONTH(N727),DAY(N727))</f>
        <v>45641</v>
      </c>
      <c r="O730" s="496">
        <f>DATE(YEAR(O727)+1,MONTH(O727),DAY(O727))</f>
        <v>45641</v>
      </c>
      <c r="P730" s="496">
        <f>DATE(YEAR(P727)+1,MONTH(P727),DAY(P727))</f>
        <v>45641</v>
      </c>
      <c r="Q730" s="496">
        <f>DATE(YEAR(Q727)+1,MONTH(Q727),DAY(Q727))</f>
        <v>45641</v>
      </c>
      <c r="R730" s="496">
        <f t="shared" ref="R730:U730" si="248">DATE(YEAR(R727)+1,MONTH(R727),DAY(R727))</f>
        <v>45641</v>
      </c>
      <c r="S730" s="496">
        <f t="shared" si="248"/>
        <v>45641</v>
      </c>
      <c r="T730" s="496">
        <f t="shared" si="248"/>
        <v>45641</v>
      </c>
      <c r="U730" s="496">
        <f t="shared" si="248"/>
        <v>45641</v>
      </c>
      <c r="V730" s="408"/>
      <c r="W730" s="408"/>
      <c r="X730" s="408"/>
      <c r="Y730" s="408"/>
      <c r="Z730" s="408"/>
      <c r="AA730" s="408"/>
      <c r="AB730" s="408"/>
      <c r="AC730" s="408"/>
      <c r="AD730" s="408"/>
      <c r="AE730" s="408"/>
      <c r="AF730" s="1031">
        <f>MIN(363,INT((N730 - DATE(YEAR(N730),1,1))))+364*(YEAR(N730)-i_startyear)</f>
        <v>2169</v>
      </c>
      <c r="AG730" s="1031">
        <f>MIN(363,INT((O730 - DATE(YEAR(O730),1,1))))+364*(YEAR(O730)-i_startyear)</f>
        <v>2169</v>
      </c>
      <c r="AH730" s="1031">
        <f>MIN(363,INT((P730 - DATE(YEAR(P730),1,1))))+364*(YEAR(P730)-i_startyear)</f>
        <v>2169</v>
      </c>
      <c r="AI730" s="1031">
        <f>MIN(363,INT((Q730 - DATE(YEAR(Q730),1,1))))+364*(YEAR(Q730)-i_startyear)</f>
        <v>2169</v>
      </c>
      <c r="AJ730" s="1031">
        <f t="shared" si="236"/>
        <v>2169</v>
      </c>
      <c r="AK730" s="1031">
        <f t="shared" si="237"/>
        <v>2169</v>
      </c>
      <c r="AL730" s="1031">
        <f t="shared" si="238"/>
        <v>2169</v>
      </c>
      <c r="AM730" s="1031">
        <f t="shared" si="239"/>
        <v>2169</v>
      </c>
      <c r="AN730" s="408"/>
      <c r="AO730" s="403"/>
      <c r="AP730" s="388"/>
      <c r="AQ730" s="376"/>
      <c r="AR730" s="376"/>
      <c r="AS730" s="376"/>
    </row>
    <row r="731" spans="1:45" hidden="1" outlineLevel="3" x14ac:dyDescent="0.25">
      <c r="A731" s="376"/>
      <c r="B731" s="385"/>
      <c r="C731" s="378">
        <f t="shared" si="246"/>
        <v>4</v>
      </c>
      <c r="D731" s="403"/>
      <c r="E731" s="460"/>
      <c r="F731" s="460"/>
      <c r="G731" s="403"/>
      <c r="H731" s="408"/>
      <c r="I731" s="424"/>
      <c r="J731" s="424" t="s">
        <v>635</v>
      </c>
      <c r="K731" s="408"/>
      <c r="L731" s="408"/>
      <c r="M731" s="408"/>
      <c r="N731" s="408"/>
      <c r="O731" s="408"/>
      <c r="P731" s="408"/>
      <c r="Q731" s="408"/>
      <c r="R731" s="496">
        <f t="shared" ref="R731:U731" si="249">DATE(YEAR(R728)+1,MONTH(R728),DAY(R728))</f>
        <v>45641</v>
      </c>
      <c r="S731" s="496">
        <f t="shared" si="249"/>
        <v>45641</v>
      </c>
      <c r="T731" s="496">
        <f t="shared" si="249"/>
        <v>45641</v>
      </c>
      <c r="U731" s="496">
        <f t="shared" si="249"/>
        <v>45641</v>
      </c>
      <c r="V731" s="408"/>
      <c r="W731" s="408"/>
      <c r="X731" s="408"/>
      <c r="Y731" s="408"/>
      <c r="Z731" s="408"/>
      <c r="AA731" s="408"/>
      <c r="AB731" s="408"/>
      <c r="AC731" s="408"/>
      <c r="AD731" s="408"/>
      <c r="AE731" s="408"/>
      <c r="AF731" s="408"/>
      <c r="AG731" s="408"/>
      <c r="AH731" s="408"/>
      <c r="AI731" s="408"/>
      <c r="AJ731" s="1031">
        <f t="shared" si="236"/>
        <v>2169</v>
      </c>
      <c r="AK731" s="1031">
        <f t="shared" si="237"/>
        <v>2169</v>
      </c>
      <c r="AL731" s="1031">
        <f t="shared" si="238"/>
        <v>2169</v>
      </c>
      <c r="AM731" s="1031">
        <f t="shared" si="239"/>
        <v>2169</v>
      </c>
      <c r="AN731" s="408"/>
      <c r="AO731" s="403"/>
      <c r="AP731" s="388"/>
      <c r="AQ731" s="376"/>
      <c r="AR731" s="376"/>
      <c r="AS731" s="376"/>
    </row>
    <row r="732" spans="1:45" hidden="1" outlineLevel="3" x14ac:dyDescent="0.25">
      <c r="A732" s="376"/>
      <c r="B732" s="385"/>
      <c r="C732" s="378">
        <f t="shared" si="246"/>
        <v>4</v>
      </c>
      <c r="D732" s="403"/>
      <c r="E732" s="460"/>
      <c r="F732" s="460"/>
      <c r="G732" s="403"/>
      <c r="H732" s="408"/>
      <c r="I732" s="424">
        <v>6</v>
      </c>
      <c r="J732" s="424" t="s">
        <v>644</v>
      </c>
      <c r="K732" s="496">
        <f>DATE(YEAR(K729)+1,MONTH(K729),DAY(K729))</f>
        <v>46006</v>
      </c>
      <c r="L732" s="496">
        <f>DATE(YEAR(L729)+1,MONTH(L729),DAY(L729))</f>
        <v>46006</v>
      </c>
      <c r="M732" s="496">
        <f>DATE(YEAR(M729)+1,MONTH(M729),DAY(M729))</f>
        <v>46006</v>
      </c>
      <c r="N732" s="408"/>
      <c r="O732" s="408"/>
      <c r="P732" s="408"/>
      <c r="Q732" s="408"/>
      <c r="R732" s="496">
        <f t="shared" ref="R732:U732" si="250">DATE(YEAR(R729)+1,MONTH(R729),DAY(R729))</f>
        <v>46006</v>
      </c>
      <c r="S732" s="496">
        <f t="shared" si="250"/>
        <v>46006</v>
      </c>
      <c r="T732" s="496">
        <f t="shared" si="250"/>
        <v>46006</v>
      </c>
      <c r="U732" s="496">
        <f t="shared" si="250"/>
        <v>46006</v>
      </c>
      <c r="V732" s="408"/>
      <c r="W732" s="408"/>
      <c r="X732" s="408"/>
      <c r="Y732" s="408"/>
      <c r="Z732" s="408"/>
      <c r="AA732" s="408"/>
      <c r="AB732" s="408"/>
      <c r="AC732" s="1031">
        <f>MIN(363,INT((K732 - DATE(YEAR(K732),1,1))))+364*(YEAR(K732)-i_startyear)</f>
        <v>2532</v>
      </c>
      <c r="AD732" s="1031">
        <f>MIN(363,INT((L732 - DATE(YEAR(L732),1,1))))+364*(YEAR(L732)-i_startyear)</f>
        <v>2532</v>
      </c>
      <c r="AE732" s="1031">
        <f>MIN(363,INT((M732 - DATE(YEAR(M732),1,1))))+364*(YEAR(M732)-i_startyear)</f>
        <v>2532</v>
      </c>
      <c r="AF732" s="408"/>
      <c r="AG732" s="408"/>
      <c r="AH732" s="408"/>
      <c r="AI732" s="408"/>
      <c r="AJ732" s="1031">
        <f t="shared" si="236"/>
        <v>2532</v>
      </c>
      <c r="AK732" s="1031">
        <f t="shared" si="237"/>
        <v>2532</v>
      </c>
      <c r="AL732" s="1031">
        <f t="shared" si="238"/>
        <v>2532</v>
      </c>
      <c r="AM732" s="1031">
        <f t="shared" si="239"/>
        <v>2532</v>
      </c>
      <c r="AN732" s="408"/>
      <c r="AO732" s="403"/>
      <c r="AP732" s="388"/>
      <c r="AQ732" s="376"/>
      <c r="AR732" s="376"/>
      <c r="AS732" s="376"/>
    </row>
    <row r="733" spans="1:45" hidden="1" outlineLevel="3" x14ac:dyDescent="0.25">
      <c r="A733" s="376"/>
      <c r="B733" s="385"/>
      <c r="C733" s="378">
        <f t="shared" si="246"/>
        <v>4</v>
      </c>
      <c r="D733" s="403"/>
      <c r="E733" s="460"/>
      <c r="F733" s="460"/>
      <c r="G733" s="403"/>
      <c r="H733" s="408"/>
      <c r="I733" s="424"/>
      <c r="J733" s="424" t="s">
        <v>634</v>
      </c>
      <c r="K733" s="408"/>
      <c r="L733" s="408"/>
      <c r="M733" s="408"/>
      <c r="N733" s="496">
        <f>DATE(YEAR(N730)+1,MONTH(N730),DAY(N730))</f>
        <v>46006</v>
      </c>
      <c r="O733" s="496">
        <f>DATE(YEAR(O730)+1,MONTH(O730),DAY(O730))</f>
        <v>46006</v>
      </c>
      <c r="P733" s="496">
        <f>DATE(YEAR(P730)+1,MONTH(P730),DAY(P730))</f>
        <v>46006</v>
      </c>
      <c r="Q733" s="496">
        <f>DATE(YEAR(Q730)+1,MONTH(Q730),DAY(Q730))</f>
        <v>46006</v>
      </c>
      <c r="R733" s="496">
        <f t="shared" ref="R733:U733" si="251">DATE(YEAR(R730)+1,MONTH(R730),DAY(R730))</f>
        <v>46006</v>
      </c>
      <c r="S733" s="496">
        <f t="shared" si="251"/>
        <v>46006</v>
      </c>
      <c r="T733" s="496">
        <f t="shared" si="251"/>
        <v>46006</v>
      </c>
      <c r="U733" s="496">
        <f t="shared" si="251"/>
        <v>46006</v>
      </c>
      <c r="V733" s="408"/>
      <c r="W733" s="408"/>
      <c r="X733" s="408"/>
      <c r="Y733" s="408"/>
      <c r="Z733" s="408"/>
      <c r="AA733" s="408"/>
      <c r="AB733" s="408"/>
      <c r="AC733" s="408"/>
      <c r="AD733" s="408"/>
      <c r="AE733" s="408"/>
      <c r="AF733" s="1031">
        <f>MIN(363,INT((N733 - DATE(YEAR(N733),1,1))))+364*(YEAR(N733)-i_startyear)</f>
        <v>2532</v>
      </c>
      <c r="AG733" s="1031">
        <f>MIN(363,INT((O733 - DATE(YEAR(O733),1,1))))+364*(YEAR(O733)-i_startyear)</f>
        <v>2532</v>
      </c>
      <c r="AH733" s="1031">
        <f>MIN(363,INT((P733 - DATE(YEAR(P733),1,1))))+364*(YEAR(P733)-i_startyear)</f>
        <v>2532</v>
      </c>
      <c r="AI733" s="1031">
        <f>MIN(363,INT((Q733 - DATE(YEAR(Q733),1,1))))+364*(YEAR(Q733)-i_startyear)</f>
        <v>2532</v>
      </c>
      <c r="AJ733" s="1031">
        <f t="shared" si="236"/>
        <v>2532</v>
      </c>
      <c r="AK733" s="1031">
        <f t="shared" si="237"/>
        <v>2532</v>
      </c>
      <c r="AL733" s="1031">
        <f t="shared" si="238"/>
        <v>2532</v>
      </c>
      <c r="AM733" s="1031">
        <f t="shared" si="239"/>
        <v>2532</v>
      </c>
      <c r="AN733" s="408"/>
      <c r="AO733" s="403"/>
      <c r="AP733" s="388"/>
      <c r="AQ733" s="376"/>
      <c r="AR733" s="376"/>
      <c r="AS733" s="376"/>
    </row>
    <row r="734" spans="1:45" hidden="1" outlineLevel="3" x14ac:dyDescent="0.25">
      <c r="A734" s="376"/>
      <c r="B734" s="385"/>
      <c r="C734" s="378">
        <f t="shared" si="246"/>
        <v>4</v>
      </c>
      <c r="D734" s="403"/>
      <c r="E734" s="460"/>
      <c r="F734" s="460"/>
      <c r="G734" s="403"/>
      <c r="H734" s="408"/>
      <c r="I734" s="424"/>
      <c r="J734" s="424" t="s">
        <v>635</v>
      </c>
      <c r="K734" s="408"/>
      <c r="L734" s="408"/>
      <c r="M734" s="408"/>
      <c r="N734" s="408"/>
      <c r="O734" s="408"/>
      <c r="P734" s="408"/>
      <c r="Q734" s="408"/>
      <c r="R734" s="496">
        <f t="shared" ref="R734:U734" si="252">DATE(YEAR(R731)+1,MONTH(R731),DAY(R731))</f>
        <v>46006</v>
      </c>
      <c r="S734" s="496">
        <f t="shared" si="252"/>
        <v>46006</v>
      </c>
      <c r="T734" s="496">
        <f t="shared" si="252"/>
        <v>46006</v>
      </c>
      <c r="U734" s="496">
        <f t="shared" si="252"/>
        <v>46006</v>
      </c>
      <c r="V734" s="408"/>
      <c r="W734" s="408"/>
      <c r="X734" s="408"/>
      <c r="Y734" s="408"/>
      <c r="Z734" s="408"/>
      <c r="AA734" s="408"/>
      <c r="AB734" s="408"/>
      <c r="AC734" s="408"/>
      <c r="AD734" s="408"/>
      <c r="AE734" s="408"/>
      <c r="AF734" s="408"/>
      <c r="AG734" s="408"/>
      <c r="AH734" s="408"/>
      <c r="AI734" s="408"/>
      <c r="AJ734" s="1031">
        <f t="shared" si="236"/>
        <v>2532</v>
      </c>
      <c r="AK734" s="1031">
        <f t="shared" si="237"/>
        <v>2532</v>
      </c>
      <c r="AL734" s="1031">
        <f t="shared" si="238"/>
        <v>2532</v>
      </c>
      <c r="AM734" s="1031">
        <f t="shared" si="239"/>
        <v>2532</v>
      </c>
      <c r="AN734" s="408"/>
      <c r="AO734" s="403"/>
      <c r="AP734" s="388"/>
      <c r="AQ734" s="376"/>
      <c r="AR734" s="376"/>
      <c r="AS734" s="376"/>
    </row>
    <row r="735" spans="1:45" hidden="1" outlineLevel="3" x14ac:dyDescent="0.25">
      <c r="A735" s="376"/>
      <c r="B735" s="385"/>
      <c r="C735" s="378">
        <f t="shared" si="246"/>
        <v>4</v>
      </c>
      <c r="D735" s="403"/>
      <c r="E735" s="460"/>
      <c r="F735" s="460"/>
      <c r="G735" s="403"/>
      <c r="H735" s="408"/>
      <c r="I735" s="424">
        <v>7</v>
      </c>
      <c r="J735" s="424" t="s">
        <v>644</v>
      </c>
      <c r="K735" s="496">
        <f>DATE(YEAR(K732)+1,MONTH(K732),DAY(K732))</f>
        <v>46371</v>
      </c>
      <c r="L735" s="496">
        <f>DATE(YEAR(L732)+1,MONTH(L732),DAY(L732))</f>
        <v>46371</v>
      </c>
      <c r="M735" s="496">
        <f>DATE(YEAR(M732)+1,MONTH(M732),DAY(M732))</f>
        <v>46371</v>
      </c>
      <c r="N735" s="408"/>
      <c r="O735" s="408"/>
      <c r="P735" s="408"/>
      <c r="Q735" s="408"/>
      <c r="R735" s="496">
        <f t="shared" ref="R735:U735" si="253">DATE(YEAR(R732)+1,MONTH(R732),DAY(R732))</f>
        <v>46371</v>
      </c>
      <c r="S735" s="496">
        <f t="shared" si="253"/>
        <v>46371</v>
      </c>
      <c r="T735" s="496">
        <f t="shared" si="253"/>
        <v>46371</v>
      </c>
      <c r="U735" s="496">
        <f t="shared" si="253"/>
        <v>46371</v>
      </c>
      <c r="V735" s="408"/>
      <c r="W735" s="408"/>
      <c r="X735" s="408"/>
      <c r="Y735" s="408"/>
      <c r="Z735" s="408"/>
      <c r="AA735" s="408"/>
      <c r="AB735" s="408"/>
      <c r="AC735" s="1031">
        <f>MIN(363,INT((K735 - DATE(YEAR(K735),1,1))))+364*(YEAR(K735)-i_startyear)</f>
        <v>2896</v>
      </c>
      <c r="AD735" s="1031">
        <f>MIN(363,INT((L735 - DATE(YEAR(L735),1,1))))+364*(YEAR(L735)-i_startyear)</f>
        <v>2896</v>
      </c>
      <c r="AE735" s="1031">
        <f>MIN(363,INT((M735 - DATE(YEAR(M735),1,1))))+364*(YEAR(M735)-i_startyear)</f>
        <v>2896</v>
      </c>
      <c r="AF735" s="408"/>
      <c r="AG735" s="408"/>
      <c r="AH735" s="408"/>
      <c r="AI735" s="408"/>
      <c r="AJ735" s="1031">
        <f t="shared" si="236"/>
        <v>2896</v>
      </c>
      <c r="AK735" s="1031">
        <f t="shared" si="237"/>
        <v>2896</v>
      </c>
      <c r="AL735" s="1031">
        <f t="shared" si="238"/>
        <v>2896</v>
      </c>
      <c r="AM735" s="1031">
        <f t="shared" si="239"/>
        <v>2896</v>
      </c>
      <c r="AN735" s="408"/>
      <c r="AO735" s="403"/>
      <c r="AP735" s="388"/>
      <c r="AQ735" s="376"/>
      <c r="AR735" s="376"/>
      <c r="AS735" s="376"/>
    </row>
    <row r="736" spans="1:45" hidden="1" outlineLevel="3" x14ac:dyDescent="0.25">
      <c r="A736" s="376"/>
      <c r="B736" s="385"/>
      <c r="C736" s="378">
        <f t="shared" si="246"/>
        <v>4</v>
      </c>
      <c r="D736" s="403"/>
      <c r="E736" s="460"/>
      <c r="F736" s="460"/>
      <c r="G736" s="403"/>
      <c r="H736" s="408"/>
      <c r="I736" s="424"/>
      <c r="J736" s="424" t="s">
        <v>634</v>
      </c>
      <c r="K736" s="408"/>
      <c r="L736" s="408"/>
      <c r="M736" s="408"/>
      <c r="N736" s="496">
        <f>DATE(YEAR(N733)+1,MONTH(N733),DAY(N733))</f>
        <v>46371</v>
      </c>
      <c r="O736" s="496">
        <f>DATE(YEAR(O733)+1,MONTH(O733),DAY(O733))</f>
        <v>46371</v>
      </c>
      <c r="P736" s="496">
        <f>DATE(YEAR(P733)+1,MONTH(P733),DAY(P733))</f>
        <v>46371</v>
      </c>
      <c r="Q736" s="496">
        <f>DATE(YEAR(Q733)+1,MONTH(Q733),DAY(Q733))</f>
        <v>46371</v>
      </c>
      <c r="R736" s="496">
        <f t="shared" ref="R736:U736" si="254">DATE(YEAR(R733)+1,MONTH(R733),DAY(R733))</f>
        <v>46371</v>
      </c>
      <c r="S736" s="496">
        <f t="shared" si="254"/>
        <v>46371</v>
      </c>
      <c r="T736" s="496">
        <f t="shared" si="254"/>
        <v>46371</v>
      </c>
      <c r="U736" s="496">
        <f t="shared" si="254"/>
        <v>46371</v>
      </c>
      <c r="V736" s="408"/>
      <c r="W736" s="408"/>
      <c r="X736" s="408"/>
      <c r="Y736" s="408"/>
      <c r="Z736" s="408"/>
      <c r="AA736" s="408"/>
      <c r="AB736" s="408"/>
      <c r="AC736" s="408"/>
      <c r="AD736" s="408"/>
      <c r="AE736" s="408"/>
      <c r="AF736" s="1031">
        <f>MIN(363,INT((N736 - DATE(YEAR(N736),1,1))))+364*(YEAR(N736)-i_startyear)</f>
        <v>2896</v>
      </c>
      <c r="AG736" s="1031">
        <f>MIN(363,INT((O736 - DATE(YEAR(O736),1,1))))+364*(YEAR(O736)-i_startyear)</f>
        <v>2896</v>
      </c>
      <c r="AH736" s="1031">
        <f>MIN(363,INT((P736 - DATE(YEAR(P736),1,1))))+364*(YEAR(P736)-i_startyear)</f>
        <v>2896</v>
      </c>
      <c r="AI736" s="1031">
        <f>MIN(363,INT((Q736 - DATE(YEAR(Q736),1,1))))+364*(YEAR(Q736)-i_startyear)</f>
        <v>2896</v>
      </c>
      <c r="AJ736" s="1031">
        <f t="shared" si="236"/>
        <v>2896</v>
      </c>
      <c r="AK736" s="1031">
        <f t="shared" si="237"/>
        <v>2896</v>
      </c>
      <c r="AL736" s="1031">
        <f t="shared" si="238"/>
        <v>2896</v>
      </c>
      <c r="AM736" s="1031">
        <f t="shared" si="239"/>
        <v>2896</v>
      </c>
      <c r="AN736" s="408"/>
      <c r="AO736" s="403"/>
      <c r="AP736" s="388"/>
      <c r="AQ736" s="376"/>
      <c r="AR736" s="376"/>
      <c r="AS736" s="376"/>
    </row>
    <row r="737" spans="1:45" hidden="1" outlineLevel="3" x14ac:dyDescent="0.25">
      <c r="A737" s="376"/>
      <c r="B737" s="385"/>
      <c r="C737" s="378">
        <f t="shared" si="246"/>
        <v>4</v>
      </c>
      <c r="D737" s="403"/>
      <c r="E737" s="460"/>
      <c r="F737" s="460"/>
      <c r="G737" s="403"/>
      <c r="H737" s="408"/>
      <c r="I737" s="424"/>
      <c r="J737" s="424" t="s">
        <v>635</v>
      </c>
      <c r="K737" s="408"/>
      <c r="L737" s="408"/>
      <c r="M737" s="408"/>
      <c r="N737" s="408"/>
      <c r="O737" s="408"/>
      <c r="P737" s="408"/>
      <c r="Q737" s="408"/>
      <c r="R737" s="496">
        <f t="shared" ref="R737:U737" si="255">DATE(YEAR(R734)+1,MONTH(R734),DAY(R734))</f>
        <v>46371</v>
      </c>
      <c r="S737" s="496">
        <f t="shared" si="255"/>
        <v>46371</v>
      </c>
      <c r="T737" s="496">
        <f t="shared" si="255"/>
        <v>46371</v>
      </c>
      <c r="U737" s="496">
        <f t="shared" si="255"/>
        <v>46371</v>
      </c>
      <c r="V737" s="408"/>
      <c r="W737" s="408"/>
      <c r="X737" s="408"/>
      <c r="Y737" s="408"/>
      <c r="Z737" s="408"/>
      <c r="AA737" s="408"/>
      <c r="AB737" s="408"/>
      <c r="AC737" s="408"/>
      <c r="AD737" s="408"/>
      <c r="AE737" s="408"/>
      <c r="AF737" s="408"/>
      <c r="AG737" s="408"/>
      <c r="AH737" s="408"/>
      <c r="AI737" s="408"/>
      <c r="AJ737" s="1031">
        <f t="shared" si="236"/>
        <v>2896</v>
      </c>
      <c r="AK737" s="1031">
        <f t="shared" si="237"/>
        <v>2896</v>
      </c>
      <c r="AL737" s="1031">
        <f t="shared" si="238"/>
        <v>2896</v>
      </c>
      <c r="AM737" s="1031">
        <f t="shared" si="239"/>
        <v>2896</v>
      </c>
      <c r="AN737" s="408"/>
      <c r="AO737" s="403"/>
      <c r="AP737" s="388"/>
      <c r="AQ737" s="376"/>
      <c r="AR737" s="376"/>
      <c r="AS737" s="376"/>
    </row>
    <row r="738" spans="1:45" hidden="1" outlineLevel="3" x14ac:dyDescent="0.25">
      <c r="A738" s="376"/>
      <c r="B738" s="385"/>
      <c r="C738" s="378">
        <f t="shared" si="228"/>
        <v>4</v>
      </c>
      <c r="D738" s="403"/>
      <c r="E738" s="460"/>
      <c r="F738" s="460"/>
      <c r="G738" s="403"/>
      <c r="H738" s="424" t="str">
        <f>H$264</f>
        <v>Spr</v>
      </c>
      <c r="I738" s="424">
        <v>0</v>
      </c>
      <c r="J738" s="424" t="s">
        <v>644</v>
      </c>
      <c r="K738" s="531">
        <v>43845</v>
      </c>
      <c r="L738" s="531">
        <v>43845</v>
      </c>
      <c r="M738" s="531">
        <v>43845</v>
      </c>
      <c r="N738" s="408"/>
      <c r="O738" s="408"/>
      <c r="P738" s="408"/>
      <c r="Q738" s="408"/>
      <c r="R738" s="531">
        <v>43845</v>
      </c>
      <c r="S738" s="531">
        <v>43845</v>
      </c>
      <c r="T738" s="531">
        <v>43845</v>
      </c>
      <c r="U738" s="531">
        <v>43845</v>
      </c>
      <c r="V738" s="408"/>
      <c r="W738" s="408"/>
      <c r="X738" s="408" t="b">
        <f t="shared" ref="X738:AA740" si="256">R738&lt;(MAX(R$284:R$291)+MAX($I$365*R$365,$I$366*R$366,$I$367*R$367))</f>
        <v>0</v>
      </c>
      <c r="Y738" s="408" t="b">
        <f t="shared" si="256"/>
        <v>0</v>
      </c>
      <c r="Z738" s="408" t="b">
        <f t="shared" si="256"/>
        <v>0</v>
      </c>
      <c r="AA738" s="408" t="b">
        <f t="shared" si="256"/>
        <v>0</v>
      </c>
      <c r="AB738" s="408"/>
      <c r="AC738" s="1031">
        <f>MIN(363,INT((K738 - DATE(YEAR(K738),1,1))))+364*(YEAR(K738)-i_startyear)</f>
        <v>378</v>
      </c>
      <c r="AD738" s="1031">
        <f>MIN(363,INT((L738 - DATE(YEAR(L738),1,1))))+364*(YEAR(L738)-i_startyear)</f>
        <v>378</v>
      </c>
      <c r="AE738" s="1031">
        <f>MIN(363,INT((M738 - DATE(YEAR(M738),1,1))))+364*(YEAR(M738)-i_startyear)</f>
        <v>378</v>
      </c>
      <c r="AF738" s="408"/>
      <c r="AG738" s="408"/>
      <c r="AH738" s="408"/>
      <c r="AI738" s="408"/>
      <c r="AJ738" s="1031">
        <f t="shared" si="236"/>
        <v>378</v>
      </c>
      <c r="AK738" s="1031">
        <f t="shared" si="237"/>
        <v>378</v>
      </c>
      <c r="AL738" s="1031">
        <f t="shared" si="238"/>
        <v>378</v>
      </c>
      <c r="AM738" s="1031">
        <f t="shared" si="239"/>
        <v>378</v>
      </c>
      <c r="AN738" s="408"/>
      <c r="AO738" s="403"/>
      <c r="AP738" s="388"/>
      <c r="AQ738" s="376"/>
      <c r="AR738" s="376"/>
      <c r="AS738" s="376"/>
    </row>
    <row r="739" spans="1:45" hidden="1" outlineLevel="3" x14ac:dyDescent="0.25">
      <c r="A739" s="376"/>
      <c r="B739" s="385"/>
      <c r="C739" s="378">
        <f t="shared" si="228"/>
        <v>4</v>
      </c>
      <c r="D739" s="403"/>
      <c r="E739" s="460"/>
      <c r="F739" s="460"/>
      <c r="G739" s="403"/>
      <c r="H739" s="424"/>
      <c r="I739" s="424"/>
      <c r="J739" s="424" t="s">
        <v>634</v>
      </c>
      <c r="K739" s="408"/>
      <c r="L739" s="408"/>
      <c r="M739" s="408"/>
      <c r="N739" s="531">
        <v>43845</v>
      </c>
      <c r="O739" s="531">
        <v>43845</v>
      </c>
      <c r="P739" s="531">
        <v>43845</v>
      </c>
      <c r="Q739" s="531">
        <v>43845</v>
      </c>
      <c r="R739" s="531">
        <v>43845</v>
      </c>
      <c r="S739" s="531">
        <v>43845</v>
      </c>
      <c r="T739" s="531">
        <v>43845</v>
      </c>
      <c r="U739" s="531">
        <v>43845</v>
      </c>
      <c r="V739" s="408"/>
      <c r="W739" s="408"/>
      <c r="X739" s="408" t="b">
        <f t="shared" si="256"/>
        <v>0</v>
      </c>
      <c r="Y739" s="408" t="b">
        <f t="shared" si="256"/>
        <v>0</v>
      </c>
      <c r="Z739" s="408" t="b">
        <f t="shared" si="256"/>
        <v>0</v>
      </c>
      <c r="AA739" s="408" t="b">
        <f t="shared" si="256"/>
        <v>0</v>
      </c>
      <c r="AB739" s="408"/>
      <c r="AC739" s="408"/>
      <c r="AD739" s="408"/>
      <c r="AE739" s="408"/>
      <c r="AF739" s="1031">
        <f>MIN(363,INT((N739 - DATE(YEAR(N739),1,1))))+364*(YEAR(N739)-i_startyear)</f>
        <v>378</v>
      </c>
      <c r="AG739" s="1031">
        <f>MIN(363,INT((O739 - DATE(YEAR(O739),1,1))))+364*(YEAR(O739)-i_startyear)</f>
        <v>378</v>
      </c>
      <c r="AH739" s="1031">
        <f>MIN(363,INT((P739 - DATE(YEAR(P739),1,1))))+364*(YEAR(P739)-i_startyear)</f>
        <v>378</v>
      </c>
      <c r="AI739" s="1031">
        <f>MIN(363,INT((Q739 - DATE(YEAR(Q739),1,1))))+364*(YEAR(Q739)-i_startyear)</f>
        <v>378</v>
      </c>
      <c r="AJ739" s="1031">
        <f t="shared" si="236"/>
        <v>378</v>
      </c>
      <c r="AK739" s="1031">
        <f t="shared" si="237"/>
        <v>378</v>
      </c>
      <c r="AL739" s="1031">
        <f t="shared" si="238"/>
        <v>378</v>
      </c>
      <c r="AM739" s="1031">
        <f t="shared" si="239"/>
        <v>378</v>
      </c>
      <c r="AN739" s="408"/>
      <c r="AO739" s="403"/>
      <c r="AP739" s="388"/>
      <c r="AQ739" s="376"/>
      <c r="AR739" s="376"/>
      <c r="AS739" s="376"/>
    </row>
    <row r="740" spans="1:45" hidden="1" outlineLevel="3" x14ac:dyDescent="0.25">
      <c r="A740" s="376"/>
      <c r="B740" s="385"/>
      <c r="C740" s="378">
        <f t="shared" si="228"/>
        <v>4</v>
      </c>
      <c r="D740" s="403"/>
      <c r="E740" s="460"/>
      <c r="F740" s="460"/>
      <c r="G740" s="403"/>
      <c r="H740" s="424"/>
      <c r="I740" s="424"/>
      <c r="J740" s="424" t="s">
        <v>635</v>
      </c>
      <c r="K740" s="408"/>
      <c r="L740" s="408"/>
      <c r="M740" s="408"/>
      <c r="N740" s="408"/>
      <c r="O740" s="408"/>
      <c r="P740" s="408"/>
      <c r="Q740" s="408"/>
      <c r="R740" s="531">
        <v>43845</v>
      </c>
      <c r="S740" s="531">
        <v>43845</v>
      </c>
      <c r="T740" s="531">
        <v>43845</v>
      </c>
      <c r="U740" s="531">
        <v>43845</v>
      </c>
      <c r="V740" s="408"/>
      <c r="W740" s="408"/>
      <c r="X740" s="408" t="b">
        <f t="shared" si="256"/>
        <v>0</v>
      </c>
      <c r="Y740" s="408" t="b">
        <f t="shared" si="256"/>
        <v>0</v>
      </c>
      <c r="Z740" s="408" t="b">
        <f t="shared" si="256"/>
        <v>0</v>
      </c>
      <c r="AA740" s="408" t="b">
        <f t="shared" si="256"/>
        <v>0</v>
      </c>
      <c r="AB740" s="408"/>
      <c r="AC740" s="408"/>
      <c r="AD740" s="408"/>
      <c r="AE740" s="408"/>
      <c r="AF740" s="408"/>
      <c r="AG740" s="408"/>
      <c r="AH740" s="408"/>
      <c r="AI740" s="408"/>
      <c r="AJ740" s="1031">
        <f t="shared" si="236"/>
        <v>378</v>
      </c>
      <c r="AK740" s="1031">
        <f t="shared" si="237"/>
        <v>378</v>
      </c>
      <c r="AL740" s="1031">
        <f t="shared" si="238"/>
        <v>378</v>
      </c>
      <c r="AM740" s="1031">
        <f t="shared" si="239"/>
        <v>378</v>
      </c>
      <c r="AN740" s="408"/>
      <c r="AO740" s="403"/>
      <c r="AP740" s="388"/>
      <c r="AQ740" s="376"/>
      <c r="AR740" s="376"/>
      <c r="AS740" s="376"/>
    </row>
    <row r="741" spans="1:45" hidden="1" outlineLevel="3" x14ac:dyDescent="0.25">
      <c r="A741" s="376"/>
      <c r="B741" s="385"/>
      <c r="C741" s="378">
        <f t="shared" si="228"/>
        <v>4</v>
      </c>
      <c r="D741" s="403"/>
      <c r="E741" s="460"/>
      <c r="F741" s="460"/>
      <c r="G741" s="403"/>
      <c r="H741" s="408"/>
      <c r="I741" s="424">
        <v>1</v>
      </c>
      <c r="J741" s="424" t="s">
        <v>644</v>
      </c>
      <c r="K741" s="496">
        <f>DATE(YEAR(K738)+1,MONTH(K738),DAY(K738))</f>
        <v>44211</v>
      </c>
      <c r="L741" s="496">
        <f>DATE(YEAR(L738)+1,MONTH(L738),DAY(L738))</f>
        <v>44211</v>
      </c>
      <c r="M741" s="496">
        <f>DATE(YEAR(M738)+1,MONTH(M738),DAY(M738))</f>
        <v>44211</v>
      </c>
      <c r="N741" s="408"/>
      <c r="O741" s="408"/>
      <c r="P741" s="408"/>
      <c r="Q741" s="408"/>
      <c r="R741" s="496">
        <f t="shared" ref="R741:U761" si="257">DATE(YEAR(R738)+1,MONTH(R738),DAY(R738))</f>
        <v>44211</v>
      </c>
      <c r="S741" s="496">
        <f t="shared" si="257"/>
        <v>44211</v>
      </c>
      <c r="T741" s="496">
        <f t="shared" si="257"/>
        <v>44211</v>
      </c>
      <c r="U741" s="496">
        <f t="shared" si="257"/>
        <v>44211</v>
      </c>
      <c r="V741" s="408"/>
      <c r="W741" s="408"/>
      <c r="X741" s="408"/>
      <c r="Y741" s="408"/>
      <c r="Z741" s="408"/>
      <c r="AA741" s="408"/>
      <c r="AB741" s="408"/>
      <c r="AC741" s="1031">
        <f>MIN(363,INT((K741 - DATE(YEAR(K741),1,1))))+364*(YEAR(K741)-i_startyear)</f>
        <v>742</v>
      </c>
      <c r="AD741" s="1031">
        <f>MIN(363,INT((L741 - DATE(YEAR(L741),1,1))))+364*(YEAR(L741)-i_startyear)</f>
        <v>742</v>
      </c>
      <c r="AE741" s="1031">
        <f>MIN(363,INT((M741 - DATE(YEAR(M741),1,1))))+364*(YEAR(M741)-i_startyear)</f>
        <v>742</v>
      </c>
      <c r="AF741" s="408"/>
      <c r="AG741" s="408"/>
      <c r="AH741" s="408"/>
      <c r="AI741" s="408"/>
      <c r="AJ741" s="1031">
        <f t="shared" si="236"/>
        <v>742</v>
      </c>
      <c r="AK741" s="1031">
        <f t="shared" si="237"/>
        <v>742</v>
      </c>
      <c r="AL741" s="1031">
        <f t="shared" si="238"/>
        <v>742</v>
      </c>
      <c r="AM741" s="1031">
        <f t="shared" si="239"/>
        <v>742</v>
      </c>
      <c r="AN741" s="408"/>
      <c r="AO741" s="403"/>
      <c r="AP741" s="388"/>
      <c r="AQ741" s="376"/>
      <c r="AR741" s="376"/>
      <c r="AS741" s="376"/>
    </row>
    <row r="742" spans="1:45" hidden="1" outlineLevel="3" x14ac:dyDescent="0.25">
      <c r="A742" s="376"/>
      <c r="B742" s="385"/>
      <c r="C742" s="378">
        <f t="shared" si="228"/>
        <v>4</v>
      </c>
      <c r="D742" s="403"/>
      <c r="E742" s="460"/>
      <c r="F742" s="460"/>
      <c r="G742" s="403"/>
      <c r="H742" s="408"/>
      <c r="I742" s="424"/>
      <c r="J742" s="424" t="s">
        <v>634</v>
      </c>
      <c r="K742" s="408"/>
      <c r="L742" s="408"/>
      <c r="M742" s="408"/>
      <c r="N742" s="496">
        <f>DATE(YEAR(N739)+1,MONTH(N739),DAY(N739))</f>
        <v>44211</v>
      </c>
      <c r="O742" s="496">
        <f>DATE(YEAR(O739)+1,MONTH(O739),DAY(O739))</f>
        <v>44211</v>
      </c>
      <c r="P742" s="496">
        <f>DATE(YEAR(P739)+1,MONTH(P739),DAY(P739))</f>
        <v>44211</v>
      </c>
      <c r="Q742" s="496">
        <f>DATE(YEAR(Q739)+1,MONTH(Q739),DAY(Q739))</f>
        <v>44211</v>
      </c>
      <c r="R742" s="496">
        <f t="shared" si="257"/>
        <v>44211</v>
      </c>
      <c r="S742" s="496">
        <f t="shared" si="257"/>
        <v>44211</v>
      </c>
      <c r="T742" s="496">
        <f t="shared" si="257"/>
        <v>44211</v>
      </c>
      <c r="U742" s="496">
        <f t="shared" si="257"/>
        <v>44211</v>
      </c>
      <c r="V742" s="408"/>
      <c r="W742" s="408"/>
      <c r="X742" s="408"/>
      <c r="Y742" s="408"/>
      <c r="Z742" s="408"/>
      <c r="AA742" s="408"/>
      <c r="AB742" s="408"/>
      <c r="AC742" s="408"/>
      <c r="AD742" s="408"/>
      <c r="AE742" s="408"/>
      <c r="AF742" s="1031">
        <f>MIN(363,INT((N742 - DATE(YEAR(N742),1,1))))+364*(YEAR(N742)-i_startyear)</f>
        <v>742</v>
      </c>
      <c r="AG742" s="1031">
        <f>MIN(363,INT((O742 - DATE(YEAR(O742),1,1))))+364*(YEAR(O742)-i_startyear)</f>
        <v>742</v>
      </c>
      <c r="AH742" s="1031">
        <f>MIN(363,INT((P742 - DATE(YEAR(P742),1,1))))+364*(YEAR(P742)-i_startyear)</f>
        <v>742</v>
      </c>
      <c r="AI742" s="1031">
        <f>MIN(363,INT((Q742 - DATE(YEAR(Q742),1,1))))+364*(YEAR(Q742)-i_startyear)</f>
        <v>742</v>
      </c>
      <c r="AJ742" s="1031">
        <f t="shared" si="236"/>
        <v>742</v>
      </c>
      <c r="AK742" s="1031">
        <f t="shared" si="237"/>
        <v>742</v>
      </c>
      <c r="AL742" s="1031">
        <f t="shared" si="238"/>
        <v>742</v>
      </c>
      <c r="AM742" s="1031">
        <f t="shared" si="239"/>
        <v>742</v>
      </c>
      <c r="AN742" s="408"/>
      <c r="AO742" s="403"/>
      <c r="AP742" s="388"/>
      <c r="AQ742" s="376"/>
      <c r="AR742" s="376"/>
      <c r="AS742" s="376"/>
    </row>
    <row r="743" spans="1:45" hidden="1" outlineLevel="3" x14ac:dyDescent="0.25">
      <c r="A743" s="376"/>
      <c r="B743" s="385"/>
      <c r="C743" s="378">
        <f t="shared" si="228"/>
        <v>4</v>
      </c>
      <c r="D743" s="403"/>
      <c r="E743" s="460"/>
      <c r="F743" s="460"/>
      <c r="G743" s="403"/>
      <c r="H743" s="408"/>
      <c r="I743" s="424"/>
      <c r="J743" s="424" t="s">
        <v>635</v>
      </c>
      <c r="K743" s="408"/>
      <c r="L743" s="408"/>
      <c r="M743" s="408"/>
      <c r="N743" s="408"/>
      <c r="O743" s="408"/>
      <c r="P743" s="408"/>
      <c r="Q743" s="408"/>
      <c r="R743" s="496">
        <f t="shared" si="257"/>
        <v>44211</v>
      </c>
      <c r="S743" s="496">
        <f t="shared" si="257"/>
        <v>44211</v>
      </c>
      <c r="T743" s="496">
        <f t="shared" si="257"/>
        <v>44211</v>
      </c>
      <c r="U743" s="496">
        <f t="shared" si="257"/>
        <v>44211</v>
      </c>
      <c r="V743" s="408"/>
      <c r="W743" s="408"/>
      <c r="X743" s="408"/>
      <c r="Y743" s="408"/>
      <c r="Z743" s="408"/>
      <c r="AA743" s="408"/>
      <c r="AB743" s="408"/>
      <c r="AC743" s="408"/>
      <c r="AD743" s="408"/>
      <c r="AE743" s="408"/>
      <c r="AF743" s="408"/>
      <c r="AG743" s="408"/>
      <c r="AH743" s="408"/>
      <c r="AI743" s="408"/>
      <c r="AJ743" s="1031">
        <f t="shared" si="236"/>
        <v>742</v>
      </c>
      <c r="AK743" s="1031">
        <f t="shared" si="237"/>
        <v>742</v>
      </c>
      <c r="AL743" s="1031">
        <f t="shared" si="238"/>
        <v>742</v>
      </c>
      <c r="AM743" s="1031">
        <f t="shared" si="239"/>
        <v>742</v>
      </c>
      <c r="AN743" s="408"/>
      <c r="AO743" s="403"/>
      <c r="AP743" s="388"/>
      <c r="AQ743" s="376"/>
      <c r="AR743" s="376"/>
      <c r="AS743" s="376"/>
    </row>
    <row r="744" spans="1:45" hidden="1" outlineLevel="3" x14ac:dyDescent="0.25">
      <c r="A744" s="376"/>
      <c r="B744" s="385"/>
      <c r="C744" s="378">
        <f t="shared" si="228"/>
        <v>4</v>
      </c>
      <c r="D744" s="403"/>
      <c r="E744" s="460"/>
      <c r="F744" s="460"/>
      <c r="G744" s="403"/>
      <c r="H744" s="408"/>
      <c r="I744" s="424">
        <v>2</v>
      </c>
      <c r="J744" s="424" t="s">
        <v>644</v>
      </c>
      <c r="K744" s="496">
        <f>DATE(YEAR(K741)+1,MONTH(K741),DAY(K741))</f>
        <v>44576</v>
      </c>
      <c r="L744" s="496">
        <f>DATE(YEAR(L741)+1,MONTH(L741),DAY(L741))</f>
        <v>44576</v>
      </c>
      <c r="M744" s="496">
        <f>DATE(YEAR(M741)+1,MONTH(M741),DAY(M741))</f>
        <v>44576</v>
      </c>
      <c r="N744" s="408"/>
      <c r="O744" s="408"/>
      <c r="P744" s="408"/>
      <c r="Q744" s="408"/>
      <c r="R744" s="496">
        <f t="shared" si="257"/>
        <v>44576</v>
      </c>
      <c r="S744" s="496">
        <f t="shared" si="257"/>
        <v>44576</v>
      </c>
      <c r="T744" s="496">
        <f t="shared" si="257"/>
        <v>44576</v>
      </c>
      <c r="U744" s="496">
        <f t="shared" si="257"/>
        <v>44576</v>
      </c>
      <c r="V744" s="408"/>
      <c r="W744" s="408"/>
      <c r="X744" s="408"/>
      <c r="Y744" s="408"/>
      <c r="Z744" s="408"/>
      <c r="AA744" s="408"/>
      <c r="AB744" s="408"/>
      <c r="AC744" s="1031">
        <f>MIN(363,INT((K744 - DATE(YEAR(K744),1,1))))+364*(YEAR(K744)-i_startyear)</f>
        <v>1106</v>
      </c>
      <c r="AD744" s="1031">
        <f>MIN(363,INT((L744 - DATE(YEAR(L744),1,1))))+364*(YEAR(L744)-i_startyear)</f>
        <v>1106</v>
      </c>
      <c r="AE744" s="1031">
        <f>MIN(363,INT((M744 - DATE(YEAR(M744),1,1))))+364*(YEAR(M744)-i_startyear)</f>
        <v>1106</v>
      </c>
      <c r="AF744" s="408"/>
      <c r="AG744" s="408"/>
      <c r="AH744" s="408"/>
      <c r="AI744" s="408"/>
      <c r="AJ744" s="1031">
        <f t="shared" si="236"/>
        <v>1106</v>
      </c>
      <c r="AK744" s="1031">
        <f t="shared" si="237"/>
        <v>1106</v>
      </c>
      <c r="AL744" s="1031">
        <f t="shared" si="238"/>
        <v>1106</v>
      </c>
      <c r="AM744" s="1031">
        <f t="shared" si="239"/>
        <v>1106</v>
      </c>
      <c r="AN744" s="408"/>
      <c r="AO744" s="403"/>
      <c r="AP744" s="388"/>
      <c r="AQ744" s="376"/>
      <c r="AR744" s="376"/>
      <c r="AS744" s="376"/>
    </row>
    <row r="745" spans="1:45" hidden="1" outlineLevel="3" x14ac:dyDescent="0.25">
      <c r="A745" s="376"/>
      <c r="B745" s="385"/>
      <c r="C745" s="378">
        <f t="shared" si="228"/>
        <v>4</v>
      </c>
      <c r="D745" s="403"/>
      <c r="E745" s="460"/>
      <c r="F745" s="460"/>
      <c r="G745" s="403"/>
      <c r="H745" s="408"/>
      <c r="I745" s="424"/>
      <c r="J745" s="424" t="s">
        <v>634</v>
      </c>
      <c r="K745" s="408"/>
      <c r="L745" s="408"/>
      <c r="M745" s="408"/>
      <c r="N745" s="496">
        <f>DATE(YEAR(N742)+1,MONTH(N742),DAY(N742))</f>
        <v>44576</v>
      </c>
      <c r="O745" s="496">
        <f>DATE(YEAR(O742)+1,MONTH(O742),DAY(O742))</f>
        <v>44576</v>
      </c>
      <c r="P745" s="496">
        <f>DATE(YEAR(P742)+1,MONTH(P742),DAY(P742))</f>
        <v>44576</v>
      </c>
      <c r="Q745" s="496">
        <f>DATE(YEAR(Q742)+1,MONTH(Q742),DAY(Q742))</f>
        <v>44576</v>
      </c>
      <c r="R745" s="496">
        <f t="shared" si="257"/>
        <v>44576</v>
      </c>
      <c r="S745" s="496">
        <f t="shared" si="257"/>
        <v>44576</v>
      </c>
      <c r="T745" s="496">
        <f t="shared" si="257"/>
        <v>44576</v>
      </c>
      <c r="U745" s="496">
        <f t="shared" si="257"/>
        <v>44576</v>
      </c>
      <c r="V745" s="408"/>
      <c r="W745" s="408"/>
      <c r="X745" s="408"/>
      <c r="Y745" s="408"/>
      <c r="Z745" s="408"/>
      <c r="AA745" s="408"/>
      <c r="AB745" s="408"/>
      <c r="AC745" s="408"/>
      <c r="AD745" s="408"/>
      <c r="AE745" s="408"/>
      <c r="AF745" s="1031">
        <f>MIN(363,INT((N745 - DATE(YEAR(N745),1,1))))+364*(YEAR(N745)-i_startyear)</f>
        <v>1106</v>
      </c>
      <c r="AG745" s="1031">
        <f>MIN(363,INT((O745 - DATE(YEAR(O745),1,1))))+364*(YEAR(O745)-i_startyear)</f>
        <v>1106</v>
      </c>
      <c r="AH745" s="1031">
        <f>MIN(363,INT((P745 - DATE(YEAR(P745),1,1))))+364*(YEAR(P745)-i_startyear)</f>
        <v>1106</v>
      </c>
      <c r="AI745" s="1031">
        <f>MIN(363,INT((Q745 - DATE(YEAR(Q745),1,1))))+364*(YEAR(Q745)-i_startyear)</f>
        <v>1106</v>
      </c>
      <c r="AJ745" s="1031">
        <f t="shared" si="236"/>
        <v>1106</v>
      </c>
      <c r="AK745" s="1031">
        <f t="shared" si="237"/>
        <v>1106</v>
      </c>
      <c r="AL745" s="1031">
        <f t="shared" si="238"/>
        <v>1106</v>
      </c>
      <c r="AM745" s="1031">
        <f t="shared" si="239"/>
        <v>1106</v>
      </c>
      <c r="AN745" s="408"/>
      <c r="AO745" s="403"/>
      <c r="AP745" s="388"/>
      <c r="AQ745" s="376"/>
      <c r="AR745" s="376"/>
      <c r="AS745" s="376"/>
    </row>
    <row r="746" spans="1:45" hidden="1" outlineLevel="3" x14ac:dyDescent="0.25">
      <c r="A746" s="376"/>
      <c r="B746" s="385"/>
      <c r="C746" s="378">
        <f t="shared" si="228"/>
        <v>4</v>
      </c>
      <c r="D746" s="403"/>
      <c r="E746" s="460"/>
      <c r="F746" s="460"/>
      <c r="G746" s="403"/>
      <c r="H746" s="408"/>
      <c r="I746" s="424"/>
      <c r="J746" s="424" t="s">
        <v>635</v>
      </c>
      <c r="K746" s="408"/>
      <c r="L746" s="408"/>
      <c r="M746" s="408"/>
      <c r="N746" s="408"/>
      <c r="O746" s="408"/>
      <c r="P746" s="408"/>
      <c r="Q746" s="408"/>
      <c r="R746" s="496">
        <f t="shared" si="257"/>
        <v>44576</v>
      </c>
      <c r="S746" s="496">
        <f t="shared" si="257"/>
        <v>44576</v>
      </c>
      <c r="T746" s="496">
        <f t="shared" si="257"/>
        <v>44576</v>
      </c>
      <c r="U746" s="496">
        <f t="shared" si="257"/>
        <v>44576</v>
      </c>
      <c r="V746" s="408"/>
      <c r="W746" s="408"/>
      <c r="X746" s="408"/>
      <c r="Y746" s="408"/>
      <c r="Z746" s="408"/>
      <c r="AA746" s="408"/>
      <c r="AB746" s="408"/>
      <c r="AC746" s="408"/>
      <c r="AD746" s="408"/>
      <c r="AE746" s="408"/>
      <c r="AF746" s="408"/>
      <c r="AG746" s="408"/>
      <c r="AH746" s="408"/>
      <c r="AI746" s="408"/>
      <c r="AJ746" s="1031">
        <f t="shared" si="236"/>
        <v>1106</v>
      </c>
      <c r="AK746" s="1031">
        <f t="shared" si="237"/>
        <v>1106</v>
      </c>
      <c r="AL746" s="1031">
        <f t="shared" si="238"/>
        <v>1106</v>
      </c>
      <c r="AM746" s="1031">
        <f t="shared" si="239"/>
        <v>1106</v>
      </c>
      <c r="AN746" s="408"/>
      <c r="AO746" s="403"/>
      <c r="AP746" s="388"/>
      <c r="AQ746" s="376"/>
      <c r="AR746" s="376"/>
      <c r="AS746" s="376"/>
    </row>
    <row r="747" spans="1:45" hidden="1" outlineLevel="3" x14ac:dyDescent="0.25">
      <c r="A747" s="376"/>
      <c r="B747" s="385"/>
      <c r="C747" s="378">
        <f t="shared" si="228"/>
        <v>4</v>
      </c>
      <c r="D747" s="403"/>
      <c r="E747" s="460"/>
      <c r="F747" s="460"/>
      <c r="G747" s="403"/>
      <c r="H747" s="408"/>
      <c r="I747" s="424">
        <v>3</v>
      </c>
      <c r="J747" s="424" t="s">
        <v>644</v>
      </c>
      <c r="K747" s="496">
        <f>DATE(YEAR(K744)+1,MONTH(K744),DAY(K744))</f>
        <v>44941</v>
      </c>
      <c r="L747" s="496">
        <f>DATE(YEAR(L744)+1,MONTH(L744),DAY(L744))</f>
        <v>44941</v>
      </c>
      <c r="M747" s="496">
        <f>DATE(YEAR(M744)+1,MONTH(M744),DAY(M744))</f>
        <v>44941</v>
      </c>
      <c r="N747" s="408"/>
      <c r="O747" s="408"/>
      <c r="P747" s="408"/>
      <c r="Q747" s="408"/>
      <c r="R747" s="496">
        <f t="shared" si="257"/>
        <v>44941</v>
      </c>
      <c r="S747" s="496">
        <f t="shared" si="257"/>
        <v>44941</v>
      </c>
      <c r="T747" s="496">
        <f t="shared" si="257"/>
        <v>44941</v>
      </c>
      <c r="U747" s="496">
        <f t="shared" si="257"/>
        <v>44941</v>
      </c>
      <c r="V747" s="408"/>
      <c r="W747" s="408"/>
      <c r="X747" s="408"/>
      <c r="Y747" s="408"/>
      <c r="Z747" s="408"/>
      <c r="AA747" s="408"/>
      <c r="AB747" s="408"/>
      <c r="AC747" s="1031">
        <f>MIN(363,INT((K747 - DATE(YEAR(K747),1,1))))+364*(YEAR(K747)-i_startyear)</f>
        <v>1470</v>
      </c>
      <c r="AD747" s="1031">
        <f>MIN(363,INT((L747 - DATE(YEAR(L747),1,1))))+364*(YEAR(L747)-i_startyear)</f>
        <v>1470</v>
      </c>
      <c r="AE747" s="1031">
        <f>MIN(363,INT((M747 - DATE(YEAR(M747),1,1))))+364*(YEAR(M747)-i_startyear)</f>
        <v>1470</v>
      </c>
      <c r="AF747" s="408"/>
      <c r="AG747" s="408"/>
      <c r="AH747" s="408"/>
      <c r="AI747" s="408"/>
      <c r="AJ747" s="1031">
        <f t="shared" si="236"/>
        <v>1470</v>
      </c>
      <c r="AK747" s="1031">
        <f t="shared" si="237"/>
        <v>1470</v>
      </c>
      <c r="AL747" s="1031">
        <f t="shared" si="238"/>
        <v>1470</v>
      </c>
      <c r="AM747" s="1031">
        <f t="shared" si="239"/>
        <v>1470</v>
      </c>
      <c r="AN747" s="408"/>
      <c r="AO747" s="403"/>
      <c r="AP747" s="388"/>
      <c r="AQ747" s="376"/>
      <c r="AR747" s="376"/>
      <c r="AS747" s="376"/>
    </row>
    <row r="748" spans="1:45" hidden="1" outlineLevel="3" x14ac:dyDescent="0.25">
      <c r="A748" s="376"/>
      <c r="B748" s="385"/>
      <c r="C748" s="378">
        <f t="shared" si="228"/>
        <v>4</v>
      </c>
      <c r="D748" s="403"/>
      <c r="E748" s="460"/>
      <c r="F748" s="460"/>
      <c r="G748" s="403"/>
      <c r="H748" s="408"/>
      <c r="I748" s="424"/>
      <c r="J748" s="424" t="s">
        <v>634</v>
      </c>
      <c r="K748" s="408"/>
      <c r="L748" s="408"/>
      <c r="M748" s="408"/>
      <c r="N748" s="496">
        <f>DATE(YEAR(N745)+1,MONTH(N745),DAY(N745))</f>
        <v>44941</v>
      </c>
      <c r="O748" s="496">
        <f>DATE(YEAR(O745)+1,MONTH(O745),DAY(O745))</f>
        <v>44941</v>
      </c>
      <c r="P748" s="496">
        <f>DATE(YEAR(P745)+1,MONTH(P745),DAY(P745))</f>
        <v>44941</v>
      </c>
      <c r="Q748" s="496">
        <f>DATE(YEAR(Q745)+1,MONTH(Q745),DAY(Q745))</f>
        <v>44941</v>
      </c>
      <c r="R748" s="496">
        <f t="shared" si="257"/>
        <v>44941</v>
      </c>
      <c r="S748" s="496">
        <f t="shared" si="257"/>
        <v>44941</v>
      </c>
      <c r="T748" s="496">
        <f t="shared" si="257"/>
        <v>44941</v>
      </c>
      <c r="U748" s="496">
        <f t="shared" si="257"/>
        <v>44941</v>
      </c>
      <c r="V748" s="408"/>
      <c r="W748" s="408"/>
      <c r="X748" s="408"/>
      <c r="Y748" s="408"/>
      <c r="Z748" s="408"/>
      <c r="AA748" s="408"/>
      <c r="AB748" s="408"/>
      <c r="AC748" s="408"/>
      <c r="AD748" s="408"/>
      <c r="AE748" s="408"/>
      <c r="AF748" s="1031">
        <f>MIN(363,INT((N748 - DATE(YEAR(N748),1,1))))+364*(YEAR(N748)-i_startyear)</f>
        <v>1470</v>
      </c>
      <c r="AG748" s="1031">
        <f>MIN(363,INT((O748 - DATE(YEAR(O748),1,1))))+364*(YEAR(O748)-i_startyear)</f>
        <v>1470</v>
      </c>
      <c r="AH748" s="1031">
        <f>MIN(363,INT((P748 - DATE(YEAR(P748),1,1))))+364*(YEAR(P748)-i_startyear)</f>
        <v>1470</v>
      </c>
      <c r="AI748" s="1031">
        <f>MIN(363,INT((Q748 - DATE(YEAR(Q748),1,1))))+364*(YEAR(Q748)-i_startyear)</f>
        <v>1470</v>
      </c>
      <c r="AJ748" s="1031">
        <f t="shared" si="236"/>
        <v>1470</v>
      </c>
      <c r="AK748" s="1031">
        <f t="shared" si="237"/>
        <v>1470</v>
      </c>
      <c r="AL748" s="1031">
        <f t="shared" si="238"/>
        <v>1470</v>
      </c>
      <c r="AM748" s="1031">
        <f t="shared" si="239"/>
        <v>1470</v>
      </c>
      <c r="AN748" s="408"/>
      <c r="AO748" s="403"/>
      <c r="AP748" s="388"/>
      <c r="AQ748" s="376"/>
      <c r="AR748" s="376"/>
      <c r="AS748" s="376"/>
    </row>
    <row r="749" spans="1:45" hidden="1" outlineLevel="3" x14ac:dyDescent="0.25">
      <c r="A749" s="376"/>
      <c r="B749" s="385"/>
      <c r="C749" s="378">
        <f t="shared" si="228"/>
        <v>4</v>
      </c>
      <c r="D749" s="403"/>
      <c r="E749" s="460"/>
      <c r="F749" s="460"/>
      <c r="G749" s="403"/>
      <c r="H749" s="408"/>
      <c r="I749" s="424"/>
      <c r="J749" s="424" t="s">
        <v>635</v>
      </c>
      <c r="K749" s="408"/>
      <c r="L749" s="408"/>
      <c r="M749" s="408"/>
      <c r="N749" s="408"/>
      <c r="O749" s="408"/>
      <c r="P749" s="408"/>
      <c r="Q749" s="408"/>
      <c r="R749" s="496">
        <f t="shared" si="257"/>
        <v>44941</v>
      </c>
      <c r="S749" s="496">
        <f t="shared" si="257"/>
        <v>44941</v>
      </c>
      <c r="T749" s="496">
        <f t="shared" si="257"/>
        <v>44941</v>
      </c>
      <c r="U749" s="496">
        <f t="shared" si="257"/>
        <v>44941</v>
      </c>
      <c r="V749" s="408"/>
      <c r="W749" s="408"/>
      <c r="X749" s="408"/>
      <c r="Y749" s="408"/>
      <c r="Z749" s="408"/>
      <c r="AA749" s="408"/>
      <c r="AB749" s="408"/>
      <c r="AC749" s="408"/>
      <c r="AD749" s="408"/>
      <c r="AE749" s="408"/>
      <c r="AF749" s="408"/>
      <c r="AG749" s="408"/>
      <c r="AH749" s="408"/>
      <c r="AI749" s="408"/>
      <c r="AJ749" s="1031">
        <f t="shared" si="236"/>
        <v>1470</v>
      </c>
      <c r="AK749" s="1031">
        <f t="shared" si="237"/>
        <v>1470</v>
      </c>
      <c r="AL749" s="1031">
        <f t="shared" si="238"/>
        <v>1470</v>
      </c>
      <c r="AM749" s="1031">
        <f t="shared" si="239"/>
        <v>1470</v>
      </c>
      <c r="AN749" s="408"/>
      <c r="AO749" s="403"/>
      <c r="AP749" s="388"/>
      <c r="AQ749" s="376"/>
      <c r="AR749" s="376"/>
      <c r="AS749" s="376"/>
    </row>
    <row r="750" spans="1:45" hidden="1" outlineLevel="3" x14ac:dyDescent="0.25">
      <c r="A750" s="376"/>
      <c r="B750" s="385"/>
      <c r="C750" s="378">
        <f t="shared" si="228"/>
        <v>4</v>
      </c>
      <c r="D750" s="403"/>
      <c r="E750" s="460"/>
      <c r="F750" s="460"/>
      <c r="G750" s="403"/>
      <c r="H750" s="408"/>
      <c r="I750" s="424">
        <v>4</v>
      </c>
      <c r="J750" s="424" t="s">
        <v>644</v>
      </c>
      <c r="K750" s="496">
        <f>DATE(YEAR(K747)+1,MONTH(K747),DAY(K747))</f>
        <v>45306</v>
      </c>
      <c r="L750" s="496">
        <f>DATE(YEAR(L747)+1,MONTH(L747),DAY(L747))</f>
        <v>45306</v>
      </c>
      <c r="M750" s="496">
        <f>DATE(YEAR(M747)+1,MONTH(M747),DAY(M747))</f>
        <v>45306</v>
      </c>
      <c r="N750" s="408"/>
      <c r="O750" s="408"/>
      <c r="P750" s="408"/>
      <c r="Q750" s="408"/>
      <c r="R750" s="496">
        <f t="shared" si="257"/>
        <v>45306</v>
      </c>
      <c r="S750" s="496">
        <f t="shared" si="257"/>
        <v>45306</v>
      </c>
      <c r="T750" s="496">
        <f t="shared" si="257"/>
        <v>45306</v>
      </c>
      <c r="U750" s="496">
        <f t="shared" si="257"/>
        <v>45306</v>
      </c>
      <c r="V750" s="408"/>
      <c r="W750" s="408"/>
      <c r="X750" s="408"/>
      <c r="Y750" s="408"/>
      <c r="Z750" s="408"/>
      <c r="AA750" s="408"/>
      <c r="AB750" s="408"/>
      <c r="AC750" s="1031">
        <f>MIN(363,INT((K750 - DATE(YEAR(K750),1,1))))+364*(YEAR(K750)-i_startyear)</f>
        <v>1834</v>
      </c>
      <c r="AD750" s="1031">
        <f>MIN(363,INT((L750 - DATE(YEAR(L750),1,1))))+364*(YEAR(L750)-i_startyear)</f>
        <v>1834</v>
      </c>
      <c r="AE750" s="1031">
        <f>MIN(363,INT((M750 - DATE(YEAR(M750),1,1))))+364*(YEAR(M750)-i_startyear)</f>
        <v>1834</v>
      </c>
      <c r="AF750" s="408"/>
      <c r="AG750" s="408"/>
      <c r="AH750" s="408"/>
      <c r="AI750" s="408"/>
      <c r="AJ750" s="1031">
        <f t="shared" si="236"/>
        <v>1834</v>
      </c>
      <c r="AK750" s="1031">
        <f t="shared" si="237"/>
        <v>1834</v>
      </c>
      <c r="AL750" s="1031">
        <f t="shared" si="238"/>
        <v>1834</v>
      </c>
      <c r="AM750" s="1031">
        <f t="shared" si="239"/>
        <v>1834</v>
      </c>
      <c r="AN750" s="408"/>
      <c r="AO750" s="403"/>
      <c r="AP750" s="388"/>
      <c r="AQ750" s="376"/>
      <c r="AR750" s="376"/>
      <c r="AS750" s="376"/>
    </row>
    <row r="751" spans="1:45" hidden="1" outlineLevel="3" x14ac:dyDescent="0.25">
      <c r="A751" s="376"/>
      <c r="B751" s="385"/>
      <c r="C751" s="378">
        <f t="shared" si="228"/>
        <v>4</v>
      </c>
      <c r="D751" s="403"/>
      <c r="E751" s="460"/>
      <c r="F751" s="460"/>
      <c r="G751" s="403"/>
      <c r="H751" s="408"/>
      <c r="I751" s="424"/>
      <c r="J751" s="424" t="s">
        <v>634</v>
      </c>
      <c r="K751" s="408"/>
      <c r="L751" s="408"/>
      <c r="M751" s="408"/>
      <c r="N751" s="496">
        <f>DATE(YEAR(N748)+1,MONTH(N748),DAY(N748))</f>
        <v>45306</v>
      </c>
      <c r="O751" s="496">
        <f>DATE(YEAR(O748)+1,MONTH(O748),DAY(O748))</f>
        <v>45306</v>
      </c>
      <c r="P751" s="496">
        <f>DATE(YEAR(P748)+1,MONTH(P748),DAY(P748))</f>
        <v>45306</v>
      </c>
      <c r="Q751" s="496">
        <f>DATE(YEAR(Q748)+1,MONTH(Q748),DAY(Q748))</f>
        <v>45306</v>
      </c>
      <c r="R751" s="496">
        <f t="shared" si="257"/>
        <v>45306</v>
      </c>
      <c r="S751" s="496">
        <f t="shared" si="257"/>
        <v>45306</v>
      </c>
      <c r="T751" s="496">
        <f t="shared" si="257"/>
        <v>45306</v>
      </c>
      <c r="U751" s="496">
        <f t="shared" si="257"/>
        <v>45306</v>
      </c>
      <c r="V751" s="408"/>
      <c r="W751" s="408"/>
      <c r="X751" s="408"/>
      <c r="Y751" s="408"/>
      <c r="Z751" s="408"/>
      <c r="AA751" s="408"/>
      <c r="AB751" s="408"/>
      <c r="AC751" s="408"/>
      <c r="AD751" s="408"/>
      <c r="AE751" s="408"/>
      <c r="AF751" s="1031">
        <f>MIN(363,INT((N751 - DATE(YEAR(N751),1,1))))+364*(YEAR(N751)-i_startyear)</f>
        <v>1834</v>
      </c>
      <c r="AG751" s="1031">
        <f>MIN(363,INT((O751 - DATE(YEAR(O751),1,1))))+364*(YEAR(O751)-i_startyear)</f>
        <v>1834</v>
      </c>
      <c r="AH751" s="1031">
        <f>MIN(363,INT((P751 - DATE(YEAR(P751),1,1))))+364*(YEAR(P751)-i_startyear)</f>
        <v>1834</v>
      </c>
      <c r="AI751" s="1031">
        <f>MIN(363,INT((Q751 - DATE(YEAR(Q751),1,1))))+364*(YEAR(Q751)-i_startyear)</f>
        <v>1834</v>
      </c>
      <c r="AJ751" s="1031">
        <f t="shared" si="236"/>
        <v>1834</v>
      </c>
      <c r="AK751" s="1031">
        <f t="shared" si="237"/>
        <v>1834</v>
      </c>
      <c r="AL751" s="1031">
        <f t="shared" si="238"/>
        <v>1834</v>
      </c>
      <c r="AM751" s="1031">
        <f t="shared" si="239"/>
        <v>1834</v>
      </c>
      <c r="AN751" s="408"/>
      <c r="AO751" s="403"/>
      <c r="AP751" s="388"/>
      <c r="AQ751" s="376"/>
      <c r="AR751" s="376"/>
      <c r="AS751" s="376"/>
    </row>
    <row r="752" spans="1:45" hidden="1" outlineLevel="3" x14ac:dyDescent="0.25">
      <c r="A752" s="376"/>
      <c r="B752" s="385"/>
      <c r="C752" s="378">
        <f t="shared" si="228"/>
        <v>4</v>
      </c>
      <c r="D752" s="403"/>
      <c r="E752" s="460"/>
      <c r="F752" s="460"/>
      <c r="G752" s="403"/>
      <c r="H752" s="408"/>
      <c r="I752" s="424"/>
      <c r="J752" s="424" t="s">
        <v>635</v>
      </c>
      <c r="K752" s="408"/>
      <c r="L752" s="408"/>
      <c r="M752" s="408"/>
      <c r="N752" s="408"/>
      <c r="O752" s="408"/>
      <c r="P752" s="408"/>
      <c r="Q752" s="408"/>
      <c r="R752" s="496">
        <f t="shared" si="257"/>
        <v>45306</v>
      </c>
      <c r="S752" s="496">
        <f t="shared" si="257"/>
        <v>45306</v>
      </c>
      <c r="T752" s="496">
        <f t="shared" si="257"/>
        <v>45306</v>
      </c>
      <c r="U752" s="496">
        <f t="shared" si="257"/>
        <v>45306</v>
      </c>
      <c r="V752" s="408"/>
      <c r="W752" s="408"/>
      <c r="X752" s="408"/>
      <c r="Y752" s="408"/>
      <c r="Z752" s="408"/>
      <c r="AA752" s="408"/>
      <c r="AB752" s="408"/>
      <c r="AC752" s="408"/>
      <c r="AD752" s="408"/>
      <c r="AE752" s="408"/>
      <c r="AF752" s="408"/>
      <c r="AG752" s="408"/>
      <c r="AH752" s="408"/>
      <c r="AI752" s="408"/>
      <c r="AJ752" s="1031">
        <f t="shared" si="236"/>
        <v>1834</v>
      </c>
      <c r="AK752" s="1031">
        <f t="shared" si="237"/>
        <v>1834</v>
      </c>
      <c r="AL752" s="1031">
        <f t="shared" si="238"/>
        <v>1834</v>
      </c>
      <c r="AM752" s="1031">
        <f t="shared" si="239"/>
        <v>1834</v>
      </c>
      <c r="AN752" s="408"/>
      <c r="AO752" s="403"/>
      <c r="AP752" s="388"/>
      <c r="AQ752" s="376"/>
      <c r="AR752" s="376"/>
      <c r="AS752" s="376"/>
    </row>
    <row r="753" spans="1:45" hidden="1" outlineLevel="3" x14ac:dyDescent="0.25">
      <c r="A753" s="376"/>
      <c r="B753" s="385"/>
      <c r="C753" s="378">
        <f t="shared" ref="C753:C761" si="258">INT($C$243)+3</f>
        <v>4</v>
      </c>
      <c r="D753" s="403"/>
      <c r="E753" s="460"/>
      <c r="F753" s="460"/>
      <c r="G753" s="403"/>
      <c r="H753" s="408"/>
      <c r="I753" s="424">
        <v>5</v>
      </c>
      <c r="J753" s="424" t="s">
        <v>644</v>
      </c>
      <c r="K753" s="496">
        <f>DATE(YEAR(K750)+1,MONTH(K750),DAY(K750))</f>
        <v>45672</v>
      </c>
      <c r="L753" s="496">
        <f>DATE(YEAR(L750)+1,MONTH(L750),DAY(L750))</f>
        <v>45672</v>
      </c>
      <c r="M753" s="496">
        <f>DATE(YEAR(M750)+1,MONTH(M750),DAY(M750))</f>
        <v>45672</v>
      </c>
      <c r="N753" s="408"/>
      <c r="O753" s="408"/>
      <c r="P753" s="408"/>
      <c r="Q753" s="408"/>
      <c r="R753" s="496">
        <f t="shared" si="257"/>
        <v>45672</v>
      </c>
      <c r="S753" s="496">
        <f t="shared" si="257"/>
        <v>45672</v>
      </c>
      <c r="T753" s="496">
        <f t="shared" si="257"/>
        <v>45672</v>
      </c>
      <c r="U753" s="496">
        <f t="shared" si="257"/>
        <v>45672</v>
      </c>
      <c r="V753" s="408"/>
      <c r="W753" s="408"/>
      <c r="X753" s="408"/>
      <c r="Y753" s="408"/>
      <c r="Z753" s="408"/>
      <c r="AA753" s="408"/>
      <c r="AB753" s="408"/>
      <c r="AC753" s="1031">
        <f>MIN(363,INT((K753 - DATE(YEAR(K753),1,1))))+364*(YEAR(K753)-i_startyear)</f>
        <v>2198</v>
      </c>
      <c r="AD753" s="1031">
        <f>MIN(363,INT((L753 - DATE(YEAR(L753),1,1))))+364*(YEAR(L753)-i_startyear)</f>
        <v>2198</v>
      </c>
      <c r="AE753" s="1031">
        <f>MIN(363,INT((M753 - DATE(YEAR(M753),1,1))))+364*(YEAR(M753)-i_startyear)</f>
        <v>2198</v>
      </c>
      <c r="AF753" s="408"/>
      <c r="AG753" s="408"/>
      <c r="AH753" s="408"/>
      <c r="AI753" s="408"/>
      <c r="AJ753" s="1031">
        <f t="shared" si="236"/>
        <v>2198</v>
      </c>
      <c r="AK753" s="1031">
        <f t="shared" si="237"/>
        <v>2198</v>
      </c>
      <c r="AL753" s="1031">
        <f t="shared" si="238"/>
        <v>2198</v>
      </c>
      <c r="AM753" s="1031">
        <f t="shared" si="239"/>
        <v>2198</v>
      </c>
      <c r="AN753" s="408"/>
      <c r="AO753" s="403"/>
      <c r="AP753" s="388"/>
      <c r="AQ753" s="376"/>
      <c r="AR753" s="376"/>
      <c r="AS753" s="376"/>
    </row>
    <row r="754" spans="1:45" hidden="1" outlineLevel="3" x14ac:dyDescent="0.25">
      <c r="A754" s="376"/>
      <c r="B754" s="385"/>
      <c r="C754" s="378">
        <f t="shared" si="258"/>
        <v>4</v>
      </c>
      <c r="D754" s="403"/>
      <c r="E754" s="460"/>
      <c r="F754" s="460"/>
      <c r="G754" s="403"/>
      <c r="H754" s="408"/>
      <c r="I754" s="424"/>
      <c r="J754" s="424" t="s">
        <v>634</v>
      </c>
      <c r="K754" s="408"/>
      <c r="L754" s="408"/>
      <c r="M754" s="408"/>
      <c r="N754" s="496">
        <f>DATE(YEAR(N751)+1,MONTH(N751),DAY(N751))</f>
        <v>45672</v>
      </c>
      <c r="O754" s="496">
        <f>DATE(YEAR(O751)+1,MONTH(O751),DAY(O751))</f>
        <v>45672</v>
      </c>
      <c r="P754" s="496">
        <f>DATE(YEAR(P751)+1,MONTH(P751),DAY(P751))</f>
        <v>45672</v>
      </c>
      <c r="Q754" s="496">
        <f>DATE(YEAR(Q751)+1,MONTH(Q751),DAY(Q751))</f>
        <v>45672</v>
      </c>
      <c r="R754" s="496">
        <f t="shared" si="257"/>
        <v>45672</v>
      </c>
      <c r="S754" s="496">
        <f t="shared" si="257"/>
        <v>45672</v>
      </c>
      <c r="T754" s="496">
        <f t="shared" si="257"/>
        <v>45672</v>
      </c>
      <c r="U754" s="496">
        <f t="shared" si="257"/>
        <v>45672</v>
      </c>
      <c r="V754" s="408"/>
      <c r="W754" s="408"/>
      <c r="X754" s="408"/>
      <c r="Y754" s="408"/>
      <c r="Z754" s="408"/>
      <c r="AA754" s="408"/>
      <c r="AB754" s="408"/>
      <c r="AC754" s="408"/>
      <c r="AD754" s="408"/>
      <c r="AE754" s="408"/>
      <c r="AF754" s="1031">
        <f>MIN(363,INT((N754 - DATE(YEAR(N754),1,1))))+364*(YEAR(N754)-i_startyear)</f>
        <v>2198</v>
      </c>
      <c r="AG754" s="1031">
        <f>MIN(363,INT((O754 - DATE(YEAR(O754),1,1))))+364*(YEAR(O754)-i_startyear)</f>
        <v>2198</v>
      </c>
      <c r="AH754" s="1031">
        <f>MIN(363,INT((P754 - DATE(YEAR(P754),1,1))))+364*(YEAR(P754)-i_startyear)</f>
        <v>2198</v>
      </c>
      <c r="AI754" s="1031">
        <f>MIN(363,INT((Q754 - DATE(YEAR(Q754),1,1))))+364*(YEAR(Q754)-i_startyear)</f>
        <v>2198</v>
      </c>
      <c r="AJ754" s="1031">
        <f t="shared" ref="AJ754:AJ761" si="259">MIN(363,INT((R754 - DATE(YEAR(R754),1,1))))+364*(YEAR(R754)-i_startyear)</f>
        <v>2198</v>
      </c>
      <c r="AK754" s="1031">
        <f t="shared" ref="AK754:AK761" si="260">MIN(363,INT((S754 - DATE(YEAR(S754),1,1))))+364*(YEAR(S754)-i_startyear)</f>
        <v>2198</v>
      </c>
      <c r="AL754" s="1031">
        <f t="shared" ref="AL754:AL761" si="261">MIN(363,INT((T754 - DATE(YEAR(T754),1,1))))+364*(YEAR(T754)-i_startyear)</f>
        <v>2198</v>
      </c>
      <c r="AM754" s="1031">
        <f t="shared" ref="AM754:AM761" si="262">MIN(363,INT((U754 - DATE(YEAR(U754),1,1))))+364*(YEAR(U754)-i_startyear)</f>
        <v>2198</v>
      </c>
      <c r="AN754" s="408"/>
      <c r="AO754" s="403"/>
      <c r="AP754" s="388"/>
      <c r="AQ754" s="376"/>
      <c r="AR754" s="376"/>
      <c r="AS754" s="376"/>
    </row>
    <row r="755" spans="1:45" hidden="1" outlineLevel="3" x14ac:dyDescent="0.25">
      <c r="A755" s="376"/>
      <c r="B755" s="385"/>
      <c r="C755" s="378">
        <f t="shared" si="258"/>
        <v>4</v>
      </c>
      <c r="D755" s="403"/>
      <c r="E755" s="460"/>
      <c r="F755" s="460"/>
      <c r="G755" s="403"/>
      <c r="H755" s="408"/>
      <c r="I755" s="424"/>
      <c r="J755" s="424" t="s">
        <v>635</v>
      </c>
      <c r="K755" s="408"/>
      <c r="L755" s="408"/>
      <c r="M755" s="408"/>
      <c r="N755" s="408"/>
      <c r="O755" s="408"/>
      <c r="P755" s="408"/>
      <c r="Q755" s="408"/>
      <c r="R755" s="496">
        <f t="shared" si="257"/>
        <v>45672</v>
      </c>
      <c r="S755" s="496">
        <f t="shared" si="257"/>
        <v>45672</v>
      </c>
      <c r="T755" s="496">
        <f t="shared" si="257"/>
        <v>45672</v>
      </c>
      <c r="U755" s="496">
        <f t="shared" si="257"/>
        <v>45672</v>
      </c>
      <c r="V755" s="408"/>
      <c r="W755" s="408"/>
      <c r="X755" s="408"/>
      <c r="Y755" s="408"/>
      <c r="Z755" s="408"/>
      <c r="AA755" s="408"/>
      <c r="AB755" s="408"/>
      <c r="AC755" s="408"/>
      <c r="AD755" s="408"/>
      <c r="AE755" s="408"/>
      <c r="AF755" s="408"/>
      <c r="AG755" s="408"/>
      <c r="AH755" s="408"/>
      <c r="AI755" s="408"/>
      <c r="AJ755" s="1031">
        <f t="shared" si="259"/>
        <v>2198</v>
      </c>
      <c r="AK755" s="1031">
        <f t="shared" si="260"/>
        <v>2198</v>
      </c>
      <c r="AL755" s="1031">
        <f t="shared" si="261"/>
        <v>2198</v>
      </c>
      <c r="AM755" s="1031">
        <f t="shared" si="262"/>
        <v>2198</v>
      </c>
      <c r="AN755" s="408"/>
      <c r="AO755" s="403"/>
      <c r="AP755" s="388"/>
      <c r="AQ755" s="376"/>
      <c r="AR755" s="376"/>
      <c r="AS755" s="376"/>
    </row>
    <row r="756" spans="1:45" hidden="1" outlineLevel="3" x14ac:dyDescent="0.25">
      <c r="A756" s="376"/>
      <c r="B756" s="385"/>
      <c r="C756" s="378">
        <f t="shared" si="258"/>
        <v>4</v>
      </c>
      <c r="D756" s="403"/>
      <c r="E756" s="460"/>
      <c r="F756" s="460"/>
      <c r="G756" s="403"/>
      <c r="H756" s="408"/>
      <c r="I756" s="424">
        <v>6</v>
      </c>
      <c r="J756" s="424" t="s">
        <v>644</v>
      </c>
      <c r="K756" s="496">
        <f>DATE(YEAR(K753)+1,MONTH(K753),DAY(K753))</f>
        <v>46037</v>
      </c>
      <c r="L756" s="496">
        <f>DATE(YEAR(L753)+1,MONTH(L753),DAY(L753))</f>
        <v>46037</v>
      </c>
      <c r="M756" s="496">
        <f>DATE(YEAR(M753)+1,MONTH(M753),DAY(M753))</f>
        <v>46037</v>
      </c>
      <c r="N756" s="408"/>
      <c r="O756" s="408"/>
      <c r="P756" s="408"/>
      <c r="Q756" s="408"/>
      <c r="R756" s="496">
        <f t="shared" si="257"/>
        <v>46037</v>
      </c>
      <c r="S756" s="496">
        <f t="shared" si="257"/>
        <v>46037</v>
      </c>
      <c r="T756" s="496">
        <f t="shared" si="257"/>
        <v>46037</v>
      </c>
      <c r="U756" s="496">
        <f t="shared" si="257"/>
        <v>46037</v>
      </c>
      <c r="V756" s="408"/>
      <c r="W756" s="408"/>
      <c r="X756" s="408"/>
      <c r="Y756" s="408"/>
      <c r="Z756" s="408"/>
      <c r="AA756" s="408"/>
      <c r="AB756" s="408"/>
      <c r="AC756" s="1031">
        <f>MIN(363,INT((K756 - DATE(YEAR(K756),1,1))))+364*(YEAR(K756)-i_startyear)</f>
        <v>2562</v>
      </c>
      <c r="AD756" s="1031">
        <f>MIN(363,INT((L756 - DATE(YEAR(L756),1,1))))+364*(YEAR(L756)-i_startyear)</f>
        <v>2562</v>
      </c>
      <c r="AE756" s="1031">
        <f>MIN(363,INT((M756 - DATE(YEAR(M756),1,1))))+364*(YEAR(M756)-i_startyear)</f>
        <v>2562</v>
      </c>
      <c r="AF756" s="408"/>
      <c r="AG756" s="408"/>
      <c r="AH756" s="408"/>
      <c r="AI756" s="408"/>
      <c r="AJ756" s="1031">
        <f t="shared" si="259"/>
        <v>2562</v>
      </c>
      <c r="AK756" s="1031">
        <f t="shared" si="260"/>
        <v>2562</v>
      </c>
      <c r="AL756" s="1031">
        <f t="shared" si="261"/>
        <v>2562</v>
      </c>
      <c r="AM756" s="1031">
        <f t="shared" si="262"/>
        <v>2562</v>
      </c>
      <c r="AN756" s="408"/>
      <c r="AO756" s="403"/>
      <c r="AP756" s="388"/>
      <c r="AQ756" s="376"/>
      <c r="AR756" s="376"/>
      <c r="AS756" s="376"/>
    </row>
    <row r="757" spans="1:45" hidden="1" outlineLevel="3" x14ac:dyDescent="0.25">
      <c r="A757" s="376"/>
      <c r="B757" s="385"/>
      <c r="C757" s="378">
        <f t="shared" si="258"/>
        <v>4</v>
      </c>
      <c r="D757" s="403"/>
      <c r="E757" s="460"/>
      <c r="F757" s="460"/>
      <c r="G757" s="403"/>
      <c r="H757" s="408"/>
      <c r="I757" s="424"/>
      <c r="J757" s="424" t="s">
        <v>634</v>
      </c>
      <c r="K757" s="408"/>
      <c r="L757" s="408"/>
      <c r="M757" s="408"/>
      <c r="N757" s="496">
        <f>DATE(YEAR(N754)+1,MONTH(N754),DAY(N754))</f>
        <v>46037</v>
      </c>
      <c r="O757" s="496">
        <f>DATE(YEAR(O754)+1,MONTH(O754),DAY(O754))</f>
        <v>46037</v>
      </c>
      <c r="P757" s="496">
        <f>DATE(YEAR(P754)+1,MONTH(P754),DAY(P754))</f>
        <v>46037</v>
      </c>
      <c r="Q757" s="496">
        <f>DATE(YEAR(Q754)+1,MONTH(Q754),DAY(Q754))</f>
        <v>46037</v>
      </c>
      <c r="R757" s="496">
        <f t="shared" si="257"/>
        <v>46037</v>
      </c>
      <c r="S757" s="496">
        <f t="shared" si="257"/>
        <v>46037</v>
      </c>
      <c r="T757" s="496">
        <f t="shared" si="257"/>
        <v>46037</v>
      </c>
      <c r="U757" s="496">
        <f t="shared" si="257"/>
        <v>46037</v>
      </c>
      <c r="V757" s="408"/>
      <c r="W757" s="408"/>
      <c r="X757" s="408"/>
      <c r="Y757" s="408"/>
      <c r="Z757" s="408"/>
      <c r="AA757" s="408"/>
      <c r="AB757" s="408"/>
      <c r="AC757" s="408"/>
      <c r="AD757" s="408"/>
      <c r="AE757" s="408"/>
      <c r="AF757" s="1031">
        <f>MIN(363,INT((N757 - DATE(YEAR(N757),1,1))))+364*(YEAR(N757)-i_startyear)</f>
        <v>2562</v>
      </c>
      <c r="AG757" s="1031">
        <f>MIN(363,INT((O757 - DATE(YEAR(O757),1,1))))+364*(YEAR(O757)-i_startyear)</f>
        <v>2562</v>
      </c>
      <c r="AH757" s="1031">
        <f>MIN(363,INT((P757 - DATE(YEAR(P757),1,1))))+364*(YEAR(P757)-i_startyear)</f>
        <v>2562</v>
      </c>
      <c r="AI757" s="1031">
        <f>MIN(363,INT((Q757 - DATE(YEAR(Q757),1,1))))+364*(YEAR(Q757)-i_startyear)</f>
        <v>2562</v>
      </c>
      <c r="AJ757" s="1031">
        <f t="shared" si="259"/>
        <v>2562</v>
      </c>
      <c r="AK757" s="1031">
        <f t="shared" si="260"/>
        <v>2562</v>
      </c>
      <c r="AL757" s="1031">
        <f t="shared" si="261"/>
        <v>2562</v>
      </c>
      <c r="AM757" s="1031">
        <f t="shared" si="262"/>
        <v>2562</v>
      </c>
      <c r="AN757" s="408"/>
      <c r="AO757" s="403"/>
      <c r="AP757" s="388"/>
      <c r="AQ757" s="376"/>
      <c r="AR757" s="376"/>
      <c r="AS757" s="376"/>
    </row>
    <row r="758" spans="1:45" hidden="1" outlineLevel="3" x14ac:dyDescent="0.25">
      <c r="A758" s="376"/>
      <c r="B758" s="385"/>
      <c r="C758" s="378">
        <f t="shared" si="258"/>
        <v>4</v>
      </c>
      <c r="D758" s="403"/>
      <c r="E758" s="460"/>
      <c r="F758" s="460"/>
      <c r="G758" s="403"/>
      <c r="H758" s="408"/>
      <c r="I758" s="424"/>
      <c r="J758" s="424" t="s">
        <v>635</v>
      </c>
      <c r="K758" s="408"/>
      <c r="L758" s="408"/>
      <c r="M758" s="408"/>
      <c r="N758" s="408"/>
      <c r="O758" s="408"/>
      <c r="P758" s="408"/>
      <c r="Q758" s="408"/>
      <c r="R758" s="496">
        <f t="shared" si="257"/>
        <v>46037</v>
      </c>
      <c r="S758" s="496">
        <f t="shared" si="257"/>
        <v>46037</v>
      </c>
      <c r="T758" s="496">
        <f t="shared" si="257"/>
        <v>46037</v>
      </c>
      <c r="U758" s="496">
        <f t="shared" si="257"/>
        <v>46037</v>
      </c>
      <c r="V758" s="408"/>
      <c r="W758" s="408"/>
      <c r="X758" s="408"/>
      <c r="Y758" s="408"/>
      <c r="Z758" s="408"/>
      <c r="AA758" s="408"/>
      <c r="AB758" s="408"/>
      <c r="AC758" s="408"/>
      <c r="AD758" s="408"/>
      <c r="AE758" s="408"/>
      <c r="AF758" s="408"/>
      <c r="AG758" s="408"/>
      <c r="AH758" s="408"/>
      <c r="AI758" s="408"/>
      <c r="AJ758" s="1031">
        <f t="shared" si="259"/>
        <v>2562</v>
      </c>
      <c r="AK758" s="1031">
        <f t="shared" si="260"/>
        <v>2562</v>
      </c>
      <c r="AL758" s="1031">
        <f t="shared" si="261"/>
        <v>2562</v>
      </c>
      <c r="AM758" s="1031">
        <f t="shared" si="262"/>
        <v>2562</v>
      </c>
      <c r="AN758" s="408"/>
      <c r="AO758" s="403"/>
      <c r="AP758" s="388"/>
      <c r="AQ758" s="376"/>
      <c r="AR758" s="376"/>
      <c r="AS758" s="376"/>
    </row>
    <row r="759" spans="1:45" hidden="1" outlineLevel="3" x14ac:dyDescent="0.25">
      <c r="A759" s="376"/>
      <c r="B759" s="385"/>
      <c r="C759" s="378">
        <f t="shared" si="258"/>
        <v>4</v>
      </c>
      <c r="D759" s="403"/>
      <c r="E759" s="460"/>
      <c r="F759" s="460"/>
      <c r="G759" s="403"/>
      <c r="H759" s="408"/>
      <c r="I759" s="424">
        <v>7</v>
      </c>
      <c r="J759" s="424" t="s">
        <v>644</v>
      </c>
      <c r="K759" s="496">
        <f>DATE(YEAR(K756)+1,MONTH(K756),DAY(K756))</f>
        <v>46402</v>
      </c>
      <c r="L759" s="496">
        <f>DATE(YEAR(L756)+1,MONTH(L756),DAY(L756))</f>
        <v>46402</v>
      </c>
      <c r="M759" s="496">
        <f>DATE(YEAR(M756)+1,MONTH(M756),DAY(M756))</f>
        <v>46402</v>
      </c>
      <c r="N759" s="408"/>
      <c r="O759" s="408"/>
      <c r="P759" s="408"/>
      <c r="Q759" s="408"/>
      <c r="R759" s="496">
        <f t="shared" si="257"/>
        <v>46402</v>
      </c>
      <c r="S759" s="496">
        <f t="shared" si="257"/>
        <v>46402</v>
      </c>
      <c r="T759" s="496">
        <f t="shared" si="257"/>
        <v>46402</v>
      </c>
      <c r="U759" s="496">
        <f t="shared" si="257"/>
        <v>46402</v>
      </c>
      <c r="V759" s="408"/>
      <c r="W759" s="408"/>
      <c r="X759" s="408"/>
      <c r="Y759" s="408"/>
      <c r="Z759" s="408"/>
      <c r="AA759" s="408"/>
      <c r="AB759" s="408"/>
      <c r="AC759" s="1031">
        <f>MIN(363,INT((K759 - DATE(YEAR(K759),1,1))))+364*(YEAR(K759)-i_startyear)</f>
        <v>2926</v>
      </c>
      <c r="AD759" s="1031">
        <f>MIN(363,INT((L759 - DATE(YEAR(L759),1,1))))+364*(YEAR(L759)-i_startyear)</f>
        <v>2926</v>
      </c>
      <c r="AE759" s="1031">
        <f>MIN(363,INT((M759 - DATE(YEAR(M759),1,1))))+364*(YEAR(M759)-i_startyear)</f>
        <v>2926</v>
      </c>
      <c r="AF759" s="408"/>
      <c r="AG759" s="408"/>
      <c r="AH759" s="408"/>
      <c r="AI759" s="408"/>
      <c r="AJ759" s="1031">
        <f t="shared" si="259"/>
        <v>2926</v>
      </c>
      <c r="AK759" s="1031">
        <f t="shared" si="260"/>
        <v>2926</v>
      </c>
      <c r="AL759" s="1031">
        <f t="shared" si="261"/>
        <v>2926</v>
      </c>
      <c r="AM759" s="1031">
        <f t="shared" si="262"/>
        <v>2926</v>
      </c>
      <c r="AN759" s="408"/>
      <c r="AO759" s="403"/>
      <c r="AP759" s="388"/>
      <c r="AQ759" s="376"/>
      <c r="AR759" s="376"/>
      <c r="AS759" s="376"/>
    </row>
    <row r="760" spans="1:45" hidden="1" outlineLevel="3" x14ac:dyDescent="0.25">
      <c r="A760" s="376"/>
      <c r="B760" s="385"/>
      <c r="C760" s="378">
        <f t="shared" si="258"/>
        <v>4</v>
      </c>
      <c r="D760" s="403"/>
      <c r="E760" s="460"/>
      <c r="F760" s="460"/>
      <c r="G760" s="403"/>
      <c r="H760" s="408"/>
      <c r="I760" s="424"/>
      <c r="J760" s="424" t="s">
        <v>634</v>
      </c>
      <c r="K760" s="408"/>
      <c r="L760" s="408"/>
      <c r="M760" s="408"/>
      <c r="N760" s="496">
        <f>DATE(YEAR(N757)+1,MONTH(N757),DAY(N757))</f>
        <v>46402</v>
      </c>
      <c r="O760" s="496">
        <f>DATE(YEAR(O757)+1,MONTH(O757),DAY(O757))</f>
        <v>46402</v>
      </c>
      <c r="P760" s="496">
        <f>DATE(YEAR(P757)+1,MONTH(P757),DAY(P757))</f>
        <v>46402</v>
      </c>
      <c r="Q760" s="496">
        <f>DATE(YEAR(Q757)+1,MONTH(Q757),DAY(Q757))</f>
        <v>46402</v>
      </c>
      <c r="R760" s="496">
        <f t="shared" si="257"/>
        <v>46402</v>
      </c>
      <c r="S760" s="496">
        <f t="shared" si="257"/>
        <v>46402</v>
      </c>
      <c r="T760" s="496">
        <f t="shared" si="257"/>
        <v>46402</v>
      </c>
      <c r="U760" s="496">
        <f t="shared" si="257"/>
        <v>46402</v>
      </c>
      <c r="V760" s="408"/>
      <c r="W760" s="408"/>
      <c r="X760" s="408"/>
      <c r="Y760" s="408"/>
      <c r="Z760" s="408"/>
      <c r="AA760" s="408"/>
      <c r="AB760" s="408"/>
      <c r="AC760" s="408"/>
      <c r="AD760" s="408"/>
      <c r="AE760" s="408"/>
      <c r="AF760" s="1031">
        <f>MIN(363,INT((N760 - DATE(YEAR(N760),1,1))))+364*(YEAR(N760)-i_startyear)</f>
        <v>2926</v>
      </c>
      <c r="AG760" s="1031">
        <f>MIN(363,INT((O760 - DATE(YEAR(O760),1,1))))+364*(YEAR(O760)-i_startyear)</f>
        <v>2926</v>
      </c>
      <c r="AH760" s="1031">
        <f>MIN(363,INT((P760 - DATE(YEAR(P760),1,1))))+364*(YEAR(P760)-i_startyear)</f>
        <v>2926</v>
      </c>
      <c r="AI760" s="1031">
        <f>MIN(363,INT((Q760 - DATE(YEAR(Q760),1,1))))+364*(YEAR(Q760)-i_startyear)</f>
        <v>2926</v>
      </c>
      <c r="AJ760" s="1031">
        <f t="shared" si="259"/>
        <v>2926</v>
      </c>
      <c r="AK760" s="1031">
        <f t="shared" si="260"/>
        <v>2926</v>
      </c>
      <c r="AL760" s="1031">
        <f t="shared" si="261"/>
        <v>2926</v>
      </c>
      <c r="AM760" s="1031">
        <f t="shared" si="262"/>
        <v>2926</v>
      </c>
      <c r="AN760" s="408"/>
      <c r="AO760" s="403"/>
      <c r="AP760" s="388"/>
      <c r="AQ760" s="376"/>
      <c r="AR760" s="376"/>
      <c r="AS760" s="376"/>
    </row>
    <row r="761" spans="1:45" hidden="1" outlineLevel="3" x14ac:dyDescent="0.25">
      <c r="A761" s="376"/>
      <c r="B761" s="385"/>
      <c r="C761" s="378">
        <f t="shared" si="258"/>
        <v>4</v>
      </c>
      <c r="D761" s="403"/>
      <c r="E761" s="460"/>
      <c r="F761" s="460"/>
      <c r="G761" s="403"/>
      <c r="H761" s="408"/>
      <c r="I761" s="424"/>
      <c r="J761" s="424" t="s">
        <v>635</v>
      </c>
      <c r="K761" s="408"/>
      <c r="L761" s="408"/>
      <c r="M761" s="408"/>
      <c r="N761" s="408"/>
      <c r="O761" s="408"/>
      <c r="P761" s="408"/>
      <c r="Q761" s="408"/>
      <c r="R761" s="496">
        <f t="shared" si="257"/>
        <v>46402</v>
      </c>
      <c r="S761" s="496">
        <f t="shared" si="257"/>
        <v>46402</v>
      </c>
      <c r="T761" s="496">
        <f t="shared" si="257"/>
        <v>46402</v>
      </c>
      <c r="U761" s="496">
        <f t="shared" si="257"/>
        <v>46402</v>
      </c>
      <c r="V761" s="408"/>
      <c r="W761" s="408"/>
      <c r="X761" s="408"/>
      <c r="Y761" s="408"/>
      <c r="Z761" s="408"/>
      <c r="AA761" s="408"/>
      <c r="AB761" s="408"/>
      <c r="AC761" s="408"/>
      <c r="AD761" s="408"/>
      <c r="AE761" s="408"/>
      <c r="AF761" s="408"/>
      <c r="AG761" s="408"/>
      <c r="AH761" s="408"/>
      <c r="AI761" s="408"/>
      <c r="AJ761" s="1031">
        <f t="shared" si="259"/>
        <v>2926</v>
      </c>
      <c r="AK761" s="1031">
        <f t="shared" si="260"/>
        <v>2926</v>
      </c>
      <c r="AL761" s="1031">
        <f t="shared" si="261"/>
        <v>2926</v>
      </c>
      <c r="AM761" s="1031">
        <f t="shared" si="262"/>
        <v>2926</v>
      </c>
      <c r="AN761" s="408"/>
      <c r="AO761" s="403"/>
      <c r="AP761" s="388"/>
      <c r="AQ761" s="376"/>
      <c r="AR761" s="376"/>
      <c r="AS761" s="376"/>
    </row>
    <row r="762" spans="1:45" s="689" customFormat="1" ht="5.0999999999999996" hidden="1" customHeight="1" outlineLevel="2" x14ac:dyDescent="0.25">
      <c r="A762" s="376"/>
      <c r="B762" s="385"/>
      <c r="C762" s="378">
        <f>INT($C$243)+2.005</f>
        <v>3.0049999999999999</v>
      </c>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c r="AB762" s="403"/>
      <c r="AC762" s="403"/>
      <c r="AD762" s="403"/>
      <c r="AE762" s="403"/>
      <c r="AF762" s="403"/>
      <c r="AG762" s="403"/>
      <c r="AH762" s="403"/>
      <c r="AI762" s="403"/>
      <c r="AJ762" s="403"/>
      <c r="AK762" s="403"/>
      <c r="AL762" s="403"/>
      <c r="AM762" s="403"/>
      <c r="AN762" s="403"/>
      <c r="AO762" s="403" t="s">
        <v>438</v>
      </c>
      <c r="AP762" s="388"/>
      <c r="AQ762" s="376"/>
      <c r="AR762" s="376"/>
      <c r="AS762" s="376"/>
    </row>
    <row r="763" spans="1:45" s="689" customFormat="1" hidden="1" outlineLevel="2" x14ac:dyDescent="0.25">
      <c r="A763" s="376"/>
      <c r="B763" s="385"/>
      <c r="C763" s="378">
        <f>INT($C$243)+2</f>
        <v>3</v>
      </c>
      <c r="D763" s="403"/>
      <c r="E763" s="460"/>
      <c r="F763" s="460"/>
      <c r="G763" s="403"/>
      <c r="H763" s="780" t="s">
        <v>1141</v>
      </c>
      <c r="I763" s="431"/>
      <c r="J763" s="431"/>
      <c r="K763" s="431"/>
      <c r="L763" s="431"/>
      <c r="M763" s="431"/>
      <c r="N763" s="431"/>
      <c r="O763" s="431"/>
      <c r="P763" s="431"/>
      <c r="Q763" s="431"/>
      <c r="R763" s="431"/>
      <c r="S763" s="431"/>
      <c r="T763" s="431"/>
      <c r="U763" s="431"/>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s="689" customFormat="1" hidden="1" outlineLevel="3" x14ac:dyDescent="0.25">
      <c r="A764" s="376"/>
      <c r="B764" s="385"/>
      <c r="C764" s="378">
        <f t="shared" ref="C764" si="263">INT($C$243)+3</f>
        <v>4</v>
      </c>
      <c r="D764" s="403"/>
      <c r="E764" s="460"/>
      <c r="F764" s="460"/>
      <c r="G764" s="403"/>
      <c r="H764" s="408"/>
      <c r="I764" s="424"/>
      <c r="J764" s="424"/>
      <c r="K764" s="446">
        <v>1.5</v>
      </c>
      <c r="L764" s="446">
        <v>1.5</v>
      </c>
      <c r="M764" s="446">
        <v>1.5</v>
      </c>
      <c r="N764" s="446">
        <v>1.5</v>
      </c>
      <c r="O764" s="446">
        <v>1.5</v>
      </c>
      <c r="P764" s="446">
        <v>1.5</v>
      </c>
      <c r="Q764" s="446">
        <v>1.5</v>
      </c>
      <c r="R764" s="446">
        <v>1.5</v>
      </c>
      <c r="S764" s="446">
        <v>1.5</v>
      </c>
      <c r="T764" s="446">
        <v>1.5</v>
      </c>
      <c r="U764" s="446">
        <v>1.5</v>
      </c>
      <c r="V764" s="408"/>
      <c r="W764" s="408"/>
      <c r="X764" s="408"/>
      <c r="Y764" s="408"/>
      <c r="Z764" s="408"/>
      <c r="AA764" s="408"/>
      <c r="AB764" s="408"/>
      <c r="AC764" s="408"/>
      <c r="AD764" s="408"/>
      <c r="AE764" s="408"/>
      <c r="AF764" s="408"/>
      <c r="AG764" s="408"/>
      <c r="AH764" s="408"/>
      <c r="AI764" s="408"/>
      <c r="AJ764" s="408"/>
      <c r="AK764" s="408"/>
      <c r="AL764" s="408"/>
      <c r="AM764" s="408"/>
      <c r="AN764" s="408"/>
      <c r="AO764" s="403"/>
      <c r="AP764" s="388"/>
      <c r="AQ764" s="376"/>
      <c r="AR764" s="376"/>
      <c r="AS764" s="376"/>
    </row>
    <row r="765" spans="1:45" ht="5.0999999999999996" hidden="1" customHeight="1" outlineLevel="2" x14ac:dyDescent="0.25">
      <c r="A765" s="376"/>
      <c r="B765" s="385"/>
      <c r="C765" s="378">
        <f>INT($C$243)+2.005</f>
        <v>3.0049999999999999</v>
      </c>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c r="AB765" s="403"/>
      <c r="AC765" s="403"/>
      <c r="AD765" s="403"/>
      <c r="AE765" s="403"/>
      <c r="AF765" s="403"/>
      <c r="AG765" s="403"/>
      <c r="AH765" s="403"/>
      <c r="AI765" s="403"/>
      <c r="AJ765" s="403"/>
      <c r="AK765" s="403"/>
      <c r="AL765" s="403"/>
      <c r="AM765" s="403"/>
      <c r="AN765" s="403"/>
      <c r="AO765" s="403" t="s">
        <v>438</v>
      </c>
      <c r="AP765" s="388"/>
      <c r="AQ765" s="376"/>
      <c r="AR765" s="376"/>
      <c r="AS765" s="376"/>
    </row>
    <row r="766" spans="1:45" hidden="1" outlineLevel="2" x14ac:dyDescent="0.25">
      <c r="A766" s="376"/>
      <c r="B766" s="385"/>
      <c r="C766" s="378">
        <f>INT($C$243)+2</f>
        <v>3</v>
      </c>
      <c r="D766" s="403"/>
      <c r="E766" s="460"/>
      <c r="F766" s="460"/>
      <c r="G766" s="403"/>
      <c r="H766" s="780" t="s">
        <v>645</v>
      </c>
      <c r="I766" s="431"/>
      <c r="J766" s="431"/>
      <c r="K766" s="431"/>
      <c r="L766" s="431"/>
      <c r="M766" s="431"/>
      <c r="N766" s="431"/>
      <c r="O766" s="431"/>
      <c r="P766" s="431"/>
      <c r="Q766" s="431"/>
      <c r="R766" s="431"/>
      <c r="S766" s="431"/>
      <c r="T766" s="431"/>
      <c r="U766" s="431"/>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hidden="1" outlineLevel="3" x14ac:dyDescent="0.25">
      <c r="A767" s="376"/>
      <c r="B767" s="385"/>
      <c r="C767" s="378">
        <f t="shared" ref="C767:C774" si="264">INT($C$243)+3</f>
        <v>4</v>
      </c>
      <c r="D767" s="403"/>
      <c r="E767" s="460"/>
      <c r="F767" s="460"/>
      <c r="G767" s="403"/>
      <c r="H767" s="431" t="s">
        <v>639</v>
      </c>
      <c r="I767" s="424">
        <v>0</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hidden="1" outlineLevel="3" x14ac:dyDescent="0.25">
      <c r="A768" s="376"/>
      <c r="B768" s="385"/>
      <c r="C768" s="378">
        <f t="shared" si="264"/>
        <v>4</v>
      </c>
      <c r="D768" s="403"/>
      <c r="E768" s="460"/>
      <c r="F768" s="460"/>
      <c r="G768" s="403"/>
      <c r="H768" s="408"/>
      <c r="I768" s="424">
        <v>1</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hidden="1" outlineLevel="3" x14ac:dyDescent="0.25">
      <c r="A769" s="376"/>
      <c r="B769" s="385"/>
      <c r="C769" s="378">
        <f t="shared" si="264"/>
        <v>4</v>
      </c>
      <c r="D769" s="403"/>
      <c r="E769" s="460"/>
      <c r="F769" s="460"/>
      <c r="G769" s="403"/>
      <c r="H769" s="408"/>
      <c r="I769" s="424">
        <v>2</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hidden="1" outlineLevel="3" x14ac:dyDescent="0.25">
      <c r="A770" s="376"/>
      <c r="B770" s="385"/>
      <c r="C770" s="378">
        <f t="shared" si="264"/>
        <v>4</v>
      </c>
      <c r="D770" s="403"/>
      <c r="E770" s="460"/>
      <c r="F770" s="460"/>
      <c r="G770" s="403"/>
      <c r="H770" s="408"/>
      <c r="I770" s="424">
        <v>3</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hidden="1" outlineLevel="3" x14ac:dyDescent="0.25">
      <c r="A771" s="376"/>
      <c r="B771" s="385"/>
      <c r="C771" s="378">
        <f t="shared" si="264"/>
        <v>4</v>
      </c>
      <c r="D771" s="403"/>
      <c r="E771" s="460"/>
      <c r="F771" s="460"/>
      <c r="G771" s="403"/>
      <c r="H771" s="408"/>
      <c r="I771" s="424">
        <v>4</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hidden="1" outlineLevel="3" x14ac:dyDescent="0.25">
      <c r="A772" s="376"/>
      <c r="B772" s="385"/>
      <c r="C772" s="378">
        <f t="shared" si="264"/>
        <v>4</v>
      </c>
      <c r="D772" s="403"/>
      <c r="E772" s="460"/>
      <c r="F772" s="460"/>
      <c r="G772" s="403"/>
      <c r="H772" s="408"/>
      <c r="I772" s="424">
        <v>5</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hidden="1" outlineLevel="3" x14ac:dyDescent="0.25">
      <c r="A773" s="376"/>
      <c r="B773" s="385"/>
      <c r="C773" s="378">
        <f t="shared" si="264"/>
        <v>4</v>
      </c>
      <c r="D773" s="403"/>
      <c r="E773" s="460"/>
      <c r="F773" s="460"/>
      <c r="G773" s="403"/>
      <c r="H773" s="408"/>
      <c r="I773" s="424">
        <v>6</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idden="1" outlineLevel="3" x14ac:dyDescent="0.25">
      <c r="A774" s="376"/>
      <c r="B774" s="385"/>
      <c r="C774" s="378">
        <f t="shared" si="264"/>
        <v>4</v>
      </c>
      <c r="D774" s="403"/>
      <c r="E774" s="460"/>
      <c r="F774" s="460"/>
      <c r="G774" s="403"/>
      <c r="H774" s="408"/>
      <c r="I774" s="424">
        <v>7</v>
      </c>
      <c r="J774" s="424"/>
      <c r="K774" s="533">
        <v>0</v>
      </c>
      <c r="L774" s="533">
        <v>0</v>
      </c>
      <c r="M774" s="533">
        <v>0</v>
      </c>
      <c r="N774" s="533">
        <v>0</v>
      </c>
      <c r="O774" s="533">
        <v>0</v>
      </c>
      <c r="P774" s="533">
        <v>0</v>
      </c>
      <c r="Q774" s="533">
        <v>0</v>
      </c>
      <c r="R774" s="533">
        <v>0</v>
      </c>
      <c r="S774" s="533">
        <v>0</v>
      </c>
      <c r="T774" s="533">
        <v>0</v>
      </c>
      <c r="U774" s="533">
        <v>0</v>
      </c>
      <c r="V774" s="408"/>
      <c r="W774" s="408"/>
      <c r="X774" s="408"/>
      <c r="Y774" s="408"/>
      <c r="Z774" s="408"/>
      <c r="AA774" s="408"/>
      <c r="AB774" s="408"/>
      <c r="AC774" s="408"/>
      <c r="AD774" s="408"/>
      <c r="AE774" s="408"/>
      <c r="AF774" s="408"/>
      <c r="AG774" s="408"/>
      <c r="AH774" s="408"/>
      <c r="AI774" s="408"/>
      <c r="AJ774" s="408"/>
      <c r="AK774" s="408"/>
      <c r="AL774" s="408"/>
      <c r="AM774" s="408"/>
      <c r="AN774" s="408"/>
      <c r="AO774" s="403"/>
      <c r="AP774" s="388"/>
      <c r="AQ774" s="376"/>
      <c r="AR774" s="376"/>
      <c r="AS774" s="376"/>
    </row>
    <row r="775" spans="1:45" ht="5.0999999999999996" hidden="1" customHeight="1" outlineLevel="2" x14ac:dyDescent="0.25">
      <c r="A775" s="376"/>
      <c r="B775" s="385"/>
      <c r="C775" s="378">
        <f>INT($C$243)+2.005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t="s">
        <v>438</v>
      </c>
      <c r="AP775" s="388"/>
      <c r="AQ775" s="376"/>
      <c r="AR775" s="376"/>
      <c r="AS775" s="376"/>
    </row>
    <row r="776" spans="1:45" ht="5.0999999999999996" hidden="1" customHeight="1" outlineLevel="2" x14ac:dyDescent="0.25">
      <c r="A776" s="376"/>
      <c r="B776" s="385"/>
      <c r="C776" s="378">
        <f>INT($C$243)+2.005</f>
        <v>3.0049999999999999</v>
      </c>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c r="AB776" s="403"/>
      <c r="AC776" s="403"/>
      <c r="AD776" s="403"/>
      <c r="AE776" s="403"/>
      <c r="AF776" s="403"/>
      <c r="AG776" s="403"/>
      <c r="AH776" s="403"/>
      <c r="AI776" s="403"/>
      <c r="AJ776" s="403"/>
      <c r="AK776" s="403"/>
      <c r="AL776" s="403"/>
      <c r="AM776" s="403"/>
      <c r="AN776" s="403"/>
      <c r="AO776" s="403"/>
      <c r="AP776" s="388"/>
      <c r="AQ776" s="376"/>
      <c r="AR776" s="376"/>
      <c r="AS776" s="376"/>
    </row>
    <row r="777" spans="1:45" ht="5.0999999999999996" customHeight="1" outlineLevel="1" x14ac:dyDescent="0.25">
      <c r="A777" s="376"/>
      <c r="B777" s="413"/>
      <c r="C777" s="414">
        <f>INT($C$243)+1.005</f>
        <v>2.0049999999999999</v>
      </c>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6" t="s">
        <v>129</v>
      </c>
      <c r="AQ777" s="376"/>
      <c r="AR777" s="376"/>
      <c r="AS777" s="376"/>
    </row>
    <row r="778" spans="1:45" ht="5.0999999999999996" customHeight="1" collapsed="1" x14ac:dyDescent="0.25">
      <c r="A778" s="376"/>
      <c r="B778" s="417"/>
      <c r="C778" s="418">
        <f>INT($C$243)+0.005</f>
        <v>1.0049999999999999</v>
      </c>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376"/>
      <c r="AR778" s="376"/>
      <c r="AS778" s="376"/>
    </row>
    <row r="779" spans="1:45" hidden="1" outlineLevel="2" x14ac:dyDescent="0.25">
      <c r="A779" s="376"/>
      <c r="B779" s="376"/>
      <c r="C779" s="378">
        <f>INT($C$243)+2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idden="1" outlineLevel="2" x14ac:dyDescent="0.25">
      <c r="A780" s="376"/>
      <c r="B780" s="376"/>
      <c r="C780" s="378">
        <f>INT($C$784)+2</f>
        <v>3</v>
      </c>
      <c r="D780" s="376"/>
      <c r="E780" s="376"/>
      <c r="F780" s="376"/>
      <c r="G780" s="376"/>
      <c r="H780" s="376"/>
      <c r="I780" s="376"/>
      <c r="J780" s="376"/>
      <c r="K780" s="376"/>
      <c r="L780" s="376"/>
      <c r="M780" s="376"/>
      <c r="N780" s="376"/>
      <c r="O780" s="376"/>
      <c r="P780" s="376"/>
      <c r="Q780" s="376"/>
      <c r="R780" s="376"/>
      <c r="S780" s="376"/>
      <c r="T780" s="376"/>
      <c r="U780" s="376"/>
      <c r="V780" s="376"/>
      <c r="W780" s="376"/>
      <c r="X780" s="376"/>
      <c r="Y780" s="376"/>
      <c r="Z780" s="376"/>
      <c r="AA780" s="376"/>
      <c r="AB780" s="376"/>
      <c r="AC780" s="376"/>
      <c r="AD780" s="376"/>
      <c r="AE780" s="376"/>
      <c r="AF780" s="376"/>
      <c r="AG780" s="376"/>
      <c r="AH780" s="376"/>
      <c r="AI780" s="376"/>
      <c r="AJ780" s="376"/>
      <c r="AK780" s="376"/>
      <c r="AL780" s="376"/>
      <c r="AM780" s="376"/>
      <c r="AN780" s="376"/>
      <c r="AO780" s="376"/>
      <c r="AP780" s="376"/>
      <c r="AQ780" s="376"/>
      <c r="AR780" s="376"/>
      <c r="AS780" s="376"/>
    </row>
    <row r="781" spans="1:45" ht="5.0999999999999996" customHeight="1" thickBot="1" x14ac:dyDescent="0.3">
      <c r="A781" s="376"/>
      <c r="B781" s="379"/>
      <c r="C781" s="380">
        <f>INT($C$784)+0.005</f>
        <v>1.0049999999999999</v>
      </c>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c r="AA781" s="379"/>
      <c r="AB781" s="379"/>
      <c r="AC781" s="379"/>
      <c r="AD781" s="379"/>
      <c r="AE781" s="379"/>
      <c r="AF781" s="379"/>
      <c r="AG781" s="379"/>
      <c r="AH781" s="379"/>
      <c r="AI781" s="379"/>
      <c r="AJ781" s="379"/>
      <c r="AK781" s="379"/>
      <c r="AL781" s="379"/>
      <c r="AM781" s="379"/>
      <c r="AN781" s="379"/>
      <c r="AO781" s="379"/>
      <c r="AP781" s="379"/>
      <c r="AQ781" s="376"/>
      <c r="AR781" s="376"/>
      <c r="AS781" s="376"/>
    </row>
    <row r="782" spans="1:45" ht="5.0999999999999996" customHeight="1" outlineLevel="1" collapsed="1" x14ac:dyDescent="0.25">
      <c r="A782" s="376"/>
      <c r="B782" s="381" t="s">
        <v>0</v>
      </c>
      <c r="C782" s="382">
        <f>INT($C$784)+1.005</f>
        <v>2.0049999999999999</v>
      </c>
      <c r="D782" s="383"/>
      <c r="E782" s="383"/>
      <c r="F782" s="383"/>
      <c r="G782" s="383"/>
      <c r="H782" s="383"/>
      <c r="I782" s="383"/>
      <c r="J782" s="383"/>
      <c r="K782" s="383"/>
      <c r="L782" s="383"/>
      <c r="M782" s="383"/>
      <c r="N782" s="383"/>
      <c r="O782" s="383"/>
      <c r="P782" s="383"/>
      <c r="Q782" s="383"/>
      <c r="R782" s="383"/>
      <c r="S782" s="383"/>
      <c r="T782" s="383"/>
      <c r="U782" s="383"/>
      <c r="V782" s="383"/>
      <c r="W782" s="383"/>
      <c r="X782" s="383"/>
      <c r="Y782" s="383"/>
      <c r="Z782" s="383"/>
      <c r="AA782" s="383"/>
      <c r="AB782" s="383"/>
      <c r="AC782" s="383"/>
      <c r="AD782" s="383"/>
      <c r="AE782" s="383"/>
      <c r="AF782" s="383"/>
      <c r="AG782" s="383"/>
      <c r="AH782" s="383"/>
      <c r="AI782" s="383"/>
      <c r="AJ782" s="383"/>
      <c r="AK782" s="383"/>
      <c r="AL782" s="383"/>
      <c r="AM782" s="383"/>
      <c r="AN782" s="383"/>
      <c r="AO782" s="383"/>
      <c r="AP782" s="384"/>
      <c r="AQ782" s="376"/>
      <c r="AR782" s="376"/>
      <c r="AS782" s="376"/>
    </row>
    <row r="783" spans="1:45" hidden="1" outlineLevel="4" x14ac:dyDescent="0.25">
      <c r="A783" s="376"/>
      <c r="B783" s="385"/>
      <c r="C783" s="378">
        <f>INT(MAX($C$795:$C$819))+1</f>
        <v>5</v>
      </c>
      <c r="D783" s="386"/>
      <c r="E783" s="386"/>
      <c r="F783" s="386"/>
      <c r="G783" s="386"/>
      <c r="H783" s="387"/>
      <c r="I783" s="387"/>
      <c r="J783" s="387"/>
      <c r="K783" s="387"/>
      <c r="L783" s="387"/>
      <c r="M783" s="387"/>
      <c r="N783" s="387"/>
      <c r="O783" s="387"/>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6"/>
      <c r="AP783" s="388"/>
      <c r="AQ783" s="376"/>
      <c r="AR783" s="376"/>
      <c r="AS783" s="376"/>
    </row>
    <row r="784" spans="1:45" ht="20.100000000000001" customHeight="1" x14ac:dyDescent="0.25">
      <c r="A784" s="376"/>
      <c r="B784" s="385"/>
      <c r="C784" s="378">
        <v>1.02</v>
      </c>
      <c r="D784" s="389"/>
      <c r="E784" s="453" t="s">
        <v>425</v>
      </c>
      <c r="F784" s="454"/>
      <c r="G784" s="390"/>
      <c r="H784" s="857" t="str">
        <f>COUNTIFS($B$1:$B784, "«")&amp;" Property: Livestock Management table - Sire &amp; Dam selling opportunities"</f>
        <v>4 Property: Livestock Management table - Sire &amp; Dam selling opportunities</v>
      </c>
      <c r="I784" s="419"/>
      <c r="J784" s="419"/>
      <c r="K784" s="419"/>
      <c r="L784" s="419"/>
      <c r="M784" s="419"/>
      <c r="N784" s="419"/>
      <c r="O784" s="419"/>
      <c r="P784" s="419"/>
      <c r="Q784" s="419"/>
      <c r="R784" s="419"/>
      <c r="S784" s="419"/>
      <c r="T784" s="419"/>
      <c r="U784" s="419"/>
      <c r="V784" s="419"/>
      <c r="W784" s="419"/>
      <c r="X784" s="419"/>
      <c r="Y784" s="419"/>
      <c r="Z784" s="419"/>
      <c r="AA784" s="534"/>
      <c r="AB784" s="534"/>
      <c r="AC784" s="534"/>
      <c r="AD784" s="534"/>
      <c r="AE784" s="534"/>
      <c r="AF784" s="534"/>
      <c r="AG784" s="534"/>
      <c r="AH784" s="534"/>
      <c r="AI784" s="534"/>
      <c r="AJ784" s="534"/>
      <c r="AK784" s="534"/>
      <c r="AL784" s="534"/>
      <c r="AM784" s="534"/>
      <c r="AN784" s="534"/>
      <c r="AO784" s="456"/>
      <c r="AP784" s="388"/>
      <c r="AQ784" s="376"/>
      <c r="AR784" s="376"/>
      <c r="AS784" s="376"/>
    </row>
    <row r="785" spans="1:45" ht="18.75" outlineLevel="1" collapsed="1" x14ac:dyDescent="0.25">
      <c r="A785" s="376"/>
      <c r="B785" s="385"/>
      <c r="C785" s="378">
        <f>INT($C$784)+1.02</f>
        <v>2.02</v>
      </c>
      <c r="D785" s="389"/>
      <c r="E785" s="453" t="s">
        <v>427</v>
      </c>
      <c r="F785" s="457">
        <v>1</v>
      </c>
      <c r="G785" s="394"/>
      <c r="H785" s="395" t="s">
        <v>646</v>
      </c>
      <c r="I785" s="396"/>
      <c r="J785" s="396"/>
      <c r="K785" s="396"/>
      <c r="L785" s="396"/>
      <c r="M785" s="396"/>
      <c r="N785" s="396"/>
      <c r="O785" s="396"/>
      <c r="P785" s="396"/>
      <c r="Q785" s="396"/>
      <c r="R785" s="396"/>
      <c r="S785" s="396"/>
      <c r="T785" s="396"/>
      <c r="U785" s="396"/>
      <c r="V785" s="396"/>
      <c r="W785" s="396"/>
      <c r="X785" s="396"/>
      <c r="Y785" s="396"/>
      <c r="Z785" s="396"/>
      <c r="AA785" s="535"/>
      <c r="AB785" s="535"/>
      <c r="AC785" s="535"/>
      <c r="AD785" s="535"/>
      <c r="AE785" s="535"/>
      <c r="AF785" s="535"/>
      <c r="AG785" s="535"/>
      <c r="AH785" s="535"/>
      <c r="AI785" s="535"/>
      <c r="AJ785" s="535"/>
      <c r="AK785" s="535"/>
      <c r="AL785" s="535"/>
      <c r="AM785" s="535"/>
      <c r="AN785" s="535"/>
      <c r="AO785" s="459"/>
      <c r="AP785" s="388"/>
      <c r="AQ785" s="376"/>
      <c r="AR785" s="376"/>
      <c r="AS785" s="376"/>
    </row>
    <row r="786" spans="1:45" ht="5.0999999999999996" hidden="1" customHeight="1" outlineLevel="2" x14ac:dyDescent="0.25">
      <c r="A786" s="376"/>
      <c r="B786" s="385"/>
      <c r="C786" s="378">
        <f>INT($C$784)+2.005</f>
        <v>3.0049999999999999</v>
      </c>
      <c r="D786" s="386"/>
      <c r="E786" s="386"/>
      <c r="F786" s="386"/>
      <c r="G786" s="386"/>
      <c r="H786" s="386"/>
      <c r="I786" s="386"/>
      <c r="J786" s="386"/>
      <c r="K786" s="386"/>
      <c r="L786" s="386"/>
      <c r="M786" s="386"/>
      <c r="N786" s="386"/>
      <c r="O786" s="386"/>
      <c r="P786" s="386"/>
      <c r="Q786" s="386"/>
      <c r="R786" s="386"/>
      <c r="S786" s="386"/>
      <c r="T786" s="386"/>
      <c r="U786" s="386"/>
      <c r="V786" s="386"/>
      <c r="W786" s="386"/>
      <c r="X786" s="386"/>
      <c r="Y786" s="386"/>
      <c r="Z786" s="386"/>
      <c r="AA786" s="386"/>
      <c r="AB786" s="386"/>
      <c r="AC786" s="386"/>
      <c r="AD786" s="386"/>
      <c r="AE786" s="386"/>
      <c r="AF786" s="386"/>
      <c r="AG786" s="386"/>
      <c r="AH786" s="386"/>
      <c r="AI786" s="386"/>
      <c r="AJ786" s="386"/>
      <c r="AK786" s="386"/>
      <c r="AL786" s="386"/>
      <c r="AM786" s="386"/>
      <c r="AN786" s="386"/>
      <c r="AO786" s="386"/>
      <c r="AP786" s="388"/>
      <c r="AQ786" s="376"/>
      <c r="AR786" s="376"/>
      <c r="AS786" s="376"/>
    </row>
    <row r="787" spans="1:45" hidden="1" outlineLevel="2" x14ac:dyDescent="0.25">
      <c r="A787" s="376"/>
      <c r="B787" s="385"/>
      <c r="C787" s="378">
        <f>INT($C$784)+2</f>
        <v>3</v>
      </c>
      <c r="D787" s="386"/>
      <c r="E787" s="460"/>
      <c r="F787" s="460"/>
      <c r="G787" s="386"/>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6"/>
      <c r="AP787" s="388"/>
      <c r="AQ787" s="376"/>
      <c r="AR787" s="376"/>
      <c r="AS787" s="376"/>
    </row>
    <row r="788" spans="1:45" hidden="1" outlineLevel="2" x14ac:dyDescent="0.25">
      <c r="A788" s="376"/>
      <c r="B788" s="385"/>
      <c r="C788" s="378">
        <f>INT($C$784)+2</f>
        <v>3</v>
      </c>
      <c r="D788" s="386"/>
      <c r="E788" s="460"/>
      <c r="F788" s="460"/>
      <c r="G788" s="386"/>
      <c r="H788" s="400"/>
      <c r="I788" s="400"/>
      <c r="J788" s="400"/>
      <c r="K788" s="400"/>
      <c r="L788" s="400"/>
      <c r="M788" s="400"/>
      <c r="N788" s="400"/>
      <c r="O788" s="400"/>
      <c r="P788" s="400"/>
      <c r="Q788" s="400"/>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hidden="1" outlineLevel="2" x14ac:dyDescent="0.25">
      <c r="A789" s="376"/>
      <c r="B789" s="385"/>
      <c r="C789" s="378">
        <f>INT($C$784)+2</f>
        <v>3</v>
      </c>
      <c r="D789" s="386"/>
      <c r="E789" s="460"/>
      <c r="F789" s="460"/>
      <c r="G789" s="386"/>
      <c r="H789" s="401"/>
      <c r="I789" s="401"/>
      <c r="J789" s="401"/>
      <c r="K789" s="461" t="s">
        <v>468</v>
      </c>
      <c r="L789" s="461"/>
      <c r="M789" s="461"/>
      <c r="N789" s="461" t="s">
        <v>469</v>
      </c>
      <c r="O789" s="461"/>
      <c r="P789" s="461"/>
      <c r="Q789" s="461"/>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idden="1" outlineLevel="2" x14ac:dyDescent="0.25">
      <c r="A790" s="376"/>
      <c r="B790" s="385"/>
      <c r="C790" s="378">
        <f>INT($C$784)+2</f>
        <v>3</v>
      </c>
      <c r="D790" s="386"/>
      <c r="E790" s="460"/>
      <c r="F790" s="460"/>
      <c r="G790" s="386"/>
      <c r="H790" s="401"/>
      <c r="I790" s="401"/>
      <c r="J790" s="401"/>
      <c r="K790" s="450" t="s">
        <v>14</v>
      </c>
      <c r="L790" s="450" t="s">
        <v>537</v>
      </c>
      <c r="M790" s="450" t="s">
        <v>4</v>
      </c>
      <c r="N790" s="450" t="s">
        <v>558</v>
      </c>
      <c r="O790" s="450" t="s">
        <v>559</v>
      </c>
      <c r="P790" s="450" t="s">
        <v>560</v>
      </c>
      <c r="Q790" s="450" t="s">
        <v>561</v>
      </c>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t="11.65" hidden="1" customHeight="1" outlineLevel="2" x14ac:dyDescent="0.25">
      <c r="A791" s="376"/>
      <c r="B791" s="385" t="s">
        <v>431</v>
      </c>
      <c r="C791" s="378">
        <f>INT($C$784)+2.01</f>
        <v>3.01</v>
      </c>
      <c r="D791" s="386"/>
      <c r="E791" s="386"/>
      <c r="F791" s="386"/>
      <c r="G791" s="386"/>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c r="AF791" s="401"/>
      <c r="AG791" s="401"/>
      <c r="AH791" s="401"/>
      <c r="AI791" s="401"/>
      <c r="AJ791" s="401"/>
      <c r="AK791" s="401"/>
      <c r="AL791" s="401"/>
      <c r="AM791" s="401"/>
      <c r="AN791" s="401"/>
      <c r="AO791" s="386"/>
      <c r="AP791" s="388"/>
      <c r="AQ791" s="376"/>
      <c r="AR791" s="376"/>
      <c r="AS791" s="376"/>
    </row>
    <row r="792" spans="1:45" hidden="1" outlineLevel="4" x14ac:dyDescent="0.25">
      <c r="A792" s="376"/>
      <c r="B792" s="385"/>
      <c r="C792" s="378">
        <f>INT(MAX($C$795:$C$819))+1</f>
        <v>5</v>
      </c>
      <c r="D792" s="403"/>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hidden="1" outlineLevel="4" x14ac:dyDescent="0.25">
      <c r="A793" s="376"/>
      <c r="B793" s="385" t="s">
        <v>432</v>
      </c>
      <c r="C793" s="378">
        <f>INT(MAX($C$795:$C$819))+1</f>
        <v>5</v>
      </c>
      <c r="D793" s="403" t="s">
        <v>433</v>
      </c>
      <c r="E793" s="460"/>
      <c r="F793" s="460"/>
      <c r="G793" s="403"/>
      <c r="H793" s="460"/>
      <c r="I793" s="460"/>
      <c r="J793" s="460"/>
      <c r="K793" s="460"/>
      <c r="L793" s="460"/>
      <c r="M793" s="460"/>
      <c r="N793" s="460"/>
      <c r="O793" s="460"/>
      <c r="P793" s="460"/>
      <c r="Q793" s="460"/>
      <c r="R793" s="460"/>
      <c r="S793" s="460"/>
      <c r="T793" s="460"/>
      <c r="U793" s="460"/>
      <c r="V793" s="460"/>
      <c r="W793" s="460"/>
      <c r="X793" s="460"/>
      <c r="Y793" s="460"/>
      <c r="Z793" s="460"/>
      <c r="AA793" s="460"/>
      <c r="AB793" s="460"/>
      <c r="AC793" s="460"/>
      <c r="AD793" s="460"/>
      <c r="AE793" s="460"/>
      <c r="AF793" s="460"/>
      <c r="AG793" s="460"/>
      <c r="AH793" s="460"/>
      <c r="AI793" s="460"/>
      <c r="AJ793" s="460"/>
      <c r="AK793" s="460"/>
      <c r="AL793" s="460"/>
      <c r="AM793" s="460"/>
      <c r="AN793" s="460"/>
      <c r="AO793" s="403"/>
      <c r="AP793" s="388"/>
      <c r="AQ793" s="376"/>
      <c r="AR793" s="376"/>
      <c r="AS793" s="376"/>
    </row>
    <row r="794" spans="1:45" outlineLevel="1" collapsed="1" x14ac:dyDescent="0.25">
      <c r="A794" s="376"/>
      <c r="B794" s="385"/>
      <c r="C794" s="378">
        <f>INT($C$784)+1</f>
        <v>2</v>
      </c>
      <c r="D794" s="403"/>
      <c r="E794" s="460"/>
      <c r="F794" s="460"/>
      <c r="G794" s="403"/>
      <c r="H794" s="463" t="s">
        <v>647</v>
      </c>
      <c r="I794" s="421" t="s">
        <v>648</v>
      </c>
      <c r="J794" s="421"/>
      <c r="K794" s="391"/>
      <c r="L794" s="391"/>
      <c r="M794" s="391"/>
      <c r="N794" s="391"/>
      <c r="O794" s="391"/>
      <c r="P794" s="391"/>
      <c r="Q794" s="391"/>
      <c r="R794" s="391"/>
      <c r="S794" s="391"/>
      <c r="T794" s="391"/>
      <c r="U794" s="391"/>
      <c r="V794" s="391"/>
      <c r="W794" s="391"/>
      <c r="X794" s="391"/>
      <c r="Y794" s="391"/>
      <c r="Z794" s="452"/>
      <c r="AA794" s="452"/>
      <c r="AB794" s="452"/>
      <c r="AC794" s="452"/>
      <c r="AD794" s="452"/>
      <c r="AE794" s="452"/>
      <c r="AF794" s="452"/>
      <c r="AG794" s="452"/>
      <c r="AH794" s="452"/>
      <c r="AI794" s="452"/>
      <c r="AJ794" s="452"/>
      <c r="AK794" s="452"/>
      <c r="AL794" s="452"/>
      <c r="AM794" s="452"/>
      <c r="AN794" s="452"/>
      <c r="AO794" s="403"/>
      <c r="AP794" s="388"/>
      <c r="AQ794" s="376"/>
      <c r="AR794" s="376"/>
      <c r="AS794" s="376"/>
    </row>
    <row r="795" spans="1:45" ht="5.0999999999999996" hidden="1" customHeight="1" outlineLevel="3" x14ac:dyDescent="0.25">
      <c r="A795" s="376"/>
      <c r="B795" s="385"/>
      <c r="C795" s="378">
        <f>INT($C$784)+3.005</f>
        <v>4.0049999999999999</v>
      </c>
      <c r="D795" s="403" t="s">
        <v>434</v>
      </c>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c r="AB795" s="403"/>
      <c r="AC795" s="403"/>
      <c r="AD795" s="403"/>
      <c r="AE795" s="403"/>
      <c r="AF795" s="403"/>
      <c r="AG795" s="403"/>
      <c r="AH795" s="403"/>
      <c r="AI795" s="403"/>
      <c r="AJ795" s="403"/>
      <c r="AK795" s="403"/>
      <c r="AL795" s="403"/>
      <c r="AM795" s="403"/>
      <c r="AN795" s="403"/>
      <c r="AO795" s="403"/>
      <c r="AP795" s="388"/>
      <c r="AQ795" s="376"/>
      <c r="AR795" s="376"/>
      <c r="AS795" s="376"/>
    </row>
    <row r="796" spans="1:45" hidden="1" outlineLevel="2" x14ac:dyDescent="0.25">
      <c r="A796" s="376"/>
      <c r="B796" s="385"/>
      <c r="C796" s="378">
        <f>INT($C$784)+2</f>
        <v>3</v>
      </c>
      <c r="D796" s="403"/>
      <c r="E796" s="460"/>
      <c r="F796" s="460"/>
      <c r="G796" s="403"/>
      <c r="H796" s="424" t="s">
        <v>649</v>
      </c>
      <c r="I796" s="410"/>
      <c r="J796" s="408"/>
      <c r="K796" s="996" t="s">
        <v>468</v>
      </c>
      <c r="L796" s="430"/>
      <c r="M796" s="430"/>
      <c r="N796" s="410" t="s">
        <v>469</v>
      </c>
      <c r="O796" s="411">
        <v>2</v>
      </c>
      <c r="P796" s="408"/>
      <c r="Q796" s="408"/>
      <c r="R796" s="408"/>
      <c r="S796" s="408"/>
      <c r="T796" s="408"/>
      <c r="U796" s="408"/>
      <c r="V796" s="408"/>
      <c r="W796" s="408"/>
      <c r="X796" s="408"/>
      <c r="Y796" s="408"/>
      <c r="Z796" s="408"/>
      <c r="AA796" s="408"/>
      <c r="AB796" s="408"/>
      <c r="AC796" s="408"/>
      <c r="AD796" s="408"/>
      <c r="AE796" s="408"/>
      <c r="AF796" s="408"/>
      <c r="AG796" s="408"/>
      <c r="AH796" s="408"/>
      <c r="AI796" s="408"/>
      <c r="AJ796" s="408"/>
      <c r="AK796" s="408"/>
      <c r="AL796" s="408"/>
      <c r="AM796" s="408"/>
      <c r="AN796" s="408"/>
      <c r="AO796" s="403"/>
      <c r="AP796" s="388"/>
      <c r="AQ796" s="376"/>
      <c r="AR796" s="376"/>
      <c r="AS796" s="376"/>
    </row>
    <row r="797" spans="1:45" ht="5.0999999999999996" hidden="1" customHeight="1" outlineLevel="2" x14ac:dyDescent="0.25">
      <c r="A797" s="376"/>
      <c r="B797" s="385"/>
      <c r="C797" s="378">
        <f>INT($C$784)+2.005</f>
        <v>3.0049999999999999</v>
      </c>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c r="AB797" s="403"/>
      <c r="AC797" s="403"/>
      <c r="AD797" s="403"/>
      <c r="AE797" s="403"/>
      <c r="AF797" s="403"/>
      <c r="AG797" s="403"/>
      <c r="AH797" s="403"/>
      <c r="AI797" s="403"/>
      <c r="AJ797" s="403"/>
      <c r="AK797" s="403"/>
      <c r="AL797" s="403"/>
      <c r="AM797" s="403"/>
      <c r="AN797" s="403"/>
      <c r="AO797" s="403" t="s">
        <v>438</v>
      </c>
      <c r="AP797" s="388"/>
      <c r="AQ797" s="376"/>
      <c r="AR797" s="376"/>
      <c r="AS797" s="376"/>
    </row>
    <row r="798" spans="1:45" outlineLevel="1" collapsed="1" x14ac:dyDescent="0.25">
      <c r="A798" s="376"/>
      <c r="B798" s="385"/>
      <c r="C798" s="378">
        <f>INT($C$784)+1</f>
        <v>2</v>
      </c>
      <c r="D798" s="403"/>
      <c r="E798" s="460"/>
      <c r="F798" s="460"/>
      <c r="G798" s="403"/>
      <c r="H798" s="463" t="s">
        <v>650</v>
      </c>
      <c r="I798" s="421"/>
      <c r="J798" s="421"/>
      <c r="K798" s="391"/>
      <c r="L798" s="391"/>
      <c r="M798" s="391"/>
      <c r="N798" s="391"/>
      <c r="O798" s="391"/>
      <c r="P798" s="391"/>
      <c r="Q798" s="391"/>
      <c r="R798" s="391"/>
      <c r="S798" s="391"/>
      <c r="T798" s="391"/>
      <c r="U798" s="391"/>
      <c r="V798" s="391"/>
      <c r="W798" s="391"/>
      <c r="X798" s="391"/>
      <c r="Y798" s="391"/>
      <c r="Z798" s="452"/>
      <c r="AA798" s="452"/>
      <c r="AB798" s="452"/>
      <c r="AC798" s="452"/>
      <c r="AD798" s="452"/>
      <c r="AE798" s="452"/>
      <c r="AF798" s="452"/>
      <c r="AG798" s="452"/>
      <c r="AH798" s="452"/>
      <c r="AI798" s="452"/>
      <c r="AJ798" s="452"/>
      <c r="AK798" s="452"/>
      <c r="AL798" s="452"/>
      <c r="AM798" s="452"/>
      <c r="AN798" s="452"/>
      <c r="AO798" s="403"/>
      <c r="AP798" s="388"/>
      <c r="AQ798" s="376"/>
      <c r="AR798" s="376"/>
      <c r="AS798" s="376"/>
    </row>
    <row r="799" spans="1:45" ht="5.0999999999999996" hidden="1" customHeight="1" outlineLevel="3" x14ac:dyDescent="0.25">
      <c r="A799" s="376"/>
      <c r="B799" s="385"/>
      <c r="C799" s="378">
        <f>INT($C$784)+3.005</f>
        <v>4.0049999999999999</v>
      </c>
      <c r="D799" s="403" t="s">
        <v>434</v>
      </c>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c r="AB799" s="403"/>
      <c r="AC799" s="403"/>
      <c r="AD799" s="403"/>
      <c r="AE799" s="403"/>
      <c r="AF799" s="403"/>
      <c r="AG799" s="403"/>
      <c r="AH799" s="403"/>
      <c r="AI799" s="403"/>
      <c r="AJ799" s="403"/>
      <c r="AK799" s="403"/>
      <c r="AL799" s="403"/>
      <c r="AM799" s="403"/>
      <c r="AN799" s="403"/>
      <c r="AO799" s="403"/>
      <c r="AP799" s="388"/>
      <c r="AQ799" s="376"/>
      <c r="AR799" s="376"/>
      <c r="AS799" s="376"/>
    </row>
    <row r="800" spans="1:45" hidden="1" outlineLevel="2" x14ac:dyDescent="0.25">
      <c r="A800" s="376"/>
      <c r="B800" s="385"/>
      <c r="C800" s="378">
        <f>INT($C$784)+2</f>
        <v>3</v>
      </c>
      <c r="D800" s="403"/>
      <c r="E800" s="460"/>
      <c r="F800" s="460"/>
      <c r="G800" s="403"/>
      <c r="H800" s="473" t="s">
        <v>613</v>
      </c>
      <c r="I800" s="431" t="s">
        <v>651</v>
      </c>
      <c r="J800" s="431"/>
      <c r="K800" s="431" t="s">
        <v>652</v>
      </c>
      <c r="L800" s="431"/>
      <c r="M800" s="431"/>
      <c r="N800" s="524"/>
      <c r="O800" s="524" t="s">
        <v>1165</v>
      </c>
      <c r="P800" s="431"/>
      <c r="Q800" s="431"/>
      <c r="R800" s="431"/>
      <c r="S800" s="431"/>
      <c r="T800" s="431"/>
      <c r="U800" s="431"/>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ht="15" hidden="1" customHeight="1" outlineLevel="3" x14ac:dyDescent="0.25">
      <c r="A801" s="376"/>
      <c r="B801" s="385"/>
      <c r="C801" s="378">
        <f t="shared" ref="C801:C818" si="265">INT($C$784)+3</f>
        <v>4</v>
      </c>
      <c r="D801" s="403"/>
      <c r="E801" s="460">
        <v>0</v>
      </c>
      <c r="F801" s="460"/>
      <c r="G801" s="403"/>
      <c r="H801" s="424" t="str">
        <f>H$262</f>
        <v>Aut</v>
      </c>
      <c r="I801" s="537">
        <v>2</v>
      </c>
      <c r="J801" s="537"/>
      <c r="K801" s="496">
        <f t="shared" ref="K801:M803" si="266">INDEX($K$690:$M$761,($E801*i_s_len+$I801)*i_x_len+1,0)</f>
        <v>44515</v>
      </c>
      <c r="L801" s="496">
        <f t="shared" si="266"/>
        <v>44515</v>
      </c>
      <c r="M801" s="496">
        <f t="shared" si="266"/>
        <v>44515</v>
      </c>
      <c r="N801" s="524"/>
      <c r="O801" s="1031">
        <f t="shared" ref="O801:Q803" si="267">MIN(363,INT((K801 - DATE(YEAR(K801),1,1))))+364*(YEAR(K801)-i_startyear)</f>
        <v>1046</v>
      </c>
      <c r="P801" s="1031">
        <f t="shared" si="267"/>
        <v>1046</v>
      </c>
      <c r="Q801" s="1031">
        <f t="shared" si="267"/>
        <v>1046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hidden="1" outlineLevel="3" x14ac:dyDescent="0.25">
      <c r="A802" s="376"/>
      <c r="B802" s="385"/>
      <c r="C802" s="378">
        <f t="shared" si="265"/>
        <v>4</v>
      </c>
      <c r="D802" s="403"/>
      <c r="E802" s="460">
        <v>1</v>
      </c>
      <c r="F802" s="460"/>
      <c r="G802" s="403"/>
      <c r="H802" s="424" t="str">
        <f>H$263</f>
        <v>Win</v>
      </c>
      <c r="I802" s="537">
        <v>2</v>
      </c>
      <c r="J802" s="537"/>
      <c r="K802" s="496">
        <f t="shared" si="266"/>
        <v>44545</v>
      </c>
      <c r="L802" s="496">
        <f t="shared" si="266"/>
        <v>44545</v>
      </c>
      <c r="M802" s="496">
        <f t="shared" si="266"/>
        <v>44545</v>
      </c>
      <c r="N802" s="408"/>
      <c r="O802" s="1031">
        <f t="shared" si="267"/>
        <v>1076</v>
      </c>
      <c r="P802" s="1031">
        <f t="shared" si="267"/>
        <v>1076</v>
      </c>
      <c r="Q802" s="1031">
        <f t="shared" si="267"/>
        <v>1076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hidden="1" outlineLevel="3" x14ac:dyDescent="0.25">
      <c r="A803" s="376"/>
      <c r="B803" s="385"/>
      <c r="C803" s="378">
        <f t="shared" si="265"/>
        <v>4</v>
      </c>
      <c r="D803" s="403"/>
      <c r="E803" s="460">
        <v>2</v>
      </c>
      <c r="F803" s="460"/>
      <c r="G803" s="403"/>
      <c r="H803" s="424" t="str">
        <f>H$264</f>
        <v>Spr</v>
      </c>
      <c r="I803" s="537">
        <v>2</v>
      </c>
      <c r="J803" s="537"/>
      <c r="K803" s="496">
        <f t="shared" si="266"/>
        <v>44576</v>
      </c>
      <c r="L803" s="496">
        <f t="shared" si="266"/>
        <v>44576</v>
      </c>
      <c r="M803" s="496">
        <f t="shared" si="266"/>
        <v>44576</v>
      </c>
      <c r="N803" s="408"/>
      <c r="O803" s="1031">
        <f t="shared" si="267"/>
        <v>1106</v>
      </c>
      <c r="P803" s="1031">
        <f t="shared" si="267"/>
        <v>1106</v>
      </c>
      <c r="Q803" s="1031">
        <f t="shared" si="267"/>
        <v>1106</v>
      </c>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hidden="1" outlineLevel="3" x14ac:dyDescent="0.25">
      <c r="A804" s="376"/>
      <c r="B804" s="385"/>
      <c r="C804" s="378">
        <f t="shared" si="265"/>
        <v>4</v>
      </c>
      <c r="D804" s="403"/>
      <c r="E804" s="460"/>
      <c r="F804" s="460"/>
      <c r="G804" s="403"/>
      <c r="H804" s="408"/>
      <c r="I804" s="424"/>
      <c r="J804" s="424"/>
      <c r="K804" s="408"/>
      <c r="L804" s="408"/>
      <c r="M804" s="408"/>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hidden="1" outlineLevel="3" x14ac:dyDescent="0.25">
      <c r="A805" s="376"/>
      <c r="B805" s="385"/>
      <c r="C805" s="378">
        <f t="shared" si="265"/>
        <v>4</v>
      </c>
      <c r="D805" s="403"/>
      <c r="E805" s="460"/>
      <c r="F805" s="460"/>
      <c r="G805" s="403"/>
      <c r="H805" s="408"/>
      <c r="I805" s="431" t="s">
        <v>653</v>
      </c>
      <c r="J805" s="430"/>
      <c r="K805" s="431" t="s">
        <v>654</v>
      </c>
      <c r="L805" s="431"/>
      <c r="M805" s="431"/>
      <c r="N805" s="408"/>
      <c r="O805" s="408"/>
      <c r="P805" s="408"/>
      <c r="Q805" s="408"/>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hidden="1" outlineLevel="3" x14ac:dyDescent="0.25">
      <c r="A806" s="376"/>
      <c r="B806" s="385"/>
      <c r="C806" s="378">
        <f t="shared" si="265"/>
        <v>4</v>
      </c>
      <c r="D806" s="403"/>
      <c r="E806" s="460">
        <v>0</v>
      </c>
      <c r="F806" s="460"/>
      <c r="G806" s="403"/>
      <c r="H806" s="424" t="str">
        <f>H$262</f>
        <v>Aut</v>
      </c>
      <c r="I806" s="537">
        <v>5</v>
      </c>
      <c r="J806" s="537"/>
      <c r="K806" s="496">
        <f t="shared" ref="K806:M808" si="268">INDEX($K$690:$M$761,($E806*i_s_len+$I806)*i_x_len+1,0)</f>
        <v>45611</v>
      </c>
      <c r="L806" s="496">
        <f t="shared" si="268"/>
        <v>45611</v>
      </c>
      <c r="M806" s="496">
        <f t="shared" si="268"/>
        <v>45611</v>
      </c>
      <c r="N806" s="408"/>
      <c r="O806" s="1031">
        <f t="shared" ref="O806:Q808" si="269">MIN(363,INT((K806 - DATE(YEAR(K806),1,1))))+364*(YEAR(K806)-i_startyear)</f>
        <v>2139</v>
      </c>
      <c r="P806" s="1031">
        <f t="shared" si="269"/>
        <v>2139</v>
      </c>
      <c r="Q806" s="1031">
        <f t="shared" si="269"/>
        <v>2139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hidden="1" outlineLevel="3" x14ac:dyDescent="0.25">
      <c r="A807" s="376"/>
      <c r="B807" s="385"/>
      <c r="C807" s="378">
        <f t="shared" si="265"/>
        <v>4</v>
      </c>
      <c r="D807" s="403"/>
      <c r="E807" s="460">
        <v>1</v>
      </c>
      <c r="F807" s="460"/>
      <c r="G807" s="403"/>
      <c r="H807" s="424" t="str">
        <f>H$263</f>
        <v>Win</v>
      </c>
      <c r="I807" s="537">
        <v>5</v>
      </c>
      <c r="J807" s="537"/>
      <c r="K807" s="496">
        <f t="shared" si="268"/>
        <v>45641</v>
      </c>
      <c r="L807" s="496">
        <f t="shared" si="268"/>
        <v>45641</v>
      </c>
      <c r="M807" s="496">
        <f t="shared" si="268"/>
        <v>45641</v>
      </c>
      <c r="N807" s="408"/>
      <c r="O807" s="1031">
        <f t="shared" si="269"/>
        <v>2169</v>
      </c>
      <c r="P807" s="1031">
        <f t="shared" si="269"/>
        <v>2169</v>
      </c>
      <c r="Q807" s="1031">
        <f t="shared" si="269"/>
        <v>2169</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hidden="1" outlineLevel="3" x14ac:dyDescent="0.25">
      <c r="A808" s="376"/>
      <c r="B808" s="385"/>
      <c r="C808" s="378">
        <f t="shared" si="265"/>
        <v>4</v>
      </c>
      <c r="D808" s="403"/>
      <c r="E808" s="460">
        <v>2</v>
      </c>
      <c r="F808" s="460"/>
      <c r="G808" s="403"/>
      <c r="H808" s="424" t="str">
        <f>H$264</f>
        <v>Spr</v>
      </c>
      <c r="I808" s="537">
        <v>5</v>
      </c>
      <c r="J808" s="537"/>
      <c r="K808" s="496">
        <f t="shared" si="268"/>
        <v>45672</v>
      </c>
      <c r="L808" s="496">
        <f t="shared" si="268"/>
        <v>45672</v>
      </c>
      <c r="M808" s="496">
        <f t="shared" si="268"/>
        <v>45672</v>
      </c>
      <c r="N808" s="408"/>
      <c r="O808" s="1031">
        <f t="shared" si="269"/>
        <v>2198</v>
      </c>
      <c r="P808" s="1031">
        <f t="shared" si="269"/>
        <v>2198</v>
      </c>
      <c r="Q808" s="1031">
        <f t="shared" si="269"/>
        <v>2198</v>
      </c>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hidden="1" outlineLevel="3" x14ac:dyDescent="0.25">
      <c r="A809" s="376"/>
      <c r="B809" s="385"/>
      <c r="C809" s="378">
        <f t="shared" si="265"/>
        <v>4</v>
      </c>
      <c r="D809" s="403"/>
      <c r="E809" s="460"/>
      <c r="F809" s="460"/>
      <c r="G809" s="403"/>
      <c r="H809" s="408"/>
      <c r="I809" s="424"/>
      <c r="J809" s="424"/>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hidden="1" outlineLevel="3" x14ac:dyDescent="0.25">
      <c r="A810" s="376"/>
      <c r="B810" s="385"/>
      <c r="C810" s="378">
        <f t="shared" si="265"/>
        <v>4</v>
      </c>
      <c r="D810" s="403"/>
      <c r="E810" s="460"/>
      <c r="F810" s="460"/>
      <c r="G810" s="403"/>
      <c r="H810" s="408"/>
      <c r="I810" s="408"/>
      <c r="J810" s="408"/>
      <c r="K810" s="431" t="s">
        <v>767</v>
      </c>
      <c r="L810" s="431"/>
      <c r="M810" s="431"/>
      <c r="N810" s="408"/>
      <c r="O810" s="408"/>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hidden="1" outlineLevel="3" x14ac:dyDescent="0.25">
      <c r="A811" s="376"/>
      <c r="B811" s="385"/>
      <c r="C811" s="378">
        <f t="shared" si="265"/>
        <v>4</v>
      </c>
      <c r="D811" s="403"/>
      <c r="E811" s="460"/>
      <c r="F811" s="460"/>
      <c r="G811" s="403"/>
      <c r="H811" s="424" t="str">
        <f>H$262</f>
        <v>Aut</v>
      </c>
      <c r="I811" s="408"/>
      <c r="J811" s="408"/>
      <c r="K811" s="600">
        <v>1550</v>
      </c>
      <c r="L811" s="600">
        <v>1550</v>
      </c>
      <c r="M811" s="600">
        <v>1550</v>
      </c>
      <c r="N811" s="408"/>
      <c r="O811" s="408" t="s">
        <v>777</v>
      </c>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hidden="1" outlineLevel="3" x14ac:dyDescent="0.25">
      <c r="A812" s="376"/>
      <c r="B812" s="385"/>
      <c r="C812" s="378">
        <f t="shared" si="265"/>
        <v>4</v>
      </c>
      <c r="D812" s="403"/>
      <c r="E812" s="460"/>
      <c r="F812" s="460"/>
      <c r="G812" s="403"/>
      <c r="H812" s="424" t="str">
        <f>H$263</f>
        <v>Win</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hidden="1" outlineLevel="3" x14ac:dyDescent="0.25">
      <c r="A813" s="376"/>
      <c r="B813" s="385"/>
      <c r="C813" s="378">
        <f t="shared" si="265"/>
        <v>4</v>
      </c>
      <c r="D813" s="403"/>
      <c r="E813" s="460"/>
      <c r="F813" s="460"/>
      <c r="G813" s="403"/>
      <c r="H813" s="424" t="str">
        <f>H$264</f>
        <v>Spr</v>
      </c>
      <c r="I813" s="408"/>
      <c r="J813" s="408"/>
      <c r="K813" s="600">
        <v>1550</v>
      </c>
      <c r="L813" s="600">
        <v>1550</v>
      </c>
      <c r="M813" s="600">
        <v>1550</v>
      </c>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hidden="1" outlineLevel="3" x14ac:dyDescent="0.25">
      <c r="A814" s="376"/>
      <c r="B814" s="385"/>
      <c r="C814" s="378">
        <f t="shared" si="265"/>
        <v>4</v>
      </c>
      <c r="D814" s="403"/>
      <c r="E814" s="460"/>
      <c r="F814" s="460"/>
      <c r="G814" s="403"/>
      <c r="H814" s="408"/>
      <c r="I814" s="424"/>
      <c r="J814" s="424"/>
      <c r="K814" s="408"/>
      <c r="L814" s="408"/>
      <c r="M814" s="408"/>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hidden="1" outlineLevel="3" x14ac:dyDescent="0.25">
      <c r="A815" s="376"/>
      <c r="B815" s="385"/>
      <c r="C815" s="378">
        <f t="shared" si="265"/>
        <v>4</v>
      </c>
      <c r="D815" s="403"/>
      <c r="E815" s="460"/>
      <c r="F815" s="460"/>
      <c r="G815" s="403"/>
      <c r="H815" s="408"/>
      <c r="I815" s="408"/>
      <c r="J815" s="408"/>
      <c r="K815" s="431" t="s">
        <v>655</v>
      </c>
      <c r="L815" s="431"/>
      <c r="M815" s="431"/>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hidden="1" outlineLevel="3" x14ac:dyDescent="0.25">
      <c r="A816" s="376"/>
      <c r="B816" s="385"/>
      <c r="C816" s="378">
        <f t="shared" si="265"/>
        <v>4</v>
      </c>
      <c r="D816" s="403"/>
      <c r="E816" s="460"/>
      <c r="F816" s="460"/>
      <c r="G816" s="403"/>
      <c r="H816" s="424" t="str">
        <f>H$262</f>
        <v>Aut</v>
      </c>
      <c r="I816" s="408"/>
      <c r="J816" s="408"/>
      <c r="K816" s="538">
        <f>(K806-K801)/30.5</f>
        <v>35.934426229508198</v>
      </c>
      <c r="L816" s="538">
        <f>(L806-L801)/30.5</f>
        <v>35.934426229508198</v>
      </c>
      <c r="M816" s="538">
        <f>(M806-M801)/30.5</f>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hidden="1" outlineLevel="3" x14ac:dyDescent="0.25">
      <c r="A817" s="376"/>
      <c r="B817" s="385"/>
      <c r="C817" s="378">
        <f t="shared" si="265"/>
        <v>4</v>
      </c>
      <c r="D817" s="403"/>
      <c r="E817" s="460"/>
      <c r="F817" s="460"/>
      <c r="G817" s="403"/>
      <c r="H817" s="424" t="str">
        <f>H$263</f>
        <v>Win</v>
      </c>
      <c r="I817" s="408"/>
      <c r="J817" s="408"/>
      <c r="K817" s="538">
        <f t="shared" ref="K817:M818" si="270">(K807-K802)/30.5</f>
        <v>35.934426229508198</v>
      </c>
      <c r="L817" s="538">
        <f t="shared" si="270"/>
        <v>35.934426229508198</v>
      </c>
      <c r="M817" s="538">
        <f t="shared" si="270"/>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idden="1" outlineLevel="3" x14ac:dyDescent="0.25">
      <c r="A818" s="376"/>
      <c r="B818" s="385"/>
      <c r="C818" s="378">
        <f t="shared" si="265"/>
        <v>4</v>
      </c>
      <c r="D818" s="403"/>
      <c r="E818" s="460"/>
      <c r="F818" s="460"/>
      <c r="G818" s="403"/>
      <c r="H818" s="424" t="str">
        <f>H$264</f>
        <v>Spr</v>
      </c>
      <c r="I818" s="408"/>
      <c r="J818" s="408"/>
      <c r="K818" s="538">
        <f t="shared" si="270"/>
        <v>35.934426229508198</v>
      </c>
      <c r="L818" s="538">
        <f t="shared" si="270"/>
        <v>35.934426229508198</v>
      </c>
      <c r="M818" s="538">
        <f t="shared" si="270"/>
        <v>35.934426229508198</v>
      </c>
      <c r="N818" s="408"/>
      <c r="O818" s="408"/>
      <c r="P818" s="408"/>
      <c r="Q818" s="408"/>
      <c r="R818" s="408"/>
      <c r="S818" s="408"/>
      <c r="T818" s="408"/>
      <c r="U818" s="408"/>
      <c r="V818" s="408"/>
      <c r="W818" s="408"/>
      <c r="X818" s="408"/>
      <c r="Y818" s="408"/>
      <c r="Z818" s="408"/>
      <c r="AA818" s="408"/>
      <c r="AB818" s="408"/>
      <c r="AC818" s="408"/>
      <c r="AD818" s="408"/>
      <c r="AE818" s="408"/>
      <c r="AF818" s="408"/>
      <c r="AG818" s="408"/>
      <c r="AH818" s="408"/>
      <c r="AI818" s="408"/>
      <c r="AJ818" s="408"/>
      <c r="AK818" s="408"/>
      <c r="AL818" s="408"/>
      <c r="AM818" s="408"/>
      <c r="AN818" s="408"/>
      <c r="AO818" s="403"/>
      <c r="AP818" s="388"/>
      <c r="AQ818" s="376"/>
      <c r="AR818" s="376"/>
      <c r="AS818" s="376"/>
    </row>
    <row r="819" spans="1:45" ht="5.0999999999999996" hidden="1" customHeight="1" outlineLevel="2" x14ac:dyDescent="0.25">
      <c r="A819" s="376"/>
      <c r="B819" s="385"/>
      <c r="C819" s="378">
        <f>INT($C$784)+2.005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t="s">
        <v>438</v>
      </c>
      <c r="AP819" s="388"/>
      <c r="AQ819" s="376"/>
      <c r="AR819" s="376"/>
      <c r="AS819" s="376"/>
    </row>
    <row r="820" spans="1:45" ht="5.0999999999999996" hidden="1" customHeight="1" outlineLevel="2" x14ac:dyDescent="0.25">
      <c r="A820" s="376"/>
      <c r="B820" s="385"/>
      <c r="C820" s="378">
        <f>INT($C$784)+2.005</f>
        <v>3.0049999999999999</v>
      </c>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c r="AB820" s="403"/>
      <c r="AC820" s="403"/>
      <c r="AD820" s="403"/>
      <c r="AE820" s="403"/>
      <c r="AF820" s="403"/>
      <c r="AG820" s="403"/>
      <c r="AH820" s="403"/>
      <c r="AI820" s="403"/>
      <c r="AJ820" s="403"/>
      <c r="AK820" s="403"/>
      <c r="AL820" s="403"/>
      <c r="AM820" s="403"/>
      <c r="AN820" s="403"/>
      <c r="AO820" s="403"/>
      <c r="AP820" s="388"/>
      <c r="AQ820" s="376"/>
      <c r="AR820" s="376"/>
      <c r="AS820" s="376"/>
    </row>
    <row r="821" spans="1:45" ht="5.0999999999999996" customHeight="1" outlineLevel="1" x14ac:dyDescent="0.25">
      <c r="A821" s="376"/>
      <c r="B821" s="413"/>
      <c r="C821" s="414">
        <f>INT($C$784)+1.005</f>
        <v>2.0049999999999999</v>
      </c>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6" t="s">
        <v>129</v>
      </c>
      <c r="AQ821" s="376"/>
      <c r="AR821" s="376"/>
      <c r="AS821" s="376"/>
    </row>
    <row r="822" spans="1:45" ht="5.0999999999999996" customHeight="1" collapsed="1" x14ac:dyDescent="0.25">
      <c r="A822" s="376"/>
      <c r="B822" s="417"/>
      <c r="C822" s="418">
        <f>INT($C$784)+0.005</f>
        <v>1.0049999999999999</v>
      </c>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c r="AN822" s="417"/>
      <c r="AO822" s="417"/>
      <c r="AP822" s="417"/>
      <c r="AQ822" s="376"/>
      <c r="AR822" s="376"/>
      <c r="AS822" s="376"/>
    </row>
    <row r="823" spans="1:45" hidden="1" outlineLevel="2" x14ac:dyDescent="0.25">
      <c r="A823" s="376"/>
      <c r="B823" s="376"/>
      <c r="C823" s="378">
        <f>INT($C$784)+2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idden="1" outlineLevel="2" x14ac:dyDescent="0.25">
      <c r="A824" s="376"/>
      <c r="B824" s="376"/>
      <c r="C824" s="378">
        <f>INT($C$828)+2</f>
        <v>3</v>
      </c>
      <c r="D824" s="376"/>
      <c r="E824" s="376"/>
      <c r="F824" s="376"/>
      <c r="G824" s="376"/>
      <c r="H824" s="376"/>
      <c r="I824" s="376"/>
      <c r="J824" s="376"/>
      <c r="K824" s="376"/>
      <c r="L824" s="376"/>
      <c r="M824" s="376"/>
      <c r="N824" s="376"/>
      <c r="O824" s="376"/>
      <c r="P824" s="376"/>
      <c r="Q824" s="376"/>
      <c r="R824" s="376"/>
      <c r="S824" s="376"/>
      <c r="T824" s="376"/>
      <c r="U824" s="376"/>
      <c r="V824" s="376"/>
      <c r="W824" s="376"/>
      <c r="X824" s="376"/>
      <c r="Y824" s="376"/>
      <c r="Z824" s="376"/>
      <c r="AA824" s="376"/>
      <c r="AB824" s="376"/>
      <c r="AC824" s="376"/>
      <c r="AD824" s="376"/>
      <c r="AE824" s="376"/>
      <c r="AF824" s="376"/>
      <c r="AG824" s="376"/>
      <c r="AH824" s="376"/>
      <c r="AI824" s="376"/>
      <c r="AJ824" s="376"/>
      <c r="AK824" s="376"/>
      <c r="AL824" s="376"/>
      <c r="AM824" s="376"/>
      <c r="AN824" s="376"/>
      <c r="AO824" s="376"/>
      <c r="AP824" s="376"/>
      <c r="AQ824" s="376"/>
      <c r="AR824" s="376"/>
      <c r="AS824" s="376"/>
    </row>
    <row r="825" spans="1:45" ht="5.0999999999999996" customHeight="1" thickBot="1" x14ac:dyDescent="0.3">
      <c r="A825" s="376"/>
      <c r="B825" s="379"/>
      <c r="C825" s="380">
        <f>INT($C$828)+0.005</f>
        <v>1.0049999999999999</v>
      </c>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c r="AA825" s="379"/>
      <c r="AB825" s="379"/>
      <c r="AC825" s="379"/>
      <c r="AD825" s="379"/>
      <c r="AE825" s="379"/>
      <c r="AF825" s="379"/>
      <c r="AG825" s="379"/>
      <c r="AH825" s="379"/>
      <c r="AI825" s="379"/>
      <c r="AJ825" s="379"/>
      <c r="AK825" s="379"/>
      <c r="AL825" s="379"/>
      <c r="AM825" s="379"/>
      <c r="AN825" s="379"/>
      <c r="AO825" s="379"/>
      <c r="AP825" s="379"/>
      <c r="AQ825" s="376"/>
      <c r="AR825" s="376"/>
      <c r="AS825" s="376"/>
    </row>
    <row r="826" spans="1:45" ht="5.0999999999999996" customHeight="1" outlineLevel="1" collapsed="1" x14ac:dyDescent="0.25">
      <c r="A826" s="376"/>
      <c r="B826" s="381" t="s">
        <v>0</v>
      </c>
      <c r="C826" s="382">
        <f>INT($C$828)+1.005</f>
        <v>2.0049999999999999</v>
      </c>
      <c r="D826" s="383"/>
      <c r="E826" s="383"/>
      <c r="F826" s="383"/>
      <c r="G826" s="383"/>
      <c r="H826" s="383"/>
      <c r="I826" s="383"/>
      <c r="J826" s="383"/>
      <c r="K826" s="383"/>
      <c r="L826" s="383"/>
      <c r="M826" s="383"/>
      <c r="N826" s="383"/>
      <c r="O826" s="383"/>
      <c r="P826" s="383"/>
      <c r="Q826" s="383"/>
      <c r="R826" s="383"/>
      <c r="S826" s="383"/>
      <c r="T826" s="383"/>
      <c r="U826" s="383"/>
      <c r="V826" s="383"/>
      <c r="W826" s="383"/>
      <c r="X826" s="383"/>
      <c r="Y826" s="383"/>
      <c r="Z826" s="383"/>
      <c r="AA826" s="383"/>
      <c r="AB826" s="383"/>
      <c r="AC826" s="383"/>
      <c r="AD826" s="383"/>
      <c r="AE826" s="383"/>
      <c r="AF826" s="383"/>
      <c r="AG826" s="383"/>
      <c r="AH826" s="383"/>
      <c r="AI826" s="383"/>
      <c r="AJ826" s="383"/>
      <c r="AK826" s="383"/>
      <c r="AL826" s="383"/>
      <c r="AM826" s="383"/>
      <c r="AN826" s="383"/>
      <c r="AO826" s="383"/>
      <c r="AP826" s="384"/>
      <c r="AQ826" s="376"/>
      <c r="AR826" s="376"/>
      <c r="AS826" s="376"/>
    </row>
    <row r="827" spans="1:45" hidden="1" outlineLevel="4" x14ac:dyDescent="0.25">
      <c r="A827" s="376"/>
      <c r="B827" s="385"/>
      <c r="C827" s="378">
        <f>INT(MAX($C$847:$C$877))+1</f>
        <v>6</v>
      </c>
      <c r="D827" s="386"/>
      <c r="E827" s="386"/>
      <c r="F827" s="386"/>
      <c r="G827" s="386"/>
      <c r="H827" s="387"/>
      <c r="I827" s="387"/>
      <c r="J827" s="387"/>
      <c r="K827" s="387"/>
      <c r="L827" s="387"/>
      <c r="M827" s="387"/>
      <c r="N827" s="387"/>
      <c r="O827" s="387"/>
      <c r="P827" s="387"/>
      <c r="Q827" s="387"/>
      <c r="R827" s="387"/>
      <c r="S827" s="387"/>
      <c r="T827" s="387"/>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6"/>
      <c r="AP827" s="388"/>
      <c r="AQ827" s="376"/>
      <c r="AR827" s="376"/>
      <c r="AS827" s="376"/>
    </row>
    <row r="828" spans="1:45" ht="20.100000000000001" customHeight="1" x14ac:dyDescent="0.25">
      <c r="A828" s="376"/>
      <c r="B828" s="385"/>
      <c r="C828" s="378">
        <v>1.02</v>
      </c>
      <c r="D828" s="389"/>
      <c r="E828" s="453" t="s">
        <v>425</v>
      </c>
      <c r="F828" s="454"/>
      <c r="G828" s="390"/>
      <c r="H828" s="857" t="str">
        <f>COUNTIFS($B$1:$B828, "«")&amp;" Sheep: Young at Foot and Offspring sale times &amp; shearing of sale animals"</f>
        <v>5 Sheep: Young at Foot and Offspring sale times &amp; shearing of sale animals</v>
      </c>
      <c r="I828" s="419"/>
      <c r="J828" s="419"/>
      <c r="K828" s="419"/>
      <c r="L828" s="419"/>
      <c r="M828" s="419"/>
      <c r="N828" s="419"/>
      <c r="O828" s="419"/>
      <c r="P828" s="419"/>
      <c r="Q828" s="419"/>
      <c r="R828" s="419"/>
      <c r="S828" s="419"/>
      <c r="T828" s="419"/>
      <c r="U828" s="419"/>
      <c r="V828" s="419"/>
      <c r="W828" s="419"/>
      <c r="X828" s="419"/>
      <c r="Y828" s="419"/>
      <c r="Z828" s="419"/>
      <c r="AA828" s="534"/>
      <c r="AB828" s="534"/>
      <c r="AC828" s="534"/>
      <c r="AD828" s="419"/>
      <c r="AE828" s="419"/>
      <c r="AF828" s="419"/>
      <c r="AG828" s="419"/>
      <c r="AH828" s="419"/>
      <c r="AI828" s="419"/>
      <c r="AJ828" s="419"/>
      <c r="AK828" s="419"/>
      <c r="AL828" s="419"/>
      <c r="AM828" s="419"/>
      <c r="AN828" s="419"/>
      <c r="AO828" s="456"/>
      <c r="AP828" s="388"/>
      <c r="AQ828" s="376"/>
      <c r="AR828" s="376"/>
      <c r="AS828" s="376"/>
    </row>
    <row r="829" spans="1:45" ht="37.5" outlineLevel="1" collapsed="1" x14ac:dyDescent="0.25">
      <c r="A829" s="376"/>
      <c r="B829" s="385"/>
      <c r="C829" s="378">
        <f>INT($C$828)+1.02</f>
        <v>2.02</v>
      </c>
      <c r="D829" s="389"/>
      <c r="E829" s="453" t="s">
        <v>427</v>
      </c>
      <c r="F829" s="457">
        <v>1</v>
      </c>
      <c r="G829" s="394"/>
      <c r="H829" s="539" t="s">
        <v>656</v>
      </c>
      <c r="I829" s="396"/>
      <c r="J829" s="396"/>
      <c r="K829" s="396"/>
      <c r="L829" s="396"/>
      <c r="M829" s="396"/>
      <c r="N829" s="396"/>
      <c r="O829" s="396"/>
      <c r="P829" s="396"/>
      <c r="Q829" s="396"/>
      <c r="R829" s="396"/>
      <c r="S829" s="396"/>
      <c r="T829" s="396"/>
      <c r="U829" s="396"/>
      <c r="V829" s="396"/>
      <c r="W829" s="396"/>
      <c r="X829" s="396"/>
      <c r="Y829" s="396"/>
      <c r="Z829" s="396"/>
      <c r="AA829" s="535"/>
      <c r="AB829" s="535"/>
      <c r="AC829" s="535"/>
      <c r="AD829" s="396"/>
      <c r="AE829" s="396"/>
      <c r="AF829" s="396"/>
      <c r="AG829" s="396"/>
      <c r="AH829" s="396"/>
      <c r="AI829" s="396"/>
      <c r="AJ829" s="396"/>
      <c r="AK829" s="396"/>
      <c r="AL829" s="396"/>
      <c r="AM829" s="396"/>
      <c r="AN829" s="396"/>
      <c r="AO829" s="459"/>
      <c r="AP829" s="388"/>
      <c r="AQ829" s="376"/>
      <c r="AR829" s="376"/>
      <c r="AS829" s="376"/>
    </row>
    <row r="830" spans="1:45" ht="5.0999999999999996" hidden="1" customHeight="1" outlineLevel="2" x14ac:dyDescent="0.25">
      <c r="A830" s="376"/>
      <c r="B830" s="385"/>
      <c r="C830" s="378">
        <f>INT($C$828)+2.005</f>
        <v>3.0049999999999999</v>
      </c>
      <c r="D830" s="386"/>
      <c r="E830" s="386"/>
      <c r="F830" s="386"/>
      <c r="G830" s="386"/>
      <c r="H830" s="386"/>
      <c r="I830" s="386"/>
      <c r="J830" s="386"/>
      <c r="K830" s="386"/>
      <c r="L830" s="386"/>
      <c r="M830" s="386"/>
      <c r="N830" s="386"/>
      <c r="O830" s="386"/>
      <c r="P830" s="386"/>
      <c r="Q830" s="386"/>
      <c r="R830" s="386"/>
      <c r="S830" s="386"/>
      <c r="T830" s="386"/>
      <c r="U830" s="386"/>
      <c r="V830" s="386"/>
      <c r="W830" s="386"/>
      <c r="X830" s="386"/>
      <c r="Y830" s="386"/>
      <c r="Z830" s="386"/>
      <c r="AA830" s="386"/>
      <c r="AB830" s="386"/>
      <c r="AC830" s="386"/>
      <c r="AD830" s="386"/>
      <c r="AE830" s="386"/>
      <c r="AF830" s="386"/>
      <c r="AG830" s="386"/>
      <c r="AH830" s="386"/>
      <c r="AI830" s="386"/>
      <c r="AJ830" s="386"/>
      <c r="AK830" s="386"/>
      <c r="AL830" s="386"/>
      <c r="AM830" s="386"/>
      <c r="AN830" s="386"/>
      <c r="AO830" s="386"/>
      <c r="AP830" s="388"/>
      <c r="AQ830" s="376"/>
      <c r="AR830" s="376"/>
      <c r="AS830" s="376"/>
    </row>
    <row r="831" spans="1:45" hidden="1" outlineLevel="2" x14ac:dyDescent="0.25">
      <c r="A831" s="376"/>
      <c r="B831" s="385"/>
      <c r="C831" s="378">
        <f>INT($C$828)+2</f>
        <v>3</v>
      </c>
      <c r="D831" s="386"/>
      <c r="E831" s="460"/>
      <c r="F831" s="460"/>
      <c r="G831" s="386"/>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6"/>
      <c r="AP831" s="388"/>
      <c r="AQ831" s="376"/>
      <c r="AR831" s="376"/>
      <c r="AS831" s="376"/>
    </row>
    <row r="832" spans="1:45" hidden="1" outlineLevel="2" x14ac:dyDescent="0.25">
      <c r="A832" s="376"/>
      <c r="B832" s="385"/>
      <c r="C832" s="378">
        <f>INT($C$828)+2</f>
        <v>3</v>
      </c>
      <c r="D832" s="386"/>
      <c r="E832" s="460"/>
      <c r="F832" s="460"/>
      <c r="G832" s="386"/>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c r="AF832" s="401"/>
      <c r="AG832" s="401"/>
      <c r="AH832" s="401"/>
      <c r="AI832" s="401"/>
      <c r="AJ832" s="401"/>
      <c r="AK832" s="401"/>
      <c r="AL832" s="401"/>
      <c r="AM832" s="401"/>
      <c r="AN832" s="401"/>
      <c r="AO832" s="386"/>
      <c r="AP832" s="388"/>
      <c r="AQ832" s="376"/>
      <c r="AR832" s="376"/>
      <c r="AS832" s="376"/>
    </row>
    <row r="833" spans="1:45" hidden="1" outlineLevel="2" x14ac:dyDescent="0.25">
      <c r="A833" s="376"/>
      <c r="B833" s="385"/>
      <c r="C833" s="378">
        <f>INT($C$828)+2</f>
        <v>3</v>
      </c>
      <c r="D833" s="386"/>
      <c r="E833" s="460"/>
      <c r="F833" s="460"/>
      <c r="G833" s="386"/>
      <c r="H833" s="401"/>
      <c r="I833" s="401"/>
      <c r="J833" s="401"/>
      <c r="K833" s="461" t="s">
        <v>471</v>
      </c>
      <c r="L833" s="461"/>
      <c r="M833" s="461"/>
      <c r="N833" s="461"/>
      <c r="O833" s="461" t="str">
        <f>K833</f>
        <v>Offspring</v>
      </c>
      <c r="P833" s="461"/>
      <c r="Q833" s="461"/>
      <c r="R833" s="461"/>
      <c r="S833" s="461" t="str">
        <f>O833</f>
        <v>Offspring</v>
      </c>
      <c r="T833" s="461"/>
      <c r="U833" s="461"/>
      <c r="V833" s="461"/>
      <c r="W833" s="401"/>
      <c r="X833" s="401"/>
      <c r="Y833" s="461" t="str">
        <f>K833</f>
        <v>Offspring</v>
      </c>
      <c r="Z833" s="461"/>
      <c r="AA833" s="461"/>
      <c r="AB833" s="461"/>
      <c r="AC833" s="461" t="str">
        <f>O833</f>
        <v>Offspring</v>
      </c>
      <c r="AD833" s="461"/>
      <c r="AE833" s="461"/>
      <c r="AF833" s="461"/>
      <c r="AG833" s="461"/>
      <c r="AH833" s="461"/>
      <c r="AI833" s="461"/>
      <c r="AJ833" s="461"/>
      <c r="AK833" s="461"/>
      <c r="AL833" s="461"/>
      <c r="AM833" s="461"/>
      <c r="AN833" s="461"/>
      <c r="AO833" s="386"/>
      <c r="AP833" s="388"/>
      <c r="AQ833" s="376"/>
      <c r="AR833" s="376"/>
      <c r="AS833" s="376"/>
    </row>
    <row r="834" spans="1:45" hidden="1" outlineLevel="2" x14ac:dyDescent="0.25">
      <c r="A834" s="376"/>
      <c r="B834" s="385"/>
      <c r="C834" s="378">
        <f>INT($C$828)+2</f>
        <v>3</v>
      </c>
      <c r="D834" s="386"/>
      <c r="E834" s="460"/>
      <c r="F834" s="460"/>
      <c r="G834" s="386"/>
      <c r="H834" s="401"/>
      <c r="I834" s="401"/>
      <c r="J834" s="401"/>
      <c r="K834" s="450" t="s">
        <v>538</v>
      </c>
      <c r="L834" s="450" t="s">
        <v>539</v>
      </c>
      <c r="M834" s="450" t="s">
        <v>540</v>
      </c>
      <c r="N834" s="450" t="s">
        <v>541</v>
      </c>
      <c r="O834" s="401" t="str">
        <f>K834</f>
        <v>BBB</v>
      </c>
      <c r="P834" s="401" t="str">
        <f>L834</f>
        <v>BBM</v>
      </c>
      <c r="Q834" s="401" t="str">
        <f>M834</f>
        <v>BBT</v>
      </c>
      <c r="R834" s="401" t="str">
        <f>N834</f>
        <v>BMT</v>
      </c>
      <c r="S834" s="401" t="str">
        <f>O834</f>
        <v>BBB</v>
      </c>
      <c r="T834" s="401" t="str">
        <f>P834</f>
        <v>BBM</v>
      </c>
      <c r="U834" s="401" t="str">
        <f>Q834</f>
        <v>BBT</v>
      </c>
      <c r="V834" s="401" t="str">
        <f>R834</f>
        <v>BMT</v>
      </c>
      <c r="W834" s="401"/>
      <c r="X834" s="401"/>
      <c r="Y834" s="401" t="str">
        <f>K834</f>
        <v>BBB</v>
      </c>
      <c r="Z834" s="401" t="str">
        <f t="shared" ref="Z834:AF834" si="271">L834</f>
        <v>BBM</v>
      </c>
      <c r="AA834" s="401" t="str">
        <f t="shared" si="271"/>
        <v>BBT</v>
      </c>
      <c r="AB834" s="401" t="str">
        <f t="shared" si="271"/>
        <v>BMT</v>
      </c>
      <c r="AC834" s="401" t="str">
        <f t="shared" si="271"/>
        <v>BBB</v>
      </c>
      <c r="AD834" s="401" t="str">
        <f t="shared" si="271"/>
        <v>BBM</v>
      </c>
      <c r="AE834" s="401" t="str">
        <f t="shared" si="271"/>
        <v>BBT</v>
      </c>
      <c r="AF834" s="401" t="str">
        <f t="shared" si="271"/>
        <v>BMT</v>
      </c>
      <c r="AG834" s="401"/>
      <c r="AH834" s="401"/>
      <c r="AI834" s="401"/>
      <c r="AJ834" s="401"/>
      <c r="AK834" s="401"/>
      <c r="AL834" s="401"/>
      <c r="AM834" s="401"/>
      <c r="AN834" s="401"/>
      <c r="AO834" s="386"/>
      <c r="AP834" s="388"/>
      <c r="AQ834" s="376"/>
      <c r="AR834" s="376"/>
      <c r="AS834" s="376"/>
    </row>
    <row r="835" spans="1:45" ht="11.65" hidden="1" customHeight="1" outlineLevel="2" x14ac:dyDescent="0.25">
      <c r="A835" s="376"/>
      <c r="B835" s="385" t="s">
        <v>431</v>
      </c>
      <c r="C835" s="378">
        <f>INT($C$828)+2.01</f>
        <v>3.01</v>
      </c>
      <c r="D835" s="386"/>
      <c r="E835" s="386"/>
      <c r="F835" s="386"/>
      <c r="G835" s="386"/>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c r="AF835" s="401"/>
      <c r="AG835" s="401"/>
      <c r="AH835" s="401"/>
      <c r="AI835" s="401"/>
      <c r="AJ835" s="401"/>
      <c r="AK835" s="401"/>
      <c r="AL835" s="401"/>
      <c r="AM835" s="401"/>
      <c r="AN835" s="401"/>
      <c r="AO835" s="386"/>
      <c r="AP835" s="388"/>
      <c r="AQ835" s="376"/>
      <c r="AR835" s="376"/>
      <c r="AS835" s="376"/>
    </row>
    <row r="836" spans="1:45" hidden="1" outlineLevel="4" x14ac:dyDescent="0.25">
      <c r="A836" s="376"/>
      <c r="B836" s="385"/>
      <c r="C836" s="378">
        <f>INT(MAX($C$847:$C$877))+1</f>
        <v>6</v>
      </c>
      <c r="D836" s="403"/>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hidden="1" outlineLevel="4" x14ac:dyDescent="0.25">
      <c r="A837" s="376"/>
      <c r="B837" s="385" t="s">
        <v>432</v>
      </c>
      <c r="C837" s="378">
        <f>INT(MAX($C$847:$C$877))+1</f>
        <v>6</v>
      </c>
      <c r="D837" s="403" t="s">
        <v>433</v>
      </c>
      <c r="E837" s="460"/>
      <c r="F837" s="460"/>
      <c r="G837" s="403"/>
      <c r="H837" s="460"/>
      <c r="I837" s="460"/>
      <c r="J837" s="460"/>
      <c r="K837" s="460"/>
      <c r="L837" s="460"/>
      <c r="M837" s="460"/>
      <c r="N837" s="460"/>
      <c r="O837" s="460"/>
      <c r="P837" s="460"/>
      <c r="Q837" s="460"/>
      <c r="R837" s="460"/>
      <c r="S837" s="460"/>
      <c r="T837" s="460"/>
      <c r="U837" s="460"/>
      <c r="V837" s="460"/>
      <c r="W837" s="460"/>
      <c r="X837" s="460"/>
      <c r="Y837" s="460"/>
      <c r="Z837" s="460"/>
      <c r="AA837" s="460"/>
      <c r="AB837" s="460"/>
      <c r="AC837" s="460"/>
      <c r="AD837" s="460"/>
      <c r="AE837" s="460"/>
      <c r="AF837" s="460"/>
      <c r="AG837" s="460"/>
      <c r="AH837" s="460"/>
      <c r="AI837" s="460"/>
      <c r="AJ837" s="460"/>
      <c r="AK837" s="460"/>
      <c r="AL837" s="460"/>
      <c r="AM837" s="460"/>
      <c r="AN837" s="460"/>
      <c r="AO837" s="403"/>
      <c r="AP837" s="388"/>
      <c r="AQ837" s="376"/>
      <c r="AR837" s="376"/>
      <c r="AS837" s="376"/>
    </row>
    <row r="838" spans="1:45" outlineLevel="1" collapsed="1" x14ac:dyDescent="0.25">
      <c r="A838" s="376"/>
      <c r="B838" s="385"/>
      <c r="C838" s="378">
        <f>INT($C$828)+1</f>
        <v>2</v>
      </c>
      <c r="D838" s="403"/>
      <c r="E838" s="460"/>
      <c r="F838" s="460"/>
      <c r="G838" s="403"/>
      <c r="H838" s="463" t="s">
        <v>657</v>
      </c>
      <c r="I838" s="421"/>
      <c r="J838" s="391"/>
      <c r="K838" s="391"/>
      <c r="L838" s="391"/>
      <c r="M838" s="391"/>
      <c r="N838" s="391"/>
      <c r="O838" s="391"/>
      <c r="P838" s="391"/>
      <c r="Q838" s="391"/>
      <c r="R838" s="391"/>
      <c r="S838" s="391"/>
      <c r="T838" s="391"/>
      <c r="U838" s="391"/>
      <c r="V838" s="391"/>
      <c r="W838" s="391"/>
      <c r="X838" s="391"/>
      <c r="Y838" s="452"/>
      <c r="Z838" s="452"/>
      <c r="AA838" s="452"/>
      <c r="AB838" s="452"/>
      <c r="AC838" s="452"/>
      <c r="AD838" s="452"/>
      <c r="AE838" s="452"/>
      <c r="AF838" s="452"/>
      <c r="AG838" s="452"/>
      <c r="AH838" s="452"/>
      <c r="AI838" s="452"/>
      <c r="AJ838" s="452"/>
      <c r="AK838" s="452"/>
      <c r="AL838" s="452"/>
      <c r="AM838" s="452"/>
      <c r="AN838" s="452"/>
      <c r="AO838" s="403"/>
      <c r="AP838" s="388"/>
      <c r="AQ838" s="376"/>
      <c r="AR838" s="376"/>
      <c r="AS838" s="376"/>
    </row>
    <row r="839" spans="1:45" ht="5.0999999999999996" hidden="1" customHeight="1" outlineLevel="3" x14ac:dyDescent="0.25">
      <c r="A839" s="376"/>
      <c r="B839" s="385"/>
      <c r="C839" s="378">
        <f>INT($C$828)+3.005</f>
        <v>4.0049999999999999</v>
      </c>
      <c r="D839" s="403" t="s">
        <v>434</v>
      </c>
      <c r="E839" s="403"/>
      <c r="F839" s="403"/>
      <c r="G839" s="403"/>
      <c r="H839" s="464"/>
      <c r="I839" s="464"/>
      <c r="J839" s="464"/>
      <c r="K839" s="464"/>
      <c r="L839" s="464"/>
      <c r="M839" s="464"/>
      <c r="N839" s="464"/>
      <c r="O839" s="464"/>
      <c r="P839" s="464"/>
      <c r="Q839" s="464"/>
      <c r="R839" s="464"/>
      <c r="S839" s="464"/>
      <c r="T839" s="464"/>
      <c r="U839" s="464"/>
      <c r="V839" s="464"/>
      <c r="W839" s="464"/>
      <c r="X839" s="464"/>
      <c r="Y839" s="464"/>
      <c r="Z839" s="464"/>
      <c r="AA839" s="464"/>
      <c r="AB839" s="405"/>
      <c r="AC839" s="405"/>
      <c r="AD839" s="405"/>
      <c r="AE839" s="405"/>
      <c r="AF839" s="405"/>
      <c r="AG839" s="405"/>
      <c r="AH839" s="405"/>
      <c r="AI839" s="405"/>
      <c r="AJ839" s="405"/>
      <c r="AK839" s="405"/>
      <c r="AL839" s="405"/>
      <c r="AM839" s="405"/>
      <c r="AN839" s="405"/>
      <c r="AO839" s="403"/>
      <c r="AP839" s="388"/>
      <c r="AQ839" s="376"/>
      <c r="AR839" s="376"/>
      <c r="AS839" s="376"/>
    </row>
    <row r="840" spans="1:45" hidden="1" outlineLevel="2" x14ac:dyDescent="0.25">
      <c r="A840" s="376"/>
      <c r="B840" s="385"/>
      <c r="C840" s="378">
        <f>INT($C$828)+2</f>
        <v>3</v>
      </c>
      <c r="D840" s="403"/>
      <c r="E840" s="460"/>
      <c r="F840" s="460"/>
      <c r="G840" s="403"/>
      <c r="H840" s="996" t="s">
        <v>1145</v>
      </c>
      <c r="I840" s="408"/>
      <c r="J840" s="408"/>
      <c r="K840" s="424"/>
      <c r="L840" s="411">
        <v>3</v>
      </c>
      <c r="M840" s="408"/>
      <c r="N840" s="408"/>
      <c r="O840" s="408"/>
      <c r="P840" s="408"/>
      <c r="Q840" s="408"/>
      <c r="R840" s="408"/>
      <c r="S840" s="408"/>
      <c r="T840" s="408"/>
      <c r="U840" s="408"/>
      <c r="V840" s="408"/>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t="15" hidden="1" customHeight="1" outlineLevel="2" x14ac:dyDescent="0.25">
      <c r="A841" s="376"/>
      <c r="B841" s="385"/>
      <c r="C841" s="378">
        <f>INT($C$828)+2</f>
        <v>3</v>
      </c>
      <c r="D841" s="403"/>
      <c r="E841" s="460"/>
      <c r="F841" s="460"/>
      <c r="G841" s="403"/>
      <c r="H841" s="506"/>
      <c r="I841" s="541" t="s">
        <v>659</v>
      </c>
      <c r="J841" s="506" t="s">
        <v>660</v>
      </c>
      <c r="K841" s="474"/>
      <c r="L841" s="474"/>
      <c r="M841" s="474"/>
      <c r="N841" s="474"/>
      <c r="O841" s="474"/>
      <c r="P841" s="474"/>
      <c r="Q841" s="474"/>
      <c r="R841" s="474"/>
      <c r="S841" s="474"/>
      <c r="T841" s="474"/>
      <c r="U841" s="474"/>
      <c r="V841" s="474"/>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INT($C$828)+4</f>
        <v>5</v>
      </c>
      <c r="D842" s="403"/>
      <c r="E842" s="460"/>
      <c r="F842" s="460"/>
      <c r="G842" s="403"/>
      <c r="H842" s="542"/>
      <c r="I842" s="543">
        <v>0</v>
      </c>
      <c r="J842" s="543" t="s">
        <v>662</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hidden="1" outlineLevel="4" x14ac:dyDescent="0.25">
      <c r="A843" s="376"/>
      <c r="B843" s="385"/>
      <c r="C843" s="378">
        <f>INT($C$828)+4</f>
        <v>5</v>
      </c>
      <c r="D843" s="403"/>
      <c r="E843" s="460"/>
      <c r="F843" s="460"/>
      <c r="G843" s="403"/>
      <c r="H843" s="424"/>
      <c r="I843" s="430">
        <v>1</v>
      </c>
      <c r="J843" s="424" t="s">
        <v>663</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idden="1" outlineLevel="4" x14ac:dyDescent="0.25">
      <c r="A844" s="376"/>
      <c r="B844" s="385"/>
      <c r="C844" s="378">
        <f>INT($C$828)+4</f>
        <v>5</v>
      </c>
      <c r="D844" s="403"/>
      <c r="E844" s="460"/>
      <c r="F844" s="460"/>
      <c r="G844" s="403"/>
      <c r="H844" s="424"/>
      <c r="I844" s="430">
        <v>2</v>
      </c>
      <c r="J844" s="424" t="s">
        <v>664</v>
      </c>
      <c r="K844" s="408"/>
      <c r="L844" s="408"/>
      <c r="M844" s="408"/>
      <c r="N844" s="408"/>
      <c r="O844" s="408"/>
      <c r="P844" s="408"/>
      <c r="Q844" s="408"/>
      <c r="R844" s="408"/>
      <c r="S844" s="408"/>
      <c r="T844" s="408"/>
      <c r="U844" s="408"/>
      <c r="V844" s="408"/>
      <c r="W844" s="408"/>
      <c r="X844" s="408"/>
      <c r="Y844" s="408"/>
      <c r="Z844" s="408"/>
      <c r="AA844" s="408"/>
      <c r="AB844" s="408"/>
      <c r="AC844" s="408"/>
      <c r="AD844" s="408"/>
      <c r="AE844" s="408"/>
      <c r="AF844" s="408"/>
      <c r="AG844" s="408"/>
      <c r="AH844" s="544"/>
      <c r="AI844" s="544"/>
      <c r="AJ844" s="544"/>
      <c r="AK844" s="544"/>
      <c r="AL844" s="544"/>
      <c r="AM844" s="544"/>
      <c r="AN844" s="544"/>
      <c r="AO844" s="403"/>
      <c r="AP844" s="388"/>
      <c r="AQ844" s="376"/>
      <c r="AR844" s="376"/>
      <c r="AS844" s="376"/>
    </row>
    <row r="845" spans="1:45" ht="5.0999999999999996" hidden="1" customHeight="1" outlineLevel="2" x14ac:dyDescent="0.25">
      <c r="A845" s="376"/>
      <c r="B845" s="385"/>
      <c r="C845" s="378">
        <f>INT($C$828)+2.005</f>
        <v>3.0049999999999999</v>
      </c>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c r="AB845" s="403"/>
      <c r="AC845" s="403"/>
      <c r="AD845" s="403"/>
      <c r="AE845" s="403"/>
      <c r="AF845" s="403"/>
      <c r="AG845" s="403"/>
      <c r="AH845" s="403"/>
      <c r="AI845" s="403"/>
      <c r="AJ845" s="403"/>
      <c r="AK845" s="403"/>
      <c r="AL845" s="403"/>
      <c r="AM845" s="403"/>
      <c r="AN845" s="403"/>
      <c r="AO845" s="403" t="s">
        <v>438</v>
      </c>
      <c r="AP845" s="388"/>
      <c r="AQ845" s="376"/>
      <c r="AR845" s="376"/>
      <c r="AS845" s="376"/>
    </row>
    <row r="846" spans="1:45" outlineLevel="1" x14ac:dyDescent="0.25">
      <c r="A846" s="376"/>
      <c r="B846" s="385"/>
      <c r="C846" s="378">
        <f>INT($C$828)+1</f>
        <v>2</v>
      </c>
      <c r="D846" s="403"/>
      <c r="E846" s="460"/>
      <c r="F846" s="460"/>
      <c r="G846" s="403"/>
      <c r="H846" s="463" t="s">
        <v>665</v>
      </c>
      <c r="I846" s="421"/>
      <c r="J846" s="391"/>
      <c r="K846" s="391"/>
      <c r="L846" s="391"/>
      <c r="M846" s="391"/>
      <c r="N846" s="391"/>
      <c r="O846" s="391"/>
      <c r="P846" s="391"/>
      <c r="Q846" s="391"/>
      <c r="R846" s="391"/>
      <c r="S846" s="391"/>
      <c r="T846" s="391"/>
      <c r="U846" s="391"/>
      <c r="V846" s="391"/>
      <c r="W846" s="391"/>
      <c r="X846" s="391"/>
      <c r="Y846" s="452"/>
      <c r="Z846" s="452"/>
      <c r="AA846" s="452"/>
      <c r="AB846" s="452"/>
      <c r="AC846" s="452"/>
      <c r="AD846" s="452"/>
      <c r="AE846" s="452"/>
      <c r="AF846" s="452"/>
      <c r="AG846" s="452"/>
      <c r="AH846" s="452"/>
      <c r="AI846" s="452"/>
      <c r="AJ846" s="452"/>
      <c r="AK846" s="452"/>
      <c r="AL846" s="452"/>
      <c r="AM846" s="452"/>
      <c r="AN846" s="452"/>
      <c r="AO846" s="403"/>
      <c r="AP846" s="388"/>
      <c r="AQ846" s="376"/>
      <c r="AR846" s="376"/>
      <c r="AS846" s="376"/>
    </row>
    <row r="847" spans="1:45" ht="5.0999999999999996" customHeight="1" outlineLevel="3" x14ac:dyDescent="0.25">
      <c r="A847" s="376"/>
      <c r="B847" s="385"/>
      <c r="C847" s="378">
        <f>INT($C$828)+3.005</f>
        <v>4.0049999999999999</v>
      </c>
      <c r="D847" s="403" t="s">
        <v>434</v>
      </c>
      <c r="E847" s="403"/>
      <c r="F847" s="403"/>
      <c r="G847" s="403"/>
      <c r="H847" s="464"/>
      <c r="I847" s="464"/>
      <c r="J847" s="464"/>
      <c r="K847" s="464"/>
      <c r="L847" s="464"/>
      <c r="M847" s="464"/>
      <c r="N847" s="464"/>
      <c r="O847" s="464"/>
      <c r="P847" s="464"/>
      <c r="Q847" s="464"/>
      <c r="R847" s="464"/>
      <c r="S847" s="464"/>
      <c r="T847" s="464"/>
      <c r="U847" s="464"/>
      <c r="V847" s="464"/>
      <c r="W847" s="464"/>
      <c r="X847" s="464"/>
      <c r="Y847" s="405"/>
      <c r="Z847" s="405"/>
      <c r="AA847" s="405"/>
      <c r="AB847" s="405"/>
      <c r="AC847" s="405"/>
      <c r="AD847" s="405"/>
      <c r="AE847" s="405"/>
      <c r="AF847" s="405"/>
      <c r="AG847" s="405"/>
      <c r="AH847" s="405"/>
      <c r="AI847" s="405"/>
      <c r="AJ847" s="405"/>
      <c r="AK847" s="405"/>
      <c r="AL847" s="405"/>
      <c r="AM847" s="405"/>
      <c r="AN847" s="405"/>
      <c r="AO847" s="403"/>
      <c r="AP847" s="388"/>
      <c r="AQ847" s="376"/>
      <c r="AR847" s="376"/>
      <c r="AS847" s="376"/>
    </row>
    <row r="848" spans="1:45" outlineLevel="2" x14ac:dyDescent="0.25">
      <c r="A848" s="376"/>
      <c r="B848" s="385"/>
      <c r="C848" s="378">
        <f>INT($C$828)+2</f>
        <v>3</v>
      </c>
      <c r="D848" s="403"/>
      <c r="E848" s="460"/>
      <c r="F848" s="460"/>
      <c r="G848" s="403"/>
      <c r="H848" s="996" t="s">
        <v>1144</v>
      </c>
      <c r="I848" s="408"/>
      <c r="J848" s="408"/>
      <c r="K848" s="424">
        <f>i_s_len</f>
        <v>8</v>
      </c>
      <c r="L848" s="411">
        <v>3</v>
      </c>
      <c r="M848" s="408"/>
      <c r="N848" s="409" t="s">
        <v>666</v>
      </c>
      <c r="O848" s="408"/>
      <c r="P848" s="408"/>
      <c r="Q848" s="408"/>
      <c r="R848" s="408"/>
      <c r="S848" s="408"/>
      <c r="T848" s="408"/>
      <c r="U848" s="408"/>
      <c r="V848" s="408"/>
      <c r="W848" s="408"/>
      <c r="X848" s="408"/>
      <c r="Y848" s="540" t="s">
        <v>658</v>
      </c>
      <c r="Z848" s="408"/>
      <c r="AA848" s="408"/>
      <c r="AB848" s="408"/>
      <c r="AC848" s="408"/>
      <c r="AD848" s="408"/>
      <c r="AE848" s="408"/>
      <c r="AF848" s="408"/>
      <c r="AG848" s="408"/>
      <c r="AH848" s="408"/>
      <c r="AI848" s="408"/>
      <c r="AJ848" s="408"/>
      <c r="AK848" s="408"/>
      <c r="AL848" s="408"/>
      <c r="AM848" s="408"/>
      <c r="AN848" s="408"/>
      <c r="AO848" s="403"/>
      <c r="AP848" s="388"/>
      <c r="AQ848" s="376"/>
      <c r="AR848" s="376"/>
      <c r="AS848" s="376"/>
    </row>
    <row r="849" spans="1:45" ht="15" customHeight="1" outlineLevel="2" x14ac:dyDescent="0.25">
      <c r="A849" s="376"/>
      <c r="B849" s="385"/>
      <c r="C849" s="378">
        <f>INT($C$828)+2</f>
        <v>3</v>
      </c>
      <c r="D849" s="403"/>
      <c r="E849" s="460"/>
      <c r="F849" s="460"/>
      <c r="G849" s="403"/>
      <c r="H849" s="506" t="s">
        <v>667</v>
      </c>
      <c r="I849" s="506" t="s">
        <v>659</v>
      </c>
      <c r="J849" s="506" t="s">
        <v>660</v>
      </c>
      <c r="K849" s="474" t="s">
        <v>1182</v>
      </c>
      <c r="L849" s="474"/>
      <c r="M849" s="474"/>
      <c r="N849" s="474"/>
      <c r="O849" s="474" t="s">
        <v>661</v>
      </c>
      <c r="P849" s="474"/>
      <c r="Q849" s="474"/>
      <c r="R849" s="474"/>
      <c r="S849" s="408"/>
      <c r="T849" s="408"/>
      <c r="U849" s="408"/>
      <c r="V849" s="408"/>
      <c r="W849" s="408"/>
      <c r="X849" s="408"/>
      <c r="Y849" s="545" t="s">
        <v>1182</v>
      </c>
      <c r="Z849" s="545"/>
      <c r="AA849" s="545"/>
      <c r="AB849" s="545"/>
      <c r="AC849" s="545" t="s">
        <v>661</v>
      </c>
      <c r="AD849" s="545"/>
      <c r="AE849" s="545"/>
      <c r="AF849" s="545"/>
      <c r="AG849" s="408"/>
      <c r="AH849" s="408"/>
      <c r="AI849" s="408"/>
      <c r="AJ849" s="408"/>
      <c r="AK849" s="408"/>
      <c r="AL849" s="408"/>
      <c r="AM849" s="408"/>
      <c r="AN849" s="408"/>
      <c r="AO849" s="403"/>
      <c r="AP849" s="388"/>
      <c r="AQ849" s="376"/>
      <c r="AR849" s="376"/>
      <c r="AS849" s="376"/>
    </row>
    <row r="850" spans="1:45" outlineLevel="4" x14ac:dyDescent="0.25">
      <c r="A850" s="376"/>
      <c r="B850" s="385"/>
      <c r="C850" s="378">
        <f t="shared" ref="C850:C858" si="272">INT($C$828)+4</f>
        <v>5</v>
      </c>
      <c r="D850" s="403"/>
      <c r="E850" s="460"/>
      <c r="F850" s="460"/>
      <c r="G850" s="403"/>
      <c r="H850" s="542" t="s">
        <v>668</v>
      </c>
      <c r="I850" s="543">
        <v>0</v>
      </c>
      <c r="J850" s="543" t="s">
        <v>669</v>
      </c>
      <c r="K850" s="546"/>
      <c r="L850" s="546"/>
      <c r="M850" s="546"/>
      <c r="N850" s="546"/>
      <c r="O850" s="547"/>
      <c r="P850" s="547"/>
      <c r="Q850" s="547"/>
      <c r="R850" s="547"/>
      <c r="S850" s="997" t="s">
        <v>1142</v>
      </c>
      <c r="T850" s="408"/>
      <c r="U850" s="408"/>
      <c r="V850" s="408"/>
      <c r="W850" s="408"/>
      <c r="X850" s="408"/>
      <c r="Y850" s="548">
        <f>364*10</f>
        <v>3640</v>
      </c>
      <c r="Z850" s="548">
        <f t="shared" ref="Z850:AB858" si="273">364*10</f>
        <v>3640</v>
      </c>
      <c r="AA850" s="548">
        <f t="shared" si="273"/>
        <v>3640</v>
      </c>
      <c r="AB850" s="548">
        <f t="shared" si="273"/>
        <v>3640</v>
      </c>
      <c r="AC850" s="548">
        <v>10000</v>
      </c>
      <c r="AD850" s="548">
        <v>10000</v>
      </c>
      <c r="AE850" s="548">
        <v>10000</v>
      </c>
      <c r="AF850" s="548">
        <v>10000</v>
      </c>
      <c r="AG850" s="548"/>
      <c r="AH850" s="548"/>
      <c r="AI850" s="548"/>
      <c r="AJ850" s="548"/>
      <c r="AK850" s="548"/>
      <c r="AL850" s="548"/>
      <c r="AM850" s="548"/>
      <c r="AN850" s="548"/>
      <c r="AO850" s="403"/>
      <c r="AP850" s="388"/>
      <c r="AQ850" s="376"/>
      <c r="AR850" s="376"/>
      <c r="AS850" s="376"/>
    </row>
    <row r="851" spans="1:45" outlineLevel="4" x14ac:dyDescent="0.25">
      <c r="A851" s="376"/>
      <c r="B851" s="385"/>
      <c r="C851" s="378">
        <f t="shared" si="272"/>
        <v>5</v>
      </c>
      <c r="D851" s="403"/>
      <c r="E851" s="460"/>
      <c r="F851" s="460"/>
      <c r="G851" s="403"/>
      <c r="H851" s="424" t="s">
        <v>670</v>
      </c>
      <c r="I851" s="430"/>
      <c r="J851" s="424" t="s">
        <v>671</v>
      </c>
      <c r="K851" s="536"/>
      <c r="L851" s="536"/>
      <c r="M851" s="536"/>
      <c r="N851" s="536"/>
      <c r="O851" s="536"/>
      <c r="P851" s="536"/>
      <c r="Q851" s="536"/>
      <c r="R851" s="536"/>
      <c r="S851" s="408"/>
      <c r="T851" s="408"/>
      <c r="U851" s="408"/>
      <c r="V851" s="408"/>
      <c r="W851" s="408"/>
      <c r="X851" s="408"/>
      <c r="Y851" s="548">
        <f t="shared" ref="Y851:Y858" si="274">364*10</f>
        <v>3640</v>
      </c>
      <c r="Z851" s="548">
        <f t="shared" si="273"/>
        <v>3640</v>
      </c>
      <c r="AA851" s="548">
        <f t="shared" si="273"/>
        <v>3640</v>
      </c>
      <c r="AB851" s="548">
        <f t="shared" si="273"/>
        <v>3640</v>
      </c>
      <c r="AC851" s="548">
        <v>10000</v>
      </c>
      <c r="AD851" s="548">
        <v>10000</v>
      </c>
      <c r="AE851" s="548">
        <v>10000</v>
      </c>
      <c r="AF851" s="548">
        <v>10000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72"/>
        <v>5</v>
      </c>
      <c r="D852" s="403"/>
      <c r="E852" s="460"/>
      <c r="F852" s="460"/>
      <c r="G852" s="403"/>
      <c r="H852" s="424" t="s">
        <v>672</v>
      </c>
      <c r="I852" s="430"/>
      <c r="J852" s="424" t="s">
        <v>671</v>
      </c>
      <c r="K852" s="536"/>
      <c r="L852" s="536"/>
      <c r="M852" s="536"/>
      <c r="N852" s="536"/>
      <c r="O852" s="536"/>
      <c r="P852" s="536"/>
      <c r="Q852" s="536"/>
      <c r="R852" s="536"/>
      <c r="S852" s="408"/>
      <c r="T852" s="408"/>
      <c r="U852" s="408"/>
      <c r="V852" s="408"/>
      <c r="W852" s="408"/>
      <c r="X852" s="408"/>
      <c r="Y852" s="548">
        <f t="shared" si="274"/>
        <v>3640</v>
      </c>
      <c r="Z852" s="548">
        <f t="shared" si="273"/>
        <v>3640</v>
      </c>
      <c r="AA852" s="548">
        <f t="shared" si="273"/>
        <v>3640</v>
      </c>
      <c r="AB852" s="548">
        <f t="shared" si="273"/>
        <v>3640</v>
      </c>
      <c r="AC852" s="548">
        <v>10000</v>
      </c>
      <c r="AD852" s="548">
        <v>10000</v>
      </c>
      <c r="AE852" s="548">
        <v>10000</v>
      </c>
      <c r="AF852" s="548">
        <v>10000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72"/>
        <v>5</v>
      </c>
      <c r="D853" s="403"/>
      <c r="E853" s="460"/>
      <c r="F853" s="460"/>
      <c r="G853" s="403"/>
      <c r="H853" s="424">
        <v>3</v>
      </c>
      <c r="I853" s="430"/>
      <c r="J853" s="424" t="s">
        <v>671</v>
      </c>
      <c r="K853" s="536"/>
      <c r="L853" s="536"/>
      <c r="M853" s="536"/>
      <c r="N853" s="536"/>
      <c r="O853" s="536"/>
      <c r="P853" s="536"/>
      <c r="Q853" s="536"/>
      <c r="R853" s="536"/>
      <c r="S853" s="408"/>
      <c r="T853" s="408"/>
      <c r="U853" s="408"/>
      <c r="V853" s="408"/>
      <c r="W853" s="408"/>
      <c r="X853" s="408"/>
      <c r="Y853" s="548">
        <f t="shared" si="274"/>
        <v>3640</v>
      </c>
      <c r="Z853" s="548">
        <f t="shared" si="273"/>
        <v>3640</v>
      </c>
      <c r="AA853" s="548">
        <f t="shared" si="273"/>
        <v>3640</v>
      </c>
      <c r="AB853" s="548">
        <f t="shared" si="273"/>
        <v>3640</v>
      </c>
      <c r="AC853" s="548">
        <v>10000</v>
      </c>
      <c r="AD853" s="548">
        <v>10000</v>
      </c>
      <c r="AE853" s="548">
        <v>10000</v>
      </c>
      <c r="AF853" s="548">
        <v>10000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72"/>
        <v>5</v>
      </c>
      <c r="D854" s="403"/>
      <c r="E854" s="460"/>
      <c r="F854" s="460"/>
      <c r="G854" s="403"/>
      <c r="H854" s="424">
        <v>4</v>
      </c>
      <c r="I854" s="430"/>
      <c r="J854" s="424" t="s">
        <v>671</v>
      </c>
      <c r="K854" s="536"/>
      <c r="L854" s="536"/>
      <c r="M854" s="536"/>
      <c r="N854" s="536"/>
      <c r="O854" s="536"/>
      <c r="P854" s="536"/>
      <c r="Q854" s="536"/>
      <c r="R854" s="536"/>
      <c r="S854" s="408"/>
      <c r="T854" s="408"/>
      <c r="U854" s="408"/>
      <c r="V854" s="408"/>
      <c r="W854" s="408"/>
      <c r="X854" s="408"/>
      <c r="Y854" s="548">
        <f t="shared" si="274"/>
        <v>3640</v>
      </c>
      <c r="Z854" s="548">
        <f t="shared" si="273"/>
        <v>3640</v>
      </c>
      <c r="AA854" s="548">
        <f t="shared" si="273"/>
        <v>3640</v>
      </c>
      <c r="AB854" s="548">
        <f t="shared" si="273"/>
        <v>3640</v>
      </c>
      <c r="AC854" s="548">
        <v>10000</v>
      </c>
      <c r="AD854" s="548">
        <v>10000</v>
      </c>
      <c r="AE854" s="548">
        <v>10000</v>
      </c>
      <c r="AF854" s="548">
        <v>10000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72"/>
        <v>5</v>
      </c>
      <c r="D855" s="403"/>
      <c r="E855" s="460"/>
      <c r="F855" s="460"/>
      <c r="G855" s="403"/>
      <c r="H855" s="424">
        <v>5</v>
      </c>
      <c r="I855" s="430"/>
      <c r="J855" s="424" t="s">
        <v>671</v>
      </c>
      <c r="K855" s="536"/>
      <c r="L855" s="536"/>
      <c r="M855" s="536"/>
      <c r="N855" s="536"/>
      <c r="O855" s="536"/>
      <c r="P855" s="536"/>
      <c r="Q855" s="536"/>
      <c r="R855" s="536"/>
      <c r="S855" s="408"/>
      <c r="T855" s="408"/>
      <c r="U855" s="408"/>
      <c r="V855" s="408"/>
      <c r="W855" s="408"/>
      <c r="X855" s="408"/>
      <c r="Y855" s="548">
        <f t="shared" si="274"/>
        <v>3640</v>
      </c>
      <c r="Z855" s="548">
        <f t="shared" si="273"/>
        <v>3640</v>
      </c>
      <c r="AA855" s="548">
        <f t="shared" si="273"/>
        <v>3640</v>
      </c>
      <c r="AB855" s="548">
        <f t="shared" si="273"/>
        <v>3640</v>
      </c>
      <c r="AC855" s="548">
        <v>10000</v>
      </c>
      <c r="AD855" s="548">
        <v>10000</v>
      </c>
      <c r="AE855" s="548">
        <v>10000</v>
      </c>
      <c r="AF855" s="548">
        <v>10000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72"/>
        <v>5</v>
      </c>
      <c r="D856" s="403"/>
      <c r="E856" s="460"/>
      <c r="F856" s="460"/>
      <c r="G856" s="403"/>
      <c r="H856" s="424">
        <v>6</v>
      </c>
      <c r="I856" s="430"/>
      <c r="J856" s="424" t="s">
        <v>671</v>
      </c>
      <c r="K856" s="536"/>
      <c r="L856" s="536"/>
      <c r="M856" s="536"/>
      <c r="N856" s="536"/>
      <c r="O856" s="536"/>
      <c r="P856" s="536"/>
      <c r="Q856" s="536"/>
      <c r="R856" s="536"/>
      <c r="S856" s="408"/>
      <c r="T856" s="408"/>
      <c r="U856" s="408"/>
      <c r="V856" s="408"/>
      <c r="W856" s="408"/>
      <c r="X856" s="408"/>
      <c r="Y856" s="548">
        <f t="shared" si="274"/>
        <v>3640</v>
      </c>
      <c r="Z856" s="548">
        <f t="shared" si="273"/>
        <v>3640</v>
      </c>
      <c r="AA856" s="548">
        <f t="shared" si="273"/>
        <v>3640</v>
      </c>
      <c r="AB856" s="548">
        <f t="shared" si="273"/>
        <v>3640</v>
      </c>
      <c r="AC856" s="548">
        <v>10000</v>
      </c>
      <c r="AD856" s="548">
        <v>10000</v>
      </c>
      <c r="AE856" s="548">
        <v>10000</v>
      </c>
      <c r="AF856" s="548">
        <v>10000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72"/>
        <v>5</v>
      </c>
      <c r="D857" s="403"/>
      <c r="E857" s="460"/>
      <c r="F857" s="460"/>
      <c r="G857" s="403"/>
      <c r="H857" s="424">
        <v>7</v>
      </c>
      <c r="I857" s="430"/>
      <c r="J857" s="424" t="s">
        <v>671</v>
      </c>
      <c r="K857" s="536"/>
      <c r="L857" s="536"/>
      <c r="M857" s="536"/>
      <c r="N857" s="536"/>
      <c r="O857" s="536"/>
      <c r="P857" s="536"/>
      <c r="Q857" s="536"/>
      <c r="R857" s="536"/>
      <c r="S857" s="408"/>
      <c r="T857" s="408"/>
      <c r="U857" s="408"/>
      <c r="V857" s="408"/>
      <c r="W857" s="408"/>
      <c r="X857" s="408"/>
      <c r="Y857" s="548">
        <f t="shared" si="274"/>
        <v>3640</v>
      </c>
      <c r="Z857" s="548">
        <f t="shared" si="273"/>
        <v>3640</v>
      </c>
      <c r="AA857" s="548">
        <f t="shared" si="273"/>
        <v>3640</v>
      </c>
      <c r="AB857" s="548">
        <f t="shared" si="273"/>
        <v>3640</v>
      </c>
      <c r="AC857" s="548">
        <v>10000</v>
      </c>
      <c r="AD857" s="548">
        <v>10000</v>
      </c>
      <c r="AE857" s="548">
        <v>10000</v>
      </c>
      <c r="AF857" s="548">
        <v>10000</v>
      </c>
      <c r="AG857" s="544"/>
      <c r="AH857" s="544"/>
      <c r="AI857" s="544"/>
      <c r="AJ857" s="544"/>
      <c r="AK857" s="544"/>
      <c r="AL857" s="544"/>
      <c r="AM857" s="544"/>
      <c r="AN857" s="544"/>
      <c r="AO857" s="403"/>
      <c r="AP857" s="388"/>
      <c r="AQ857" s="376"/>
      <c r="AR857" s="376"/>
      <c r="AS857" s="376"/>
    </row>
    <row r="858" spans="1:45" outlineLevel="4" x14ac:dyDescent="0.25">
      <c r="A858" s="376"/>
      <c r="B858" s="385"/>
      <c r="C858" s="378">
        <f t="shared" si="272"/>
        <v>5</v>
      </c>
      <c r="D858" s="403"/>
      <c r="E858" s="460"/>
      <c r="F858" s="460"/>
      <c r="G858" s="403"/>
      <c r="H858" s="550">
        <v>8</v>
      </c>
      <c r="I858" s="551"/>
      <c r="J858" s="550" t="s">
        <v>671</v>
      </c>
      <c r="K858" s="552"/>
      <c r="L858" s="552"/>
      <c r="M858" s="552"/>
      <c r="N858" s="552"/>
      <c r="O858" s="553"/>
      <c r="P858" s="553"/>
      <c r="Q858" s="553"/>
      <c r="R858" s="553"/>
      <c r="S858" s="408"/>
      <c r="T858" s="408"/>
      <c r="U858" s="408"/>
      <c r="V858" s="408"/>
      <c r="W858" s="408"/>
      <c r="X858" s="408"/>
      <c r="Y858" s="548">
        <f t="shared" si="274"/>
        <v>3640</v>
      </c>
      <c r="Z858" s="548">
        <f t="shared" si="273"/>
        <v>3640</v>
      </c>
      <c r="AA858" s="548">
        <f t="shared" si="273"/>
        <v>3640</v>
      </c>
      <c r="AB858" s="548">
        <f t="shared" si="273"/>
        <v>3640</v>
      </c>
      <c r="AC858" s="548">
        <v>10000</v>
      </c>
      <c r="AD858" s="548">
        <v>10000</v>
      </c>
      <c r="AE858" s="548">
        <v>10000</v>
      </c>
      <c r="AF858" s="548">
        <v>10000</v>
      </c>
      <c r="AG858" s="554"/>
      <c r="AH858" s="554"/>
      <c r="AI858" s="554"/>
      <c r="AJ858" s="554"/>
      <c r="AK858" s="554"/>
      <c r="AL858" s="554"/>
      <c r="AM858" s="554"/>
      <c r="AN858" s="554"/>
      <c r="AO858" s="403"/>
      <c r="AP858" s="388"/>
      <c r="AQ858" s="376"/>
      <c r="AR858" s="376"/>
      <c r="AS858" s="376"/>
    </row>
    <row r="859" spans="1:45" ht="15" customHeight="1" outlineLevel="3" x14ac:dyDescent="0.25">
      <c r="A859" s="376"/>
      <c r="B859" s="385"/>
      <c r="C859" s="378">
        <f t="shared" ref="C859:C876" si="275">INT($C$828)+3</f>
        <v>4</v>
      </c>
      <c r="D859" s="403"/>
      <c r="E859" s="460"/>
      <c r="F859" s="460"/>
      <c r="G859" s="403"/>
      <c r="H859" s="542" t="s">
        <v>668</v>
      </c>
      <c r="I859" s="543">
        <v>1</v>
      </c>
      <c r="J859" s="430" t="s">
        <v>673</v>
      </c>
      <c r="K859" s="549">
        <f>INT(4*30.4)</f>
        <v>121</v>
      </c>
      <c r="L859" s="549">
        <v>121</v>
      </c>
      <c r="M859" s="549">
        <v>121</v>
      </c>
      <c r="N859" s="549">
        <v>121</v>
      </c>
      <c r="O859" s="549"/>
      <c r="P859" s="549"/>
      <c r="Q859" s="549"/>
      <c r="R859" s="549"/>
      <c r="S859" s="1101" t="s">
        <v>1183</v>
      </c>
      <c r="T859" s="1102"/>
      <c r="U859" s="1102"/>
      <c r="V859" s="1102"/>
      <c r="W859" s="1103"/>
      <c r="X859" s="408"/>
      <c r="Y859" s="555">
        <f t="shared" ref="Y859:AB867" si="276">IF(K859="",0,K859)</f>
        <v>121</v>
      </c>
      <c r="Z859" s="555">
        <f t="shared" si="276"/>
        <v>121</v>
      </c>
      <c r="AA859" s="555">
        <f t="shared" si="276"/>
        <v>121</v>
      </c>
      <c r="AB859" s="555">
        <f t="shared" si="276"/>
        <v>121</v>
      </c>
      <c r="AC859" s="998">
        <f>IF(O859="",10000,O859)</f>
        <v>10000</v>
      </c>
      <c r="AD859" s="998">
        <f t="shared" ref="AD859:AF876" si="277">IF(P859="",10000,P859)</f>
        <v>10000</v>
      </c>
      <c r="AE859" s="998">
        <f t="shared" si="277"/>
        <v>10000</v>
      </c>
      <c r="AF859" s="998">
        <f t="shared" si="277"/>
        <v>10000</v>
      </c>
      <c r="AG859" s="548"/>
      <c r="AH859" s="548"/>
      <c r="AI859" s="548"/>
      <c r="AJ859" s="548"/>
      <c r="AK859" s="548"/>
      <c r="AL859" s="548"/>
      <c r="AM859" s="548"/>
      <c r="AN859" s="548"/>
      <c r="AO859" s="403"/>
      <c r="AP859" s="388"/>
      <c r="AQ859" s="376"/>
      <c r="AR859" s="376"/>
      <c r="AS859" s="376"/>
    </row>
    <row r="860" spans="1:45" outlineLevel="3" x14ac:dyDescent="0.25">
      <c r="A860" s="376"/>
      <c r="B860" s="385"/>
      <c r="C860" s="378">
        <f t="shared" si="275"/>
        <v>4</v>
      </c>
      <c r="D860" s="403"/>
      <c r="E860" s="460"/>
      <c r="F860" s="460"/>
      <c r="G860" s="403"/>
      <c r="H860" s="424" t="s">
        <v>670</v>
      </c>
      <c r="I860" s="430"/>
      <c r="J860" s="424" t="s">
        <v>671</v>
      </c>
      <c r="K860" s="549">
        <v>364</v>
      </c>
      <c r="L860" s="549">
        <v>365</v>
      </c>
      <c r="M860" s="549">
        <v>365</v>
      </c>
      <c r="N860" s="549">
        <v>365</v>
      </c>
      <c r="O860" s="549"/>
      <c r="P860" s="549"/>
      <c r="Q860" s="549"/>
      <c r="R860" s="549"/>
      <c r="S860" s="1104"/>
      <c r="T860" s="1105"/>
      <c r="U860" s="1105"/>
      <c r="V860" s="1105"/>
      <c r="W860" s="1106"/>
      <c r="X860" s="408"/>
      <c r="Y860" s="555">
        <f t="shared" si="276"/>
        <v>364</v>
      </c>
      <c r="Z860" s="555">
        <f t="shared" si="276"/>
        <v>365</v>
      </c>
      <c r="AA860" s="555">
        <f t="shared" si="276"/>
        <v>365</v>
      </c>
      <c r="AB860" s="555">
        <f t="shared" si="276"/>
        <v>365</v>
      </c>
      <c r="AC860" s="998">
        <f t="shared" ref="AC860:AC876" si="278">IF(O860="",10000,O860)</f>
        <v>10000</v>
      </c>
      <c r="AD860" s="998">
        <f t="shared" si="277"/>
        <v>10000</v>
      </c>
      <c r="AE860" s="998">
        <f t="shared" si="277"/>
        <v>10000</v>
      </c>
      <c r="AF860" s="998">
        <f t="shared" si="277"/>
        <v>10000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5"/>
        <v>4</v>
      </c>
      <c r="D861" s="403"/>
      <c r="E861" s="460"/>
      <c r="F861" s="460"/>
      <c r="G861" s="403"/>
      <c r="H861" s="424" t="s">
        <v>672</v>
      </c>
      <c r="I861" s="430"/>
      <c r="J861" s="424" t="s">
        <v>671</v>
      </c>
      <c r="K861" s="549">
        <f t="shared" ref="K861:K867" si="279">K860+364</f>
        <v>728</v>
      </c>
      <c r="L861" s="549">
        <v>104</v>
      </c>
      <c r="M861" s="549">
        <v>104</v>
      </c>
      <c r="N861" s="549">
        <v>104</v>
      </c>
      <c r="O861" s="549"/>
      <c r="P861" s="549"/>
      <c r="Q861" s="549"/>
      <c r="R861" s="549"/>
      <c r="S861" s="1104"/>
      <c r="T861" s="1105"/>
      <c r="U861" s="1105"/>
      <c r="V861" s="1105"/>
      <c r="W861" s="1106"/>
      <c r="X861" s="408"/>
      <c r="Y861" s="555">
        <f t="shared" si="276"/>
        <v>728</v>
      </c>
      <c r="Z861" s="555">
        <f t="shared" si="276"/>
        <v>104</v>
      </c>
      <c r="AA861" s="555">
        <f t="shared" si="276"/>
        <v>104</v>
      </c>
      <c r="AB861" s="555">
        <f t="shared" si="276"/>
        <v>104</v>
      </c>
      <c r="AC861" s="998">
        <f t="shared" si="278"/>
        <v>10000</v>
      </c>
      <c r="AD861" s="998">
        <f t="shared" si="277"/>
        <v>10000</v>
      </c>
      <c r="AE861" s="998">
        <f t="shared" si="277"/>
        <v>10000</v>
      </c>
      <c r="AF861" s="998">
        <f t="shared" si="277"/>
        <v>10000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5"/>
        <v>4</v>
      </c>
      <c r="D862" s="403"/>
      <c r="E862" s="460"/>
      <c r="F862" s="460"/>
      <c r="G862" s="403"/>
      <c r="H862" s="424">
        <v>3</v>
      </c>
      <c r="I862" s="430"/>
      <c r="J862" s="424" t="s">
        <v>671</v>
      </c>
      <c r="K862" s="549">
        <f t="shared" si="279"/>
        <v>1092</v>
      </c>
      <c r="L862" s="549">
        <v>156</v>
      </c>
      <c r="M862" s="549">
        <v>156</v>
      </c>
      <c r="N862" s="549">
        <v>156</v>
      </c>
      <c r="O862" s="549"/>
      <c r="P862" s="549"/>
      <c r="Q862" s="549"/>
      <c r="R862" s="549"/>
      <c r="S862" s="1104"/>
      <c r="T862" s="1105"/>
      <c r="U862" s="1105"/>
      <c r="V862" s="1105"/>
      <c r="W862" s="1106"/>
      <c r="X862" s="408"/>
      <c r="Y862" s="555">
        <f t="shared" si="276"/>
        <v>1092</v>
      </c>
      <c r="Z862" s="555">
        <f t="shared" si="276"/>
        <v>156</v>
      </c>
      <c r="AA862" s="555">
        <f t="shared" si="276"/>
        <v>156</v>
      </c>
      <c r="AB862" s="555">
        <f t="shared" si="276"/>
        <v>156</v>
      </c>
      <c r="AC862" s="998">
        <f t="shared" si="278"/>
        <v>10000</v>
      </c>
      <c r="AD862" s="998">
        <f t="shared" si="277"/>
        <v>10000</v>
      </c>
      <c r="AE862" s="998">
        <f t="shared" si="277"/>
        <v>10000</v>
      </c>
      <c r="AF862" s="998">
        <f t="shared" si="277"/>
        <v>10000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5"/>
        <v>4</v>
      </c>
      <c r="D863" s="403"/>
      <c r="E863" s="460"/>
      <c r="F863" s="460"/>
      <c r="G863" s="403"/>
      <c r="H863" s="424">
        <v>4</v>
      </c>
      <c r="I863" s="430"/>
      <c r="J863" s="424" t="s">
        <v>671</v>
      </c>
      <c r="K863" s="549">
        <f t="shared" si="279"/>
        <v>1456</v>
      </c>
      <c r="L863" s="549">
        <v>208</v>
      </c>
      <c r="M863" s="549">
        <v>208</v>
      </c>
      <c r="N863" s="549">
        <v>208</v>
      </c>
      <c r="O863" s="549"/>
      <c r="P863" s="549"/>
      <c r="Q863" s="549"/>
      <c r="R863" s="549"/>
      <c r="S863" s="1104"/>
      <c r="T863" s="1105"/>
      <c r="U863" s="1105"/>
      <c r="V863" s="1105"/>
      <c r="W863" s="1106"/>
      <c r="X863" s="408"/>
      <c r="Y863" s="555">
        <f t="shared" si="276"/>
        <v>1456</v>
      </c>
      <c r="Z863" s="555">
        <f t="shared" si="276"/>
        <v>208</v>
      </c>
      <c r="AA863" s="555">
        <f t="shared" si="276"/>
        <v>208</v>
      </c>
      <c r="AB863" s="555">
        <f t="shared" si="276"/>
        <v>208</v>
      </c>
      <c r="AC863" s="998">
        <f t="shared" si="278"/>
        <v>10000</v>
      </c>
      <c r="AD863" s="998">
        <f t="shared" si="277"/>
        <v>10000</v>
      </c>
      <c r="AE863" s="998">
        <f t="shared" si="277"/>
        <v>10000</v>
      </c>
      <c r="AF863" s="998">
        <f t="shared" si="277"/>
        <v>10000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5"/>
        <v>4</v>
      </c>
      <c r="D864" s="403"/>
      <c r="E864" s="460"/>
      <c r="F864" s="460"/>
      <c r="G864" s="403"/>
      <c r="H864" s="424">
        <v>5</v>
      </c>
      <c r="I864" s="430"/>
      <c r="J864" s="424" t="s">
        <v>671</v>
      </c>
      <c r="K864" s="549">
        <f t="shared" si="279"/>
        <v>1820</v>
      </c>
      <c r="L864" s="549">
        <v>260</v>
      </c>
      <c r="M864" s="549">
        <v>260</v>
      </c>
      <c r="N864" s="549">
        <v>260</v>
      </c>
      <c r="O864" s="549"/>
      <c r="P864" s="549"/>
      <c r="Q864" s="549"/>
      <c r="R864" s="549"/>
      <c r="S864" s="1104"/>
      <c r="T864" s="1105"/>
      <c r="U864" s="1105"/>
      <c r="V864" s="1105"/>
      <c r="W864" s="1106"/>
      <c r="X864" s="408"/>
      <c r="Y864" s="555">
        <f t="shared" si="276"/>
        <v>1820</v>
      </c>
      <c r="Z864" s="555">
        <f t="shared" si="276"/>
        <v>260</v>
      </c>
      <c r="AA864" s="555">
        <f t="shared" si="276"/>
        <v>260</v>
      </c>
      <c r="AB864" s="555">
        <f t="shared" si="276"/>
        <v>260</v>
      </c>
      <c r="AC864" s="998">
        <f t="shared" si="278"/>
        <v>10000</v>
      </c>
      <c r="AD864" s="998">
        <f t="shared" si="277"/>
        <v>10000</v>
      </c>
      <c r="AE864" s="998">
        <f t="shared" si="277"/>
        <v>10000</v>
      </c>
      <c r="AF864" s="998">
        <f t="shared" si="277"/>
        <v>10000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5"/>
        <v>4</v>
      </c>
      <c r="D865" s="403"/>
      <c r="E865" s="460"/>
      <c r="F865" s="460"/>
      <c r="G865" s="403"/>
      <c r="H865" s="424">
        <v>6</v>
      </c>
      <c r="I865" s="430"/>
      <c r="J865" s="424" t="s">
        <v>671</v>
      </c>
      <c r="K865" s="549">
        <f t="shared" si="279"/>
        <v>2184</v>
      </c>
      <c r="L865" s="549">
        <v>312</v>
      </c>
      <c r="M865" s="549">
        <v>312</v>
      </c>
      <c r="N865" s="549">
        <v>312</v>
      </c>
      <c r="O865" s="549"/>
      <c r="P865" s="549"/>
      <c r="Q865" s="549"/>
      <c r="R865" s="549"/>
      <c r="S865" s="1104"/>
      <c r="T865" s="1105"/>
      <c r="U865" s="1105"/>
      <c r="V865" s="1105"/>
      <c r="W865" s="1106"/>
      <c r="X865" s="408"/>
      <c r="Y865" s="555">
        <f t="shared" si="276"/>
        <v>2184</v>
      </c>
      <c r="Z865" s="555">
        <f t="shared" si="276"/>
        <v>312</v>
      </c>
      <c r="AA865" s="555">
        <f t="shared" si="276"/>
        <v>312</v>
      </c>
      <c r="AB865" s="555">
        <f t="shared" si="276"/>
        <v>312</v>
      </c>
      <c r="AC865" s="998">
        <f t="shared" si="278"/>
        <v>10000</v>
      </c>
      <c r="AD865" s="998">
        <f t="shared" si="277"/>
        <v>10000</v>
      </c>
      <c r="AE865" s="998">
        <f t="shared" si="277"/>
        <v>10000</v>
      </c>
      <c r="AF865" s="998">
        <f t="shared" si="277"/>
        <v>10000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5"/>
        <v>4</v>
      </c>
      <c r="D866" s="403"/>
      <c r="E866" s="460"/>
      <c r="F866" s="460"/>
      <c r="G866" s="403"/>
      <c r="H866" s="424">
        <v>7</v>
      </c>
      <c r="I866" s="430"/>
      <c r="J866" s="424" t="s">
        <v>671</v>
      </c>
      <c r="K866" s="549">
        <f t="shared" si="279"/>
        <v>2548</v>
      </c>
      <c r="L866" s="549">
        <v>364</v>
      </c>
      <c r="M866" s="549">
        <v>364</v>
      </c>
      <c r="N866" s="549">
        <v>364</v>
      </c>
      <c r="O866" s="549"/>
      <c r="P866" s="549"/>
      <c r="Q866" s="549"/>
      <c r="R866" s="549"/>
      <c r="S866" s="1104"/>
      <c r="T866" s="1105"/>
      <c r="U866" s="1105"/>
      <c r="V866" s="1105"/>
      <c r="W866" s="1106"/>
      <c r="X866" s="408"/>
      <c r="Y866" s="555">
        <f t="shared" si="276"/>
        <v>2548</v>
      </c>
      <c r="Z866" s="555">
        <f t="shared" si="276"/>
        <v>364</v>
      </c>
      <c r="AA866" s="555">
        <f t="shared" si="276"/>
        <v>364</v>
      </c>
      <c r="AB866" s="555">
        <f t="shared" si="276"/>
        <v>364</v>
      </c>
      <c r="AC866" s="998">
        <f t="shared" si="278"/>
        <v>10000</v>
      </c>
      <c r="AD866" s="998">
        <f t="shared" si="277"/>
        <v>10000</v>
      </c>
      <c r="AE866" s="998">
        <f t="shared" si="277"/>
        <v>10000</v>
      </c>
      <c r="AF866" s="998">
        <f t="shared" si="277"/>
        <v>10000</v>
      </c>
      <c r="AG866" s="544"/>
      <c r="AH866" s="544"/>
      <c r="AI866" s="544"/>
      <c r="AJ866" s="544"/>
      <c r="AK866" s="544"/>
      <c r="AL866" s="544"/>
      <c r="AM866" s="544"/>
      <c r="AN866" s="544"/>
      <c r="AO866" s="403"/>
      <c r="AP866" s="388"/>
      <c r="AQ866" s="376"/>
      <c r="AR866" s="376"/>
      <c r="AS866" s="376"/>
    </row>
    <row r="867" spans="1:45" outlineLevel="3" x14ac:dyDescent="0.25">
      <c r="A867" s="376"/>
      <c r="B867" s="385"/>
      <c r="C867" s="378">
        <f t="shared" si="275"/>
        <v>4</v>
      </c>
      <c r="D867" s="403"/>
      <c r="E867" s="460"/>
      <c r="F867" s="460"/>
      <c r="G867" s="403"/>
      <c r="H867" s="550">
        <v>8</v>
      </c>
      <c r="I867" s="551"/>
      <c r="J867" s="550" t="s">
        <v>671</v>
      </c>
      <c r="K867" s="549">
        <f t="shared" si="279"/>
        <v>2912</v>
      </c>
      <c r="L867" s="549">
        <v>416</v>
      </c>
      <c r="M867" s="549">
        <v>416</v>
      </c>
      <c r="N867" s="549">
        <v>416</v>
      </c>
      <c r="O867" s="549"/>
      <c r="P867" s="549"/>
      <c r="Q867" s="549"/>
      <c r="R867" s="549"/>
      <c r="S867" s="1104"/>
      <c r="T867" s="1105"/>
      <c r="U867" s="1105"/>
      <c r="V867" s="1105"/>
      <c r="W867" s="1106"/>
      <c r="X867" s="408"/>
      <c r="Y867" s="555">
        <f t="shared" si="276"/>
        <v>2912</v>
      </c>
      <c r="Z867" s="555">
        <f t="shared" si="276"/>
        <v>416</v>
      </c>
      <c r="AA867" s="555">
        <f t="shared" si="276"/>
        <v>416</v>
      </c>
      <c r="AB867" s="555">
        <f t="shared" si="276"/>
        <v>416</v>
      </c>
      <c r="AC867" s="998">
        <f t="shared" si="278"/>
        <v>10000</v>
      </c>
      <c r="AD867" s="998">
        <f t="shared" si="277"/>
        <v>10000</v>
      </c>
      <c r="AE867" s="998">
        <f t="shared" si="277"/>
        <v>10000</v>
      </c>
      <c r="AF867" s="998">
        <f t="shared" si="277"/>
        <v>10000</v>
      </c>
      <c r="AG867" s="554"/>
      <c r="AH867" s="554"/>
      <c r="AI867" s="554"/>
      <c r="AJ867" s="554"/>
      <c r="AK867" s="554"/>
      <c r="AL867" s="554"/>
      <c r="AM867" s="554"/>
      <c r="AN867" s="554"/>
      <c r="AO867" s="403"/>
      <c r="AP867" s="388"/>
      <c r="AQ867" s="376"/>
      <c r="AR867" s="376"/>
      <c r="AS867" s="376"/>
    </row>
    <row r="868" spans="1:45" outlineLevel="3" x14ac:dyDescent="0.25">
      <c r="A868" s="376"/>
      <c r="B868" s="385"/>
      <c r="C868" s="378">
        <f t="shared" si="275"/>
        <v>4</v>
      </c>
      <c r="D868" s="403"/>
      <c r="E868" s="460"/>
      <c r="F868" s="460"/>
      <c r="G868" s="403"/>
      <c r="H868" s="542" t="s">
        <v>668</v>
      </c>
      <c r="I868" s="543">
        <v>2</v>
      </c>
      <c r="J868" s="543" t="s">
        <v>674</v>
      </c>
      <c r="K868" s="549"/>
      <c r="L868" s="549"/>
      <c r="M868" s="549"/>
      <c r="N868" s="549"/>
      <c r="O868" s="549">
        <v>45</v>
      </c>
      <c r="P868" s="549">
        <v>45</v>
      </c>
      <c r="Q868" s="549">
        <v>45</v>
      </c>
      <c r="R868" s="549">
        <v>47</v>
      </c>
      <c r="S868" s="1104"/>
      <c r="T868" s="1105"/>
      <c r="U868" s="1105"/>
      <c r="V868" s="1105"/>
      <c r="W868" s="1106"/>
      <c r="X868" s="408"/>
      <c r="Y868" s="556">
        <f>IF(K868="",10*364,K868)</f>
        <v>3640</v>
      </c>
      <c r="Z868" s="556">
        <f t="shared" ref="Z868:AB876" si="280">IF(L868="",10*364,L868)</f>
        <v>3640</v>
      </c>
      <c r="AA868" s="556">
        <f t="shared" si="280"/>
        <v>3640</v>
      </c>
      <c r="AB868" s="556">
        <f t="shared" si="280"/>
        <v>3640</v>
      </c>
      <c r="AC868" s="998">
        <f t="shared" si="278"/>
        <v>45</v>
      </c>
      <c r="AD868" s="998">
        <f t="shared" si="277"/>
        <v>45</v>
      </c>
      <c r="AE868" s="998">
        <f t="shared" si="277"/>
        <v>45</v>
      </c>
      <c r="AF868" s="998">
        <f t="shared" si="277"/>
        <v>47</v>
      </c>
      <c r="AG868" s="548"/>
      <c r="AH868" s="548"/>
      <c r="AI868" s="548"/>
      <c r="AJ868" s="548"/>
      <c r="AK868" s="548"/>
      <c r="AL868" s="548"/>
      <c r="AM868" s="548"/>
      <c r="AN868" s="548"/>
      <c r="AO868" s="403"/>
      <c r="AP868" s="388"/>
      <c r="AQ868" s="376"/>
      <c r="AR868" s="376"/>
      <c r="AS868" s="376"/>
    </row>
    <row r="869" spans="1:45" outlineLevel="3" x14ac:dyDescent="0.25">
      <c r="A869" s="376"/>
      <c r="B869" s="385"/>
      <c r="C869" s="378">
        <f t="shared" si="275"/>
        <v>4</v>
      </c>
      <c r="D869" s="403"/>
      <c r="E869" s="460"/>
      <c r="F869" s="460"/>
      <c r="G869" s="403"/>
      <c r="H869" s="424" t="s">
        <v>670</v>
      </c>
      <c r="I869" s="430"/>
      <c r="J869" s="430" t="s">
        <v>674</v>
      </c>
      <c r="K869" s="549">
        <f>INT(15*30.4)-7</f>
        <v>449</v>
      </c>
      <c r="L869" s="549">
        <f t="shared" ref="L869:N869" si="281">INT(15*30.4)-7</f>
        <v>449</v>
      </c>
      <c r="M869" s="549">
        <f t="shared" si="281"/>
        <v>449</v>
      </c>
      <c r="N869" s="549">
        <f t="shared" si="281"/>
        <v>449</v>
      </c>
      <c r="O869" s="549">
        <v>45</v>
      </c>
      <c r="P869" s="549">
        <v>45</v>
      </c>
      <c r="Q869" s="549">
        <v>45</v>
      </c>
      <c r="R869" s="549">
        <v>47</v>
      </c>
      <c r="S869" s="1104"/>
      <c r="T869" s="1105"/>
      <c r="U869" s="1105"/>
      <c r="V869" s="1105"/>
      <c r="W869" s="1106"/>
      <c r="X869" s="408"/>
      <c r="Y869" s="556">
        <f t="shared" ref="Y869:Y876" si="282">IF(K869="",10*364,K869)</f>
        <v>449</v>
      </c>
      <c r="Z869" s="556">
        <f t="shared" si="280"/>
        <v>449</v>
      </c>
      <c r="AA869" s="556">
        <f t="shared" si="280"/>
        <v>449</v>
      </c>
      <c r="AB869" s="556">
        <f t="shared" si="280"/>
        <v>449</v>
      </c>
      <c r="AC869" s="998">
        <f t="shared" si="278"/>
        <v>45</v>
      </c>
      <c r="AD869" s="998">
        <f t="shared" si="277"/>
        <v>45</v>
      </c>
      <c r="AE869" s="998">
        <f t="shared" si="277"/>
        <v>45</v>
      </c>
      <c r="AF869" s="998">
        <f t="shared" si="277"/>
        <v>47</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5"/>
        <v>4</v>
      </c>
      <c r="D870" s="403"/>
      <c r="E870" s="460"/>
      <c r="F870" s="460"/>
      <c r="G870" s="403"/>
      <c r="H870" s="424" t="s">
        <v>672</v>
      </c>
      <c r="I870" s="430"/>
      <c r="J870" s="430" t="s">
        <v>1140</v>
      </c>
      <c r="K870" s="549"/>
      <c r="L870" s="549"/>
      <c r="M870" s="549"/>
      <c r="N870" s="549"/>
      <c r="O870" s="549"/>
      <c r="P870" s="549"/>
      <c r="Q870" s="549"/>
      <c r="R870" s="549"/>
      <c r="S870" s="1104"/>
      <c r="T870" s="1105"/>
      <c r="U870" s="1105"/>
      <c r="V870" s="1105"/>
      <c r="W870" s="1106"/>
      <c r="X870" s="408"/>
      <c r="Y870" s="556">
        <f t="shared" si="282"/>
        <v>3640</v>
      </c>
      <c r="Z870" s="556">
        <f t="shared" si="280"/>
        <v>3640</v>
      </c>
      <c r="AA870" s="556">
        <f t="shared" si="280"/>
        <v>3640</v>
      </c>
      <c r="AB870" s="556">
        <f t="shared" si="280"/>
        <v>3640</v>
      </c>
      <c r="AC870" s="998">
        <f t="shared" si="278"/>
        <v>10000</v>
      </c>
      <c r="AD870" s="998">
        <f t="shared" si="277"/>
        <v>10000</v>
      </c>
      <c r="AE870" s="998">
        <f t="shared" si="277"/>
        <v>10000</v>
      </c>
      <c r="AF870" s="998">
        <f t="shared" si="277"/>
        <v>10000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5"/>
        <v>4</v>
      </c>
      <c r="D871" s="403"/>
      <c r="E871" s="460"/>
      <c r="F871" s="460"/>
      <c r="G871" s="403"/>
      <c r="H871" s="424">
        <v>3</v>
      </c>
      <c r="I871" s="430"/>
      <c r="J871" s="424" t="s">
        <v>671</v>
      </c>
      <c r="K871" s="549"/>
      <c r="L871" s="549"/>
      <c r="M871" s="549"/>
      <c r="N871" s="549"/>
      <c r="O871" s="549"/>
      <c r="P871" s="549"/>
      <c r="Q871" s="549"/>
      <c r="R871" s="549"/>
      <c r="S871" s="1104"/>
      <c r="T871" s="1105"/>
      <c r="U871" s="1105"/>
      <c r="V871" s="1105"/>
      <c r="W871" s="1106"/>
      <c r="X871" s="408"/>
      <c r="Y871" s="556">
        <f t="shared" si="282"/>
        <v>3640</v>
      </c>
      <c r="Z871" s="556">
        <f t="shared" si="280"/>
        <v>3640</v>
      </c>
      <c r="AA871" s="556">
        <f t="shared" si="280"/>
        <v>3640</v>
      </c>
      <c r="AB871" s="556">
        <f t="shared" si="280"/>
        <v>3640</v>
      </c>
      <c r="AC871" s="998">
        <f t="shared" si="278"/>
        <v>10000</v>
      </c>
      <c r="AD871" s="998">
        <f t="shared" si="277"/>
        <v>10000</v>
      </c>
      <c r="AE871" s="998">
        <f t="shared" si="277"/>
        <v>10000</v>
      </c>
      <c r="AF871" s="998">
        <f t="shared" si="277"/>
        <v>10000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5"/>
        <v>4</v>
      </c>
      <c r="D872" s="403"/>
      <c r="E872" s="460"/>
      <c r="F872" s="460"/>
      <c r="G872" s="403"/>
      <c r="H872" s="424">
        <v>4</v>
      </c>
      <c r="I872" s="430"/>
      <c r="J872" s="424" t="s">
        <v>671</v>
      </c>
      <c r="K872" s="549"/>
      <c r="L872" s="549"/>
      <c r="M872" s="549"/>
      <c r="N872" s="549"/>
      <c r="O872" s="549"/>
      <c r="P872" s="549"/>
      <c r="Q872" s="549"/>
      <c r="R872" s="549"/>
      <c r="S872" s="1104"/>
      <c r="T872" s="1105"/>
      <c r="U872" s="1105"/>
      <c r="V872" s="1105"/>
      <c r="W872" s="1106"/>
      <c r="X872" s="408"/>
      <c r="Y872" s="556">
        <f t="shared" si="282"/>
        <v>3640</v>
      </c>
      <c r="Z872" s="556">
        <f t="shared" si="280"/>
        <v>3640</v>
      </c>
      <c r="AA872" s="556">
        <f t="shared" si="280"/>
        <v>3640</v>
      </c>
      <c r="AB872" s="556">
        <f t="shared" si="280"/>
        <v>3640</v>
      </c>
      <c r="AC872" s="998">
        <f t="shared" si="278"/>
        <v>10000</v>
      </c>
      <c r="AD872" s="998">
        <f t="shared" si="277"/>
        <v>10000</v>
      </c>
      <c r="AE872" s="998">
        <f t="shared" si="277"/>
        <v>10000</v>
      </c>
      <c r="AF872" s="998">
        <f t="shared" si="277"/>
        <v>10000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5"/>
        <v>4</v>
      </c>
      <c r="D873" s="403"/>
      <c r="E873" s="460"/>
      <c r="F873" s="460"/>
      <c r="G873" s="403"/>
      <c r="H873" s="424">
        <v>5</v>
      </c>
      <c r="I873" s="430"/>
      <c r="J873" s="424" t="s">
        <v>671</v>
      </c>
      <c r="K873" s="549"/>
      <c r="L873" s="549"/>
      <c r="M873" s="549"/>
      <c r="N873" s="549"/>
      <c r="O873" s="549"/>
      <c r="P873" s="549"/>
      <c r="Q873" s="549"/>
      <c r="R873" s="549"/>
      <c r="S873" s="1104"/>
      <c r="T873" s="1105"/>
      <c r="U873" s="1105"/>
      <c r="V873" s="1105"/>
      <c r="W873" s="1106"/>
      <c r="X873" s="408"/>
      <c r="Y873" s="556">
        <f t="shared" si="282"/>
        <v>3640</v>
      </c>
      <c r="Z873" s="556">
        <f t="shared" si="280"/>
        <v>3640</v>
      </c>
      <c r="AA873" s="556">
        <f t="shared" si="280"/>
        <v>3640</v>
      </c>
      <c r="AB873" s="556">
        <f t="shared" si="280"/>
        <v>3640</v>
      </c>
      <c r="AC873" s="998">
        <f t="shared" si="278"/>
        <v>10000</v>
      </c>
      <c r="AD873" s="998">
        <f t="shared" si="277"/>
        <v>10000</v>
      </c>
      <c r="AE873" s="998">
        <f t="shared" si="277"/>
        <v>10000</v>
      </c>
      <c r="AF873" s="998">
        <f t="shared" si="277"/>
        <v>10000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5"/>
        <v>4</v>
      </c>
      <c r="D874" s="403"/>
      <c r="E874" s="460"/>
      <c r="F874" s="460"/>
      <c r="G874" s="403"/>
      <c r="H874" s="424">
        <v>6</v>
      </c>
      <c r="I874" s="430"/>
      <c r="J874" s="424" t="s">
        <v>671</v>
      </c>
      <c r="K874" s="549"/>
      <c r="L874" s="549"/>
      <c r="M874" s="549"/>
      <c r="N874" s="549"/>
      <c r="O874" s="549"/>
      <c r="P874" s="549"/>
      <c r="Q874" s="549"/>
      <c r="R874" s="549"/>
      <c r="S874" s="1104"/>
      <c r="T874" s="1105"/>
      <c r="U874" s="1105"/>
      <c r="V874" s="1105"/>
      <c r="W874" s="1106"/>
      <c r="X874" s="408"/>
      <c r="Y874" s="556">
        <f t="shared" si="282"/>
        <v>3640</v>
      </c>
      <c r="Z874" s="556">
        <f t="shared" si="280"/>
        <v>3640</v>
      </c>
      <c r="AA874" s="556">
        <f t="shared" si="280"/>
        <v>3640</v>
      </c>
      <c r="AB874" s="556">
        <f t="shared" si="280"/>
        <v>3640</v>
      </c>
      <c r="AC874" s="998">
        <f t="shared" si="278"/>
        <v>10000</v>
      </c>
      <c r="AD874" s="998">
        <f t="shared" si="277"/>
        <v>10000</v>
      </c>
      <c r="AE874" s="998">
        <f t="shared" si="277"/>
        <v>10000</v>
      </c>
      <c r="AF874" s="998">
        <f t="shared" si="277"/>
        <v>10000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5"/>
        <v>4</v>
      </c>
      <c r="D875" s="403"/>
      <c r="E875" s="460"/>
      <c r="F875" s="460"/>
      <c r="G875" s="403"/>
      <c r="H875" s="424">
        <v>7</v>
      </c>
      <c r="I875" s="430"/>
      <c r="J875" s="424" t="s">
        <v>671</v>
      </c>
      <c r="K875" s="549"/>
      <c r="L875" s="549"/>
      <c r="M875" s="549"/>
      <c r="N875" s="549"/>
      <c r="O875" s="549"/>
      <c r="P875" s="549"/>
      <c r="Q875" s="549"/>
      <c r="R875" s="549"/>
      <c r="S875" s="1104"/>
      <c r="T875" s="1105"/>
      <c r="U875" s="1105"/>
      <c r="V875" s="1105"/>
      <c r="W875" s="1106"/>
      <c r="X875" s="408"/>
      <c r="Y875" s="556">
        <f t="shared" si="282"/>
        <v>3640</v>
      </c>
      <c r="Z875" s="556">
        <f t="shared" si="280"/>
        <v>3640</v>
      </c>
      <c r="AA875" s="556">
        <f t="shared" si="280"/>
        <v>3640</v>
      </c>
      <c r="AB875" s="556">
        <f t="shared" si="280"/>
        <v>3640</v>
      </c>
      <c r="AC875" s="998">
        <f t="shared" si="278"/>
        <v>10000</v>
      </c>
      <c r="AD875" s="998">
        <f t="shared" si="277"/>
        <v>10000</v>
      </c>
      <c r="AE875" s="998">
        <f t="shared" si="277"/>
        <v>10000</v>
      </c>
      <c r="AF875" s="998">
        <f t="shared" si="277"/>
        <v>10000</v>
      </c>
      <c r="AG875" s="544"/>
      <c r="AH875" s="544"/>
      <c r="AI875" s="544"/>
      <c r="AJ875" s="544"/>
      <c r="AK875" s="544"/>
      <c r="AL875" s="544"/>
      <c r="AM875" s="544"/>
      <c r="AN875" s="544"/>
      <c r="AO875" s="403"/>
      <c r="AP875" s="388"/>
      <c r="AQ875" s="376"/>
      <c r="AR875" s="376"/>
      <c r="AS875" s="376"/>
    </row>
    <row r="876" spans="1:45" outlineLevel="3" x14ac:dyDescent="0.25">
      <c r="A876" s="376"/>
      <c r="B876" s="385"/>
      <c r="C876" s="378">
        <f t="shared" si="275"/>
        <v>4</v>
      </c>
      <c r="D876" s="403"/>
      <c r="E876" s="460"/>
      <c r="F876" s="460"/>
      <c r="G876" s="403"/>
      <c r="H876" s="550">
        <v>8</v>
      </c>
      <c r="I876" s="551"/>
      <c r="J876" s="550" t="s">
        <v>671</v>
      </c>
      <c r="K876" s="549"/>
      <c r="L876" s="549"/>
      <c r="M876" s="549"/>
      <c r="N876" s="549"/>
      <c r="O876" s="549"/>
      <c r="P876" s="549"/>
      <c r="Q876" s="549"/>
      <c r="R876" s="549"/>
      <c r="S876" s="1107"/>
      <c r="T876" s="1108"/>
      <c r="U876" s="1108"/>
      <c r="V876" s="1108"/>
      <c r="W876" s="1109"/>
      <c r="X876" s="408"/>
      <c r="Y876" s="556">
        <f t="shared" si="282"/>
        <v>3640</v>
      </c>
      <c r="Z876" s="556">
        <f t="shared" si="280"/>
        <v>3640</v>
      </c>
      <c r="AA876" s="556">
        <f t="shared" si="280"/>
        <v>3640</v>
      </c>
      <c r="AB876" s="556">
        <f t="shared" si="280"/>
        <v>3640</v>
      </c>
      <c r="AC876" s="998">
        <f t="shared" si="278"/>
        <v>10000</v>
      </c>
      <c r="AD876" s="998">
        <f t="shared" si="277"/>
        <v>10000</v>
      </c>
      <c r="AE876" s="998">
        <f t="shared" si="277"/>
        <v>10000</v>
      </c>
      <c r="AF876" s="998">
        <f t="shared" si="277"/>
        <v>10000</v>
      </c>
      <c r="AG876" s="554"/>
      <c r="AH876" s="554"/>
      <c r="AI876" s="554"/>
      <c r="AJ876" s="554"/>
      <c r="AK876" s="554"/>
      <c r="AL876" s="554"/>
      <c r="AM876" s="554"/>
      <c r="AN876" s="554"/>
      <c r="AO876" s="403"/>
      <c r="AP876" s="388"/>
      <c r="AQ876" s="376"/>
      <c r="AR876" s="376"/>
      <c r="AS876" s="376"/>
    </row>
    <row r="877" spans="1:45" ht="5.0999999999999996" customHeight="1" outlineLevel="2" x14ac:dyDescent="0.25">
      <c r="A877" s="376"/>
      <c r="B877" s="385"/>
      <c r="C877" s="378">
        <f>INT($C$828)+2.005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t="s">
        <v>438</v>
      </c>
      <c r="AP877" s="388"/>
      <c r="AQ877" s="376"/>
      <c r="AR877" s="376"/>
      <c r="AS877" s="376"/>
    </row>
    <row r="878" spans="1:45" ht="5.0999999999999996" customHeight="1" outlineLevel="2" x14ac:dyDescent="0.25">
      <c r="A878" s="376"/>
      <c r="B878" s="385"/>
      <c r="C878" s="378">
        <f>INT($C$828)+2.005</f>
        <v>3.0049999999999999</v>
      </c>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c r="AB878" s="403"/>
      <c r="AC878" s="403"/>
      <c r="AD878" s="403"/>
      <c r="AE878" s="403"/>
      <c r="AF878" s="403"/>
      <c r="AG878" s="403"/>
      <c r="AH878" s="403"/>
      <c r="AI878" s="403"/>
      <c r="AJ878" s="403"/>
      <c r="AK878" s="403"/>
      <c r="AL878" s="403"/>
      <c r="AM878" s="403"/>
      <c r="AN878" s="403"/>
      <c r="AO878" s="403"/>
      <c r="AP878" s="388"/>
      <c r="AQ878" s="376"/>
      <c r="AR878" s="376"/>
      <c r="AS878" s="376"/>
    </row>
    <row r="879" spans="1:45" ht="5.0999999999999996" customHeight="1" outlineLevel="1" x14ac:dyDescent="0.25">
      <c r="A879" s="376"/>
      <c r="B879" s="413"/>
      <c r="C879" s="414">
        <f>INT($C$828)+1.005</f>
        <v>2.0049999999999999</v>
      </c>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6" t="s">
        <v>129</v>
      </c>
      <c r="AQ879" s="376"/>
      <c r="AR879" s="376"/>
      <c r="AS879" s="376"/>
    </row>
    <row r="880" spans="1:45" ht="5.0999999999999996" customHeight="1" collapsed="1" x14ac:dyDescent="0.25">
      <c r="A880" s="376"/>
      <c r="B880" s="417"/>
      <c r="C880" s="418">
        <f>INT($C$828)+0.005</f>
        <v>1.0049999999999999</v>
      </c>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c r="AN880" s="417"/>
      <c r="AO880" s="417"/>
      <c r="AP880" s="417"/>
      <c r="AQ880" s="376"/>
      <c r="AR880" s="376"/>
      <c r="AS880" s="376"/>
    </row>
    <row r="881" spans="1:45" hidden="1" outlineLevel="2" x14ac:dyDescent="0.25">
      <c r="A881" s="376"/>
      <c r="B881" s="376"/>
      <c r="C881" s="378">
        <f>INT($C$828)+2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idden="1" outlineLevel="2" x14ac:dyDescent="0.25">
      <c r="A882" s="376"/>
      <c r="B882" s="376"/>
      <c r="C882" s="378">
        <f>INT($C$886)+2</f>
        <v>3</v>
      </c>
      <c r="D882" s="376"/>
      <c r="E882" s="376"/>
      <c r="F882" s="376"/>
      <c r="G882" s="376"/>
      <c r="H882" s="376"/>
      <c r="I882" s="376"/>
      <c r="J882" s="376"/>
      <c r="K882" s="376"/>
      <c r="L882" s="376"/>
      <c r="M882" s="376"/>
      <c r="N882" s="376"/>
      <c r="O882" s="376"/>
      <c r="P882" s="376"/>
      <c r="Q882" s="376"/>
      <c r="R882" s="376"/>
      <c r="S882" s="376"/>
      <c r="T882" s="376"/>
      <c r="U882" s="376"/>
      <c r="V882" s="376"/>
      <c r="W882" s="376"/>
      <c r="X882" s="376"/>
      <c r="Y882" s="376"/>
      <c r="Z882" s="376"/>
      <c r="AA882" s="376"/>
      <c r="AB882" s="376"/>
      <c r="AC882" s="376"/>
      <c r="AD882" s="376"/>
      <c r="AE882" s="376"/>
      <c r="AF882" s="376"/>
      <c r="AG882" s="376"/>
      <c r="AH882" s="376"/>
      <c r="AI882" s="376"/>
      <c r="AJ882" s="376"/>
      <c r="AK882" s="376"/>
      <c r="AL882" s="376"/>
      <c r="AM882" s="376"/>
      <c r="AN882" s="376"/>
      <c r="AO882" s="376"/>
      <c r="AP882" s="376"/>
      <c r="AQ882" s="376"/>
      <c r="AR882" s="376"/>
      <c r="AS882" s="376"/>
    </row>
    <row r="883" spans="1:45" ht="5.0999999999999996" customHeight="1" thickBot="1" x14ac:dyDescent="0.3">
      <c r="A883" s="376"/>
      <c r="B883" s="379"/>
      <c r="C883" s="380">
        <f>INT($C$886)+0.005</f>
        <v>1.0049999999999999</v>
      </c>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c r="AA883" s="379"/>
      <c r="AB883" s="379"/>
      <c r="AC883" s="379"/>
      <c r="AD883" s="379"/>
      <c r="AE883" s="379"/>
      <c r="AF883" s="379"/>
      <c r="AG883" s="379"/>
      <c r="AH883" s="379"/>
      <c r="AI883" s="379"/>
      <c r="AJ883" s="379"/>
      <c r="AK883" s="379"/>
      <c r="AL883" s="379"/>
      <c r="AM883" s="379"/>
      <c r="AN883" s="379"/>
      <c r="AO883" s="379"/>
      <c r="AP883" s="379"/>
      <c r="AQ883" s="376"/>
      <c r="AR883" s="376"/>
      <c r="AS883" s="376"/>
    </row>
    <row r="884" spans="1:45" ht="5.0999999999999996" customHeight="1" outlineLevel="1" collapsed="1" x14ac:dyDescent="0.25">
      <c r="A884" s="376"/>
      <c r="B884" s="381" t="s">
        <v>0</v>
      </c>
      <c r="C884" s="382">
        <f>INT($C$886)+1.005</f>
        <v>2.0049999999999999</v>
      </c>
      <c r="D884" s="383"/>
      <c r="E884" s="383"/>
      <c r="F884" s="383"/>
      <c r="G884" s="383"/>
      <c r="H884" s="383"/>
      <c r="I884" s="383"/>
      <c r="J884" s="383"/>
      <c r="K884" s="383"/>
      <c r="L884" s="383"/>
      <c r="M884" s="383"/>
      <c r="N884" s="383"/>
      <c r="O884" s="383"/>
      <c r="P884" s="383"/>
      <c r="Q884" s="383"/>
      <c r="R884" s="383"/>
      <c r="S884" s="383"/>
      <c r="T884" s="383"/>
      <c r="U884" s="383"/>
      <c r="V884" s="383"/>
      <c r="W884" s="383"/>
      <c r="X884" s="383"/>
      <c r="Y884" s="383"/>
      <c r="Z884" s="383"/>
      <c r="AA884" s="383"/>
      <c r="AB884" s="383"/>
      <c r="AC884" s="383"/>
      <c r="AD884" s="383"/>
      <c r="AE884" s="383"/>
      <c r="AF884" s="383"/>
      <c r="AG884" s="383"/>
      <c r="AH884" s="383"/>
      <c r="AI884" s="383"/>
      <c r="AJ884" s="383"/>
      <c r="AK884" s="383"/>
      <c r="AL884" s="383"/>
      <c r="AM884" s="383"/>
      <c r="AN884" s="383"/>
      <c r="AO884" s="383"/>
      <c r="AP884" s="384"/>
      <c r="AQ884" s="376"/>
      <c r="AR884" s="376"/>
      <c r="AS884" s="376"/>
    </row>
    <row r="885" spans="1:45" hidden="1" outlineLevel="4" x14ac:dyDescent="0.25">
      <c r="A885" s="376"/>
      <c r="B885" s="385"/>
      <c r="C885" s="378">
        <f>INT(MAX($C$896:$C$1006))+1</f>
        <v>5</v>
      </c>
      <c r="D885" s="386"/>
      <c r="E885" s="386"/>
      <c r="F885" s="386"/>
      <c r="G885" s="386"/>
      <c r="H885" s="387"/>
      <c r="I885" s="387"/>
      <c r="J885" s="387"/>
      <c r="K885" s="387"/>
      <c r="L885" s="387"/>
      <c r="M885" s="387"/>
      <c r="N885" s="387"/>
      <c r="O885" s="387"/>
      <c r="P885" s="387"/>
      <c r="Q885" s="387"/>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387"/>
      <c r="AO885" s="386"/>
      <c r="AP885" s="388"/>
      <c r="AQ885" s="376"/>
      <c r="AR885" s="376"/>
      <c r="AS885" s="376"/>
    </row>
    <row r="886" spans="1:45" ht="20.100000000000001" customHeight="1" x14ac:dyDescent="0.25">
      <c r="A886" s="376"/>
      <c r="B886" s="385"/>
      <c r="C886" s="378">
        <v>1.02</v>
      </c>
      <c r="D886" s="389"/>
      <c r="E886" s="453" t="s">
        <v>425</v>
      </c>
      <c r="F886" s="454"/>
      <c r="G886" s="390"/>
      <c r="H886" s="857" t="str">
        <f>COUNTIFS($B$1:$B886, "«")&amp;" Sheep: Husbandry &amp; Labour requirements"</f>
        <v>6 Sheep: Husbandry &amp; Labour requirements</v>
      </c>
      <c r="I886" s="419"/>
      <c r="J886" s="419"/>
      <c r="K886" s="419"/>
      <c r="L886" s="419"/>
      <c r="M886" s="419"/>
      <c r="N886" s="419"/>
      <c r="O886" s="419"/>
      <c r="P886" s="419"/>
      <c r="Q886" s="419"/>
      <c r="R886" s="419"/>
      <c r="S886" s="419"/>
      <c r="T886" s="419"/>
      <c r="U886" s="419"/>
      <c r="V886" s="419"/>
      <c r="W886" s="534"/>
      <c r="X886" s="419"/>
      <c r="Y886" s="419"/>
      <c r="Z886" s="419"/>
      <c r="AA886" s="419"/>
      <c r="AB886" s="419"/>
      <c r="AC886" s="419"/>
      <c r="AD886" s="419"/>
      <c r="AE886" s="419"/>
      <c r="AF886" s="419"/>
      <c r="AG886" s="419"/>
      <c r="AH886" s="419"/>
      <c r="AI886" s="419"/>
      <c r="AJ886" s="419"/>
      <c r="AK886" s="419"/>
      <c r="AL886" s="419"/>
      <c r="AM886" s="419"/>
      <c r="AN886" s="419"/>
      <c r="AO886" s="456"/>
      <c r="AP886" s="388"/>
      <c r="AQ886" s="376"/>
      <c r="AR886" s="376"/>
      <c r="AS886" s="376"/>
    </row>
    <row r="887" spans="1:45" ht="20.100000000000001" customHeight="1" outlineLevel="1" collapsed="1" x14ac:dyDescent="0.25">
      <c r="A887" s="376"/>
      <c r="B887" s="385"/>
      <c r="C887" s="378">
        <f>INT($C$886)+1.02</f>
        <v>2.02</v>
      </c>
      <c r="D887" s="389"/>
      <c r="E887" s="453" t="s">
        <v>427</v>
      </c>
      <c r="F887" s="457">
        <v>1</v>
      </c>
      <c r="G887" s="394"/>
      <c r="H887" s="395" t="s">
        <v>675</v>
      </c>
      <c r="I887" s="396"/>
      <c r="J887" s="396"/>
      <c r="K887" s="396"/>
      <c r="L887" s="396"/>
      <c r="M887" s="396"/>
      <c r="N887" s="396"/>
      <c r="O887" s="396"/>
      <c r="P887" s="396"/>
      <c r="Q887" s="396"/>
      <c r="R887" s="396"/>
      <c r="S887" s="396"/>
      <c r="T887" s="396"/>
      <c r="U887" s="396"/>
      <c r="V887" s="396"/>
      <c r="W887" s="535"/>
      <c r="X887" s="396"/>
      <c r="Y887" s="396"/>
      <c r="Z887" s="396"/>
      <c r="AA887" s="396"/>
      <c r="AB887" s="396"/>
      <c r="AC887" s="396"/>
      <c r="AD887" s="396"/>
      <c r="AE887" s="396"/>
      <c r="AF887" s="396"/>
      <c r="AG887" s="396"/>
      <c r="AH887" s="396"/>
      <c r="AI887" s="396"/>
      <c r="AJ887" s="396"/>
      <c r="AK887" s="396"/>
      <c r="AL887" s="396"/>
      <c r="AM887" s="396"/>
      <c r="AN887" s="396"/>
      <c r="AO887" s="459"/>
      <c r="AP887" s="388"/>
      <c r="AQ887" s="376"/>
      <c r="AR887" s="376"/>
      <c r="AS887" s="376"/>
    </row>
    <row r="888" spans="1:45" ht="5.0999999999999996" hidden="1" customHeight="1" outlineLevel="2" x14ac:dyDescent="0.25">
      <c r="A888" s="376"/>
      <c r="B888" s="385"/>
      <c r="C888" s="378">
        <f>INT($C$886)+2.005</f>
        <v>3.0049999999999999</v>
      </c>
      <c r="D888" s="386"/>
      <c r="E888" s="386"/>
      <c r="F888" s="386"/>
      <c r="G888" s="386"/>
      <c r="H888" s="386"/>
      <c r="I888" s="386"/>
      <c r="J888" s="386"/>
      <c r="K888" s="386"/>
      <c r="L888" s="386"/>
      <c r="M888" s="386"/>
      <c r="N888" s="386"/>
      <c r="O888" s="386"/>
      <c r="P888" s="386"/>
      <c r="Q888" s="386"/>
      <c r="R888" s="386"/>
      <c r="S888" s="386"/>
      <c r="T888" s="386"/>
      <c r="U888" s="386"/>
      <c r="V888" s="386"/>
      <c r="W888" s="386"/>
      <c r="X888" s="386"/>
      <c r="Y888" s="386"/>
      <c r="Z888" s="386"/>
      <c r="AA888" s="386"/>
      <c r="AB888" s="386"/>
      <c r="AC888" s="386"/>
      <c r="AD888" s="386"/>
      <c r="AE888" s="386"/>
      <c r="AF888" s="386"/>
      <c r="AG888" s="386"/>
      <c r="AH888" s="386"/>
      <c r="AI888" s="386"/>
      <c r="AJ888" s="386"/>
      <c r="AK888" s="386"/>
      <c r="AL888" s="386"/>
      <c r="AM888" s="386"/>
      <c r="AN888" s="386"/>
      <c r="AO888" s="386"/>
      <c r="AP888" s="388"/>
      <c r="AQ888" s="376"/>
      <c r="AR888" s="376"/>
      <c r="AS888" s="376"/>
    </row>
    <row r="889" spans="1:45" hidden="1" outlineLevel="2" x14ac:dyDescent="0.25">
      <c r="A889" s="376"/>
      <c r="B889" s="385"/>
      <c r="C889" s="378">
        <f>INT($C$886)+2</f>
        <v>3</v>
      </c>
      <c r="D889" s="386"/>
      <c r="E889" s="460"/>
      <c r="F889" s="460"/>
      <c r="G889" s="386"/>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c r="AF889" s="400"/>
      <c r="AG889" s="400"/>
      <c r="AH889" s="400"/>
      <c r="AI889" s="400"/>
      <c r="AJ889" s="400"/>
      <c r="AK889" s="400"/>
      <c r="AL889" s="400"/>
      <c r="AM889" s="400"/>
      <c r="AN889" s="400"/>
      <c r="AO889" s="386"/>
      <c r="AP889" s="388"/>
      <c r="AQ889" s="376"/>
      <c r="AR889" s="376"/>
      <c r="AS889" s="376"/>
    </row>
    <row r="890" spans="1:45" hidden="1" outlineLevel="2" x14ac:dyDescent="0.25">
      <c r="A890" s="376"/>
      <c r="B890" s="385"/>
      <c r="C890" s="378">
        <f>INT($C$886)+2</f>
        <v>3</v>
      </c>
      <c r="D890" s="386"/>
      <c r="E890" s="460"/>
      <c r="F890" s="460"/>
      <c r="G890" s="386"/>
      <c r="H890" s="401"/>
      <c r="I890" s="401"/>
      <c r="J890" s="401"/>
      <c r="K890" s="401"/>
      <c r="L890" s="461" t="s">
        <v>676</v>
      </c>
      <c r="M890" s="461"/>
      <c r="N890" s="461"/>
      <c r="O890" s="461"/>
      <c r="P890" s="461"/>
      <c r="Q890" s="461"/>
      <c r="R890" s="461"/>
      <c r="S890" s="461"/>
      <c r="T890" s="461"/>
      <c r="U890" s="461"/>
      <c r="V890" s="46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idden="1" outlineLevel="2" x14ac:dyDescent="0.25">
      <c r="A891" s="376"/>
      <c r="B891" s="385"/>
      <c r="C891" s="378">
        <f>INT($C$886)+2</f>
        <v>3</v>
      </c>
      <c r="D891" s="386"/>
      <c r="E891" s="460"/>
      <c r="F891" s="460"/>
      <c r="G891" s="386"/>
      <c r="H891" s="401"/>
      <c r="I891" s="401"/>
      <c r="J891" s="401"/>
      <c r="K891" s="401"/>
      <c r="L891" s="401"/>
      <c r="M891" s="401"/>
      <c r="N891" s="461" t="s">
        <v>677</v>
      </c>
      <c r="O891" s="461"/>
      <c r="P891" s="461"/>
      <c r="Q891" s="461"/>
      <c r="R891" s="461"/>
      <c r="S891" s="401"/>
      <c r="T891" s="401"/>
      <c r="U891" s="401"/>
      <c r="V891" s="401"/>
      <c r="W891" s="401"/>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30" hidden="1" outlineLevel="2" x14ac:dyDescent="0.25">
      <c r="A892" s="376"/>
      <c r="B892" s="385"/>
      <c r="C892" s="378">
        <f>INT($C$886)+2</f>
        <v>3</v>
      </c>
      <c r="D892" s="386"/>
      <c r="E892" s="460"/>
      <c r="F892" s="460"/>
      <c r="G892" s="386"/>
      <c r="H892" s="401" t="s">
        <v>678</v>
      </c>
      <c r="I892" s="401"/>
      <c r="J892" s="401" t="s">
        <v>679</v>
      </c>
      <c r="K892" s="401" t="s">
        <v>164</v>
      </c>
      <c r="L892" s="401" t="s">
        <v>680</v>
      </c>
      <c r="M892" s="401" t="s">
        <v>681</v>
      </c>
      <c r="N892" s="401" t="s">
        <v>682</v>
      </c>
      <c r="O892" s="401" t="s">
        <v>683</v>
      </c>
      <c r="P892" s="401" t="s">
        <v>684</v>
      </c>
      <c r="Q892" s="557" t="s">
        <v>685</v>
      </c>
      <c r="R892" s="401" t="s">
        <v>686</v>
      </c>
      <c r="S892" s="401" t="s">
        <v>687</v>
      </c>
      <c r="T892" s="401" t="s">
        <v>941</v>
      </c>
      <c r="U892" s="401" t="s">
        <v>640</v>
      </c>
      <c r="V892" s="401" t="s">
        <v>688</v>
      </c>
      <c r="W892" s="401" t="s">
        <v>689</v>
      </c>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t="11.65" hidden="1" customHeight="1" outlineLevel="2" x14ac:dyDescent="0.25">
      <c r="A893" s="376"/>
      <c r="B893" s="385" t="s">
        <v>431</v>
      </c>
      <c r="C893" s="378">
        <f>INT($C$886)+2.01</f>
        <v>3.01</v>
      </c>
      <c r="D893" s="386"/>
      <c r="E893" s="386"/>
      <c r="F893" s="386"/>
      <c r="G893" s="386"/>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c r="AF893" s="401"/>
      <c r="AG893" s="401"/>
      <c r="AH893" s="401"/>
      <c r="AI893" s="401"/>
      <c r="AJ893" s="401"/>
      <c r="AK893" s="401"/>
      <c r="AL893" s="401"/>
      <c r="AM893" s="401"/>
      <c r="AN893" s="401"/>
      <c r="AO893" s="386"/>
      <c r="AP893" s="388"/>
      <c r="AQ893" s="376"/>
      <c r="AR893" s="376"/>
      <c r="AS893" s="376"/>
    </row>
    <row r="894" spans="1:45" hidden="1" outlineLevel="4" x14ac:dyDescent="0.25">
      <c r="A894" s="376"/>
      <c r="B894" s="385"/>
      <c r="C894" s="378">
        <f>INT(MAX($C$896:$C$1006))+1</f>
        <v>5</v>
      </c>
      <c r="D894" s="403"/>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idden="1" outlineLevel="4" x14ac:dyDescent="0.25">
      <c r="A895" s="376"/>
      <c r="B895" s="385" t="s">
        <v>432</v>
      </c>
      <c r="C895" s="378">
        <f>INT(MAX($C$896:$C$1006))+1</f>
        <v>5</v>
      </c>
      <c r="D895" s="403" t="s">
        <v>433</v>
      </c>
      <c r="E895" s="460"/>
      <c r="F895" s="460"/>
      <c r="G895" s="403"/>
      <c r="H895" s="460"/>
      <c r="I895" s="460"/>
      <c r="J895" s="460"/>
      <c r="K895" s="460"/>
      <c r="L895" s="460"/>
      <c r="M895" s="460"/>
      <c r="N895" s="460"/>
      <c r="O895" s="460"/>
      <c r="P895" s="460"/>
      <c r="Q895" s="460"/>
      <c r="R895" s="460"/>
      <c r="S895" s="460"/>
      <c r="T895" s="460"/>
      <c r="U895" s="460"/>
      <c r="V895" s="460"/>
      <c r="W895" s="460"/>
      <c r="X895" s="460"/>
      <c r="Y895" s="460"/>
      <c r="Z895" s="460"/>
      <c r="AA895" s="460"/>
      <c r="AB895" s="460"/>
      <c r="AC895" s="460"/>
      <c r="AD895" s="460"/>
      <c r="AE895" s="460"/>
      <c r="AF895" s="460"/>
      <c r="AG895" s="460"/>
      <c r="AH895" s="460"/>
      <c r="AI895" s="460"/>
      <c r="AJ895" s="460"/>
      <c r="AK895" s="460"/>
      <c r="AL895" s="460"/>
      <c r="AM895" s="460"/>
      <c r="AN895" s="460"/>
      <c r="AO895" s="403"/>
      <c r="AP895" s="388"/>
      <c r="AQ895" s="376"/>
      <c r="AR895" s="376"/>
      <c r="AS895" s="376"/>
    </row>
    <row r="896" spans="1:45" ht="5.0999999999999996" hidden="1" customHeight="1" outlineLevel="2" x14ac:dyDescent="0.25">
      <c r="A896" s="376"/>
      <c r="B896" s="385"/>
      <c r="C896" s="378">
        <f>INT($C$886)+2.005</f>
        <v>3.0049999999999999</v>
      </c>
      <c r="D896" s="403" t="s">
        <v>434</v>
      </c>
      <c r="E896" s="403"/>
      <c r="F896" s="403"/>
      <c r="G896" s="403"/>
      <c r="H896" s="464"/>
      <c r="I896" s="464"/>
      <c r="J896" s="464"/>
      <c r="K896" s="464"/>
      <c r="L896" s="558"/>
      <c r="M896" s="558"/>
      <c r="N896" s="558"/>
      <c r="O896" s="558"/>
      <c r="P896" s="558"/>
      <c r="Q896" s="558"/>
      <c r="R896" s="558"/>
      <c r="S896" s="558"/>
      <c r="T896" s="558"/>
      <c r="U896" s="558"/>
      <c r="V896" s="558"/>
      <c r="W896" s="558"/>
      <c r="X896" s="464"/>
      <c r="Y896" s="464"/>
      <c r="Z896" s="464"/>
      <c r="AA896" s="464"/>
      <c r="AB896" s="405"/>
      <c r="AC896" s="405"/>
      <c r="AD896" s="405"/>
      <c r="AE896" s="405"/>
      <c r="AF896" s="405"/>
      <c r="AG896" s="405"/>
      <c r="AH896" s="405"/>
      <c r="AI896" s="405"/>
      <c r="AJ896" s="405"/>
      <c r="AK896" s="405"/>
      <c r="AL896" s="405"/>
      <c r="AM896" s="405"/>
      <c r="AN896" s="405"/>
      <c r="AO896" s="403"/>
      <c r="AP896" s="388"/>
      <c r="AQ896" s="376"/>
      <c r="AR896" s="376"/>
      <c r="AS896" s="376"/>
    </row>
    <row r="897" spans="1:45" hidden="1" outlineLevel="2" x14ac:dyDescent="0.25">
      <c r="A897" s="376"/>
      <c r="B897" s="385"/>
      <c r="C897" s="378">
        <f>INT($C$886)+2</f>
        <v>3</v>
      </c>
      <c r="D897" s="403"/>
      <c r="E897" s="460" t="s">
        <v>690</v>
      </c>
      <c r="F897" s="454" t="s">
        <v>691</v>
      </c>
      <c r="G897" s="403"/>
      <c r="H897" s="559"/>
      <c r="I897" s="477"/>
      <c r="J897" s="477"/>
      <c r="K897" s="408"/>
      <c r="L897" s="560">
        <f>COUNTA($J$897:$J$1006)/M897</f>
        <v>27</v>
      </c>
      <c r="M897" s="560">
        <v>4</v>
      </c>
      <c r="N897" s="477"/>
      <c r="O897" s="477"/>
      <c r="P897" s="477"/>
      <c r="Q897" s="477"/>
      <c r="R897" s="477"/>
      <c r="S897" s="477"/>
      <c r="T897" s="477"/>
      <c r="U897" s="477"/>
      <c r="V897" s="477"/>
      <c r="W897" s="477"/>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hidden="1" outlineLevel="2" x14ac:dyDescent="0.25">
      <c r="A898" s="376"/>
      <c r="B898" s="385"/>
      <c r="C898" s="378">
        <f>INT($C$886)+2</f>
        <v>3</v>
      </c>
      <c r="D898" s="403"/>
      <c r="E898" s="460">
        <v>0</v>
      </c>
      <c r="F898" s="454" t="b">
        <f t="shared" ref="F898:F929" si="283">COUNTIFS($L898:$W898,"-")&lt;&gt;COUNTA($L898:$W898)</f>
        <v>1</v>
      </c>
      <c r="G898" s="403"/>
      <c r="H898" s="561" t="s">
        <v>692</v>
      </c>
      <c r="I898" s="561"/>
      <c r="J898" s="542" t="s">
        <v>693</v>
      </c>
      <c r="K898" s="562" t="str">
        <f>IF(L898&lt;0,"-",IFERROR(DATE(2019,1,($L898)*7+1),"-"))</f>
        <v>-</v>
      </c>
      <c r="L898" s="563" t="s">
        <v>694</v>
      </c>
      <c r="M898" s="563" t="s">
        <v>694</v>
      </c>
      <c r="N898" s="563" t="s">
        <v>694</v>
      </c>
      <c r="O898" s="563" t="s">
        <v>694</v>
      </c>
      <c r="P898" s="563" t="s">
        <v>694</v>
      </c>
      <c r="Q898" s="563" t="s">
        <v>694</v>
      </c>
      <c r="R898" s="563" t="s">
        <v>694</v>
      </c>
      <c r="S898" s="563" t="s">
        <v>694</v>
      </c>
      <c r="T898" s="563" t="s">
        <v>694</v>
      </c>
      <c r="U898" s="563" t="s">
        <v>694</v>
      </c>
      <c r="V898" s="563" t="s">
        <v>694</v>
      </c>
      <c r="W898" s="563"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hidden="1" outlineLevel="2" x14ac:dyDescent="0.25">
      <c r="A899" s="376"/>
      <c r="B899" s="385"/>
      <c r="C899" s="378">
        <f>INT($C$886)+2</f>
        <v>3</v>
      </c>
      <c r="D899" s="403"/>
      <c r="E899" s="564">
        <f>E898</f>
        <v>0</v>
      </c>
      <c r="F899" s="454" t="b">
        <f t="shared" si="283"/>
        <v>1</v>
      </c>
      <c r="G899" s="403"/>
      <c r="H899" s="1067" t="s">
        <v>695</v>
      </c>
      <c r="I899" s="1068"/>
      <c r="J899" s="565" t="s">
        <v>696</v>
      </c>
      <c r="K899" s="566">
        <f t="shared" ref="K899:K962" si="284">IF(L899&lt;0,"-",IFERROR(DATE(2019,1,($L899)*7+1),"-"))</f>
        <v>43802</v>
      </c>
      <c r="L899" s="450">
        <v>48</v>
      </c>
      <c r="M899" s="567" t="s">
        <v>694</v>
      </c>
      <c r="N899" s="567" t="s">
        <v>694</v>
      </c>
      <c r="O899" s="567" t="s">
        <v>694</v>
      </c>
      <c r="P899" s="567" t="s">
        <v>694</v>
      </c>
      <c r="Q899" s="567" t="s">
        <v>694</v>
      </c>
      <c r="R899" s="567" t="s">
        <v>694</v>
      </c>
      <c r="S899" s="567" t="s">
        <v>694</v>
      </c>
      <c r="T899" s="567" t="s">
        <v>694</v>
      </c>
      <c r="U899" s="567" t="s">
        <v>694</v>
      </c>
      <c r="V899" s="567" t="s">
        <v>694</v>
      </c>
      <c r="W899" s="567" t="s">
        <v>694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hidden="1" outlineLevel="2" x14ac:dyDescent="0.25">
      <c r="A900" s="376"/>
      <c r="B900" s="385"/>
      <c r="C900" s="378">
        <f>INT($C$886)+2</f>
        <v>3</v>
      </c>
      <c r="D900" s="403"/>
      <c r="E900" s="564">
        <f>E899</f>
        <v>0</v>
      </c>
      <c r="F900" s="454" t="b">
        <f t="shared" si="283"/>
        <v>1</v>
      </c>
      <c r="G900" s="403"/>
      <c r="H900" s="1069"/>
      <c r="I900" s="1070"/>
      <c r="J900" s="565" t="s">
        <v>697</v>
      </c>
      <c r="K900" s="566" t="str">
        <f t="shared" si="284"/>
        <v>-</v>
      </c>
      <c r="L900" s="567" t="s">
        <v>698</v>
      </c>
      <c r="M900" s="450">
        <v>26</v>
      </c>
      <c r="N900" s="567" t="s">
        <v>698</v>
      </c>
      <c r="O900" s="567" t="s">
        <v>698</v>
      </c>
      <c r="P900" s="567" t="s">
        <v>698</v>
      </c>
      <c r="Q900" s="567" t="s">
        <v>698</v>
      </c>
      <c r="R900" s="567" t="s">
        <v>698</v>
      </c>
      <c r="S900" s="567" t="s">
        <v>698</v>
      </c>
      <c r="T900" s="567" t="s">
        <v>698</v>
      </c>
      <c r="U900" s="567" t="s">
        <v>698</v>
      </c>
      <c r="V900" s="567" t="s">
        <v>698</v>
      </c>
      <c r="W900" s="567" t="s">
        <v>698</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hidden="1" outlineLevel="2" x14ac:dyDescent="0.25">
      <c r="A901" s="376"/>
      <c r="B901" s="385"/>
      <c r="C901" s="378">
        <f>INT($C$886)+2</f>
        <v>3</v>
      </c>
      <c r="D901" s="403"/>
      <c r="E901" s="564">
        <f>E900</f>
        <v>0</v>
      </c>
      <c r="F901" s="454" t="b">
        <f t="shared" si="283"/>
        <v>1</v>
      </c>
      <c r="G901" s="403"/>
      <c r="H901" s="1071"/>
      <c r="I901" s="1072"/>
      <c r="J901" s="550" t="s">
        <v>699</v>
      </c>
      <c r="K901" s="568" t="str">
        <f t="shared" si="284"/>
        <v>-</v>
      </c>
      <c r="L901" s="565" t="s">
        <v>694</v>
      </c>
      <c r="M901" s="565" t="s">
        <v>694</v>
      </c>
      <c r="N901" s="565" t="s">
        <v>694</v>
      </c>
      <c r="O901" s="565" t="s">
        <v>694</v>
      </c>
      <c r="P901" s="565" t="s">
        <v>694</v>
      </c>
      <c r="Q901" s="565" t="s">
        <v>694</v>
      </c>
      <c r="R901" s="565" t="s">
        <v>694</v>
      </c>
      <c r="S901" s="565" t="s">
        <v>694</v>
      </c>
      <c r="T901" s="565" t="s">
        <v>694</v>
      </c>
      <c r="U901" s="565" t="s">
        <v>694</v>
      </c>
      <c r="V901" s="569" t="s">
        <v>694</v>
      </c>
      <c r="W901" s="569"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idden="1" outlineLevel="3" x14ac:dyDescent="0.25">
      <c r="A902" s="376"/>
      <c r="B902" s="385"/>
      <c r="C902" s="378">
        <f t="shared" ref="C902:C933" si="285">INT($C$886)+3</f>
        <v>4</v>
      </c>
      <c r="D902" s="403"/>
      <c r="E902" s="460">
        <v>1</v>
      </c>
      <c r="F902" s="454" t="b">
        <f t="shared" si="283"/>
        <v>1</v>
      </c>
      <c r="G902" s="403"/>
      <c r="H902" s="561" t="s">
        <v>700</v>
      </c>
      <c r="I902" s="561"/>
      <c r="J902" s="542" t="s">
        <v>693</v>
      </c>
      <c r="K902" s="562" t="str">
        <f t="shared" si="284"/>
        <v>-</v>
      </c>
      <c r="L902" s="563" t="s">
        <v>694</v>
      </c>
      <c r="M902" s="563" t="s">
        <v>694</v>
      </c>
      <c r="N902" s="563" t="s">
        <v>694</v>
      </c>
      <c r="O902" s="563" t="s">
        <v>694</v>
      </c>
      <c r="P902" s="563" t="s">
        <v>694</v>
      </c>
      <c r="Q902" s="563" t="s">
        <v>694</v>
      </c>
      <c r="R902" s="563" t="s">
        <v>694</v>
      </c>
      <c r="S902" s="563" t="s">
        <v>694</v>
      </c>
      <c r="T902" s="563" t="s">
        <v>694</v>
      </c>
      <c r="U902" s="563" t="s">
        <v>694</v>
      </c>
      <c r="V902" s="563" t="s">
        <v>694</v>
      </c>
      <c r="W902" s="563"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ht="15" hidden="1" customHeight="1" outlineLevel="3" x14ac:dyDescent="0.25">
      <c r="A903" s="376"/>
      <c r="B903" s="385"/>
      <c r="C903" s="378">
        <f t="shared" si="285"/>
        <v>4</v>
      </c>
      <c r="D903" s="403"/>
      <c r="E903" s="564">
        <f>E902</f>
        <v>1</v>
      </c>
      <c r="F903" s="454" t="b">
        <f t="shared" si="283"/>
        <v>1</v>
      </c>
      <c r="G903" s="403"/>
      <c r="H903" s="1067" t="s">
        <v>701</v>
      </c>
      <c r="I903" s="1068"/>
      <c r="J903" s="565" t="s">
        <v>696</v>
      </c>
      <c r="K903" s="566">
        <f t="shared" si="284"/>
        <v>43536</v>
      </c>
      <c r="L903" s="450">
        <v>10</v>
      </c>
      <c r="M903" s="567" t="s">
        <v>694</v>
      </c>
      <c r="N903" s="567" t="s">
        <v>694</v>
      </c>
      <c r="O903" s="567" t="s">
        <v>694</v>
      </c>
      <c r="P903" s="567" t="s">
        <v>694</v>
      </c>
      <c r="Q903" s="567" t="s">
        <v>694</v>
      </c>
      <c r="R903" s="567" t="s">
        <v>694</v>
      </c>
      <c r="S903" s="450" t="b">
        <v>1</v>
      </c>
      <c r="T903" s="567" t="s">
        <v>694</v>
      </c>
      <c r="U903" s="567" t="s">
        <v>694</v>
      </c>
      <c r="V903" s="567" t="s">
        <v>694</v>
      </c>
      <c r="W903" s="567" t="s">
        <v>694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hidden="1" outlineLevel="3" x14ac:dyDescent="0.25">
      <c r="A904" s="376"/>
      <c r="B904" s="385"/>
      <c r="C904" s="378">
        <f t="shared" si="285"/>
        <v>4</v>
      </c>
      <c r="D904" s="403"/>
      <c r="E904" s="564">
        <f>E903</f>
        <v>1</v>
      </c>
      <c r="F904" s="454" t="b">
        <f t="shared" si="283"/>
        <v>1</v>
      </c>
      <c r="G904" s="403"/>
      <c r="H904" s="1069"/>
      <c r="I904" s="1070"/>
      <c r="J904" s="565" t="s">
        <v>697</v>
      </c>
      <c r="K904" s="566" t="str">
        <f t="shared" si="284"/>
        <v>-</v>
      </c>
      <c r="L904" s="567" t="s">
        <v>698</v>
      </c>
      <c r="M904" s="567" t="s">
        <v>698</v>
      </c>
      <c r="N904" s="567" t="s">
        <v>698</v>
      </c>
      <c r="O904" s="567" t="s">
        <v>698</v>
      </c>
      <c r="P904" s="567" t="s">
        <v>698</v>
      </c>
      <c r="Q904" s="567" t="s">
        <v>698</v>
      </c>
      <c r="R904" s="567" t="s">
        <v>698</v>
      </c>
      <c r="S904" s="567" t="s">
        <v>698</v>
      </c>
      <c r="T904" s="567" t="s">
        <v>698</v>
      </c>
      <c r="U904" s="567" t="s">
        <v>698</v>
      </c>
      <c r="V904" s="567" t="s">
        <v>698</v>
      </c>
      <c r="W904" s="567" t="s">
        <v>698</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hidden="1" outlineLevel="3" x14ac:dyDescent="0.25">
      <c r="A905" s="376"/>
      <c r="B905" s="385"/>
      <c r="C905" s="378">
        <f t="shared" si="285"/>
        <v>4</v>
      </c>
      <c r="D905" s="403"/>
      <c r="E905" s="564">
        <f>E904</f>
        <v>1</v>
      </c>
      <c r="F905" s="454" t="b">
        <f t="shared" si="283"/>
        <v>1</v>
      </c>
      <c r="G905" s="403"/>
      <c r="H905" s="1071"/>
      <c r="I905" s="1072"/>
      <c r="J905" s="550" t="s">
        <v>699</v>
      </c>
      <c r="K905" s="568" t="str">
        <f t="shared" si="284"/>
        <v>-</v>
      </c>
      <c r="L905" s="565" t="s">
        <v>694</v>
      </c>
      <c r="M905" s="565" t="s">
        <v>694</v>
      </c>
      <c r="N905" s="565" t="s">
        <v>694</v>
      </c>
      <c r="O905" s="565" t="s">
        <v>694</v>
      </c>
      <c r="P905" s="565" t="s">
        <v>694</v>
      </c>
      <c r="Q905" s="565" t="s">
        <v>694</v>
      </c>
      <c r="R905" s="565" t="s">
        <v>694</v>
      </c>
      <c r="S905" s="565" t="s">
        <v>694</v>
      </c>
      <c r="T905" s="565" t="s">
        <v>694</v>
      </c>
      <c r="U905" s="565" t="s">
        <v>694</v>
      </c>
      <c r="V905" s="569" t="s">
        <v>694</v>
      </c>
      <c r="W905" s="569"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idden="1" outlineLevel="3" x14ac:dyDescent="0.25">
      <c r="A906" s="376"/>
      <c r="B906" s="385"/>
      <c r="C906" s="378">
        <f t="shared" si="285"/>
        <v>4</v>
      </c>
      <c r="D906" s="403"/>
      <c r="E906" s="460">
        <v>2</v>
      </c>
      <c r="F906" s="454" t="b">
        <f t="shared" si="283"/>
        <v>1</v>
      </c>
      <c r="G906" s="403"/>
      <c r="H906" s="561" t="s">
        <v>702</v>
      </c>
      <c r="I906" s="561"/>
      <c r="J906" s="542" t="s">
        <v>693</v>
      </c>
      <c r="K906" s="562" t="str">
        <f t="shared" si="284"/>
        <v>-</v>
      </c>
      <c r="L906" s="563" t="s">
        <v>694</v>
      </c>
      <c r="M906" s="570">
        <v>42</v>
      </c>
      <c r="N906" s="563" t="s">
        <v>694</v>
      </c>
      <c r="O906" s="563" t="s">
        <v>694</v>
      </c>
      <c r="P906" s="563" t="s">
        <v>694</v>
      </c>
      <c r="Q906" s="563" t="s">
        <v>694</v>
      </c>
      <c r="R906" s="563" t="s">
        <v>694</v>
      </c>
      <c r="S906" s="563" t="s">
        <v>694</v>
      </c>
      <c r="T906" s="563" t="s">
        <v>694</v>
      </c>
      <c r="U906" s="563" t="s">
        <v>694</v>
      </c>
      <c r="V906" s="563" t="s">
        <v>694</v>
      </c>
      <c r="W906" s="563"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ht="15" hidden="1" customHeight="1" outlineLevel="3" x14ac:dyDescent="0.25">
      <c r="A907" s="376"/>
      <c r="B907" s="385"/>
      <c r="C907" s="378">
        <f t="shared" si="285"/>
        <v>4</v>
      </c>
      <c r="D907" s="403"/>
      <c r="E907" s="564">
        <f>E906</f>
        <v>2</v>
      </c>
      <c r="F907" s="454" t="b">
        <f t="shared" si="283"/>
        <v>1</v>
      </c>
      <c r="G907" s="403"/>
      <c r="H907" s="1067" t="s">
        <v>703</v>
      </c>
      <c r="I907" s="1068"/>
      <c r="J907" s="565" t="s">
        <v>696</v>
      </c>
      <c r="K907" s="566">
        <f t="shared" si="284"/>
        <v>43536</v>
      </c>
      <c r="L907" s="450">
        <v>10</v>
      </c>
      <c r="M907" s="567" t="s">
        <v>694</v>
      </c>
      <c r="N907" s="567" t="s">
        <v>694</v>
      </c>
      <c r="O907" s="567" t="s">
        <v>694</v>
      </c>
      <c r="P907" s="567" t="s">
        <v>694</v>
      </c>
      <c r="Q907" s="567" t="s">
        <v>694</v>
      </c>
      <c r="R907" s="567" t="s">
        <v>694</v>
      </c>
      <c r="S907" s="567" t="s">
        <v>694</v>
      </c>
      <c r="T907" s="567" t="s">
        <v>694</v>
      </c>
      <c r="U907" s="567" t="s">
        <v>694</v>
      </c>
      <c r="V907" s="567" t="s">
        <v>694</v>
      </c>
      <c r="W907" s="567" t="s">
        <v>694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hidden="1" outlineLevel="3" x14ac:dyDescent="0.25">
      <c r="A908" s="376"/>
      <c r="B908" s="385"/>
      <c r="C908" s="378">
        <f t="shared" si="285"/>
        <v>4</v>
      </c>
      <c r="D908" s="403"/>
      <c r="E908" s="564">
        <f>E907</f>
        <v>2</v>
      </c>
      <c r="F908" s="454" t="b">
        <f t="shared" si="283"/>
        <v>1</v>
      </c>
      <c r="G908" s="403"/>
      <c r="H908" s="1069"/>
      <c r="I908" s="1070"/>
      <c r="J908" s="565" t="s">
        <v>697</v>
      </c>
      <c r="K908" s="566" t="str">
        <f t="shared" si="284"/>
        <v>-</v>
      </c>
      <c r="L908" s="567" t="s">
        <v>698</v>
      </c>
      <c r="M908" s="567" t="s">
        <v>698</v>
      </c>
      <c r="N908" s="567" t="s">
        <v>698</v>
      </c>
      <c r="O908" s="567" t="s">
        <v>698</v>
      </c>
      <c r="P908" s="567" t="s">
        <v>698</v>
      </c>
      <c r="Q908" s="567" t="s">
        <v>698</v>
      </c>
      <c r="R908" s="567" t="s">
        <v>698</v>
      </c>
      <c r="S908" s="567" t="s">
        <v>698</v>
      </c>
      <c r="T908" s="567" t="s">
        <v>698</v>
      </c>
      <c r="U908" s="567" t="s">
        <v>698</v>
      </c>
      <c r="V908" s="567" t="s">
        <v>698</v>
      </c>
      <c r="W908" s="567" t="s">
        <v>698</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hidden="1" outlineLevel="3" x14ac:dyDescent="0.25">
      <c r="A909" s="376"/>
      <c r="B909" s="385"/>
      <c r="C909" s="378">
        <f t="shared" si="285"/>
        <v>4</v>
      </c>
      <c r="D909" s="403"/>
      <c r="E909" s="564">
        <f>E908</f>
        <v>2</v>
      </c>
      <c r="F909" s="454" t="b">
        <f t="shared" si="283"/>
        <v>1</v>
      </c>
      <c r="G909" s="403"/>
      <c r="H909" s="1071"/>
      <c r="I909" s="1072"/>
      <c r="J909" s="550" t="s">
        <v>699</v>
      </c>
      <c r="K909" s="568" t="str">
        <f t="shared" si="284"/>
        <v>-</v>
      </c>
      <c r="L909" s="565" t="s">
        <v>694</v>
      </c>
      <c r="M909" s="565" t="s">
        <v>694</v>
      </c>
      <c r="N909" s="565" t="s">
        <v>694</v>
      </c>
      <c r="O909" s="565" t="s">
        <v>694</v>
      </c>
      <c r="P909" s="565" t="s">
        <v>694</v>
      </c>
      <c r="Q909" s="565" t="s">
        <v>694</v>
      </c>
      <c r="R909" s="565" t="s">
        <v>694</v>
      </c>
      <c r="S909" s="565" t="s">
        <v>694</v>
      </c>
      <c r="T909" s="565" t="s">
        <v>694</v>
      </c>
      <c r="U909" s="565" t="s">
        <v>694</v>
      </c>
      <c r="V909" s="569" t="s">
        <v>694</v>
      </c>
      <c r="W909" s="569"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idden="1" outlineLevel="3" x14ac:dyDescent="0.25">
      <c r="A910" s="376"/>
      <c r="B910" s="385"/>
      <c r="C910" s="378">
        <f t="shared" si="285"/>
        <v>4</v>
      </c>
      <c r="D910" s="403"/>
      <c r="E910" s="460">
        <v>3</v>
      </c>
      <c r="F910" s="454" t="b">
        <f t="shared" si="283"/>
        <v>1</v>
      </c>
      <c r="G910" s="403"/>
      <c r="H910" s="561" t="s">
        <v>704</v>
      </c>
      <c r="I910" s="561"/>
      <c r="J910" s="542" t="s">
        <v>693</v>
      </c>
      <c r="K910" s="562" t="str">
        <f t="shared" si="284"/>
        <v>-</v>
      </c>
      <c r="L910" s="563" t="s">
        <v>694</v>
      </c>
      <c r="M910" s="563" t="s">
        <v>694</v>
      </c>
      <c r="N910" s="563" t="s">
        <v>694</v>
      </c>
      <c r="O910" s="563" t="s">
        <v>694</v>
      </c>
      <c r="P910" s="563" t="s">
        <v>694</v>
      </c>
      <c r="Q910" s="563" t="s">
        <v>694</v>
      </c>
      <c r="R910" s="563" t="s">
        <v>694</v>
      </c>
      <c r="S910" s="563" t="s">
        <v>694</v>
      </c>
      <c r="T910" s="563" t="s">
        <v>694</v>
      </c>
      <c r="U910" s="563" t="s">
        <v>694</v>
      </c>
      <c r="V910" s="563" t="s">
        <v>694</v>
      </c>
      <c r="W910" s="563"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ht="15" hidden="1" customHeight="1" outlineLevel="3" x14ac:dyDescent="0.25">
      <c r="A911" s="376"/>
      <c r="B911" s="385"/>
      <c r="C911" s="378">
        <f t="shared" si="285"/>
        <v>4</v>
      </c>
      <c r="D911" s="403"/>
      <c r="E911" s="564">
        <f>E910</f>
        <v>3</v>
      </c>
      <c r="F911" s="454" t="b">
        <f t="shared" si="283"/>
        <v>1</v>
      </c>
      <c r="G911" s="403"/>
      <c r="H911" s="1067" t="s">
        <v>705</v>
      </c>
      <c r="I911" s="1068"/>
      <c r="J911" s="565" t="s">
        <v>696</v>
      </c>
      <c r="K911" s="566">
        <f t="shared" si="284"/>
        <v>43802</v>
      </c>
      <c r="L911" s="450">
        <v>48</v>
      </c>
      <c r="M911" s="567" t="s">
        <v>694</v>
      </c>
      <c r="N911" s="567" t="s">
        <v>694</v>
      </c>
      <c r="O911" s="567" t="s">
        <v>694</v>
      </c>
      <c r="P911" s="567" t="s">
        <v>694</v>
      </c>
      <c r="Q911" s="567" t="s">
        <v>694</v>
      </c>
      <c r="R911" s="567" t="s">
        <v>694</v>
      </c>
      <c r="S911" s="567" t="s">
        <v>694</v>
      </c>
      <c r="T911" s="567" t="s">
        <v>694</v>
      </c>
      <c r="U911" s="567" t="s">
        <v>694</v>
      </c>
      <c r="V911" s="567" t="s">
        <v>694</v>
      </c>
      <c r="W911" s="567" t="s">
        <v>694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hidden="1" outlineLevel="3" x14ac:dyDescent="0.25">
      <c r="A912" s="376"/>
      <c r="B912" s="385"/>
      <c r="C912" s="378">
        <f t="shared" si="285"/>
        <v>4</v>
      </c>
      <c r="D912" s="403"/>
      <c r="E912" s="564">
        <f>E911</f>
        <v>3</v>
      </c>
      <c r="F912" s="454" t="b">
        <f t="shared" si="283"/>
        <v>1</v>
      </c>
      <c r="G912" s="403"/>
      <c r="H912" s="1069"/>
      <c r="I912" s="1070"/>
      <c r="J912" s="565" t="s">
        <v>697</v>
      </c>
      <c r="K912" s="566" t="str">
        <f t="shared" si="284"/>
        <v>-</v>
      </c>
      <c r="L912" s="567" t="s">
        <v>698</v>
      </c>
      <c r="M912" s="450">
        <v>26</v>
      </c>
      <c r="N912" s="567" t="s">
        <v>698</v>
      </c>
      <c r="O912" s="567" t="s">
        <v>698</v>
      </c>
      <c r="P912" s="567" t="s">
        <v>698</v>
      </c>
      <c r="Q912" s="567" t="s">
        <v>698</v>
      </c>
      <c r="R912" s="567" t="s">
        <v>698</v>
      </c>
      <c r="S912" s="567" t="s">
        <v>698</v>
      </c>
      <c r="T912" s="567" t="s">
        <v>698</v>
      </c>
      <c r="U912" s="567" t="s">
        <v>698</v>
      </c>
      <c r="V912" s="567" t="s">
        <v>698</v>
      </c>
      <c r="W912" s="567" t="s">
        <v>698</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hidden="1" outlineLevel="3" x14ac:dyDescent="0.25">
      <c r="A913" s="376"/>
      <c r="B913" s="385"/>
      <c r="C913" s="378">
        <f t="shared" si="285"/>
        <v>4</v>
      </c>
      <c r="D913" s="403"/>
      <c r="E913" s="564">
        <f>E912</f>
        <v>3</v>
      </c>
      <c r="F913" s="454" t="b">
        <f t="shared" si="283"/>
        <v>1</v>
      </c>
      <c r="G913" s="403"/>
      <c r="H913" s="1071"/>
      <c r="I913" s="1072"/>
      <c r="J913" s="550" t="s">
        <v>699</v>
      </c>
      <c r="K913" s="568" t="str">
        <f t="shared" si="284"/>
        <v>-</v>
      </c>
      <c r="L913" s="565" t="s">
        <v>694</v>
      </c>
      <c r="M913" s="565" t="s">
        <v>694</v>
      </c>
      <c r="N913" s="565" t="s">
        <v>694</v>
      </c>
      <c r="O913" s="565" t="s">
        <v>694</v>
      </c>
      <c r="P913" s="565" t="s">
        <v>694</v>
      </c>
      <c r="Q913" s="565" t="s">
        <v>694</v>
      </c>
      <c r="R913" s="565" t="s">
        <v>694</v>
      </c>
      <c r="S913" s="565" t="s">
        <v>694</v>
      </c>
      <c r="T913" s="565" t="s">
        <v>694</v>
      </c>
      <c r="U913" s="565" t="s">
        <v>694</v>
      </c>
      <c r="V913" s="569" t="s">
        <v>694</v>
      </c>
      <c r="W913" s="569"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idden="1" outlineLevel="3" x14ac:dyDescent="0.25">
      <c r="A914" s="376"/>
      <c r="B914" s="385"/>
      <c r="C914" s="378">
        <f t="shared" si="285"/>
        <v>4</v>
      </c>
      <c r="D914" s="403"/>
      <c r="E914" s="460">
        <v>4</v>
      </c>
      <c r="F914" s="454" t="b">
        <f t="shared" si="283"/>
        <v>1</v>
      </c>
      <c r="G914" s="403"/>
      <c r="H914" s="561" t="s">
        <v>706</v>
      </c>
      <c r="I914" s="561"/>
      <c r="J914" s="542" t="s">
        <v>693</v>
      </c>
      <c r="K914" s="562" t="str">
        <f t="shared" si="284"/>
        <v>-</v>
      </c>
      <c r="L914" s="563" t="s">
        <v>694</v>
      </c>
      <c r="M914" s="563" t="s">
        <v>694</v>
      </c>
      <c r="N914" s="563" t="s">
        <v>694</v>
      </c>
      <c r="O914" s="563" t="s">
        <v>694</v>
      </c>
      <c r="P914" s="563" t="s">
        <v>694</v>
      </c>
      <c r="Q914" s="563" t="s">
        <v>694</v>
      </c>
      <c r="R914" s="563" t="s">
        <v>694</v>
      </c>
      <c r="S914" s="563" t="s">
        <v>694</v>
      </c>
      <c r="T914" s="563" t="s">
        <v>694</v>
      </c>
      <c r="U914" s="563" t="s">
        <v>694</v>
      </c>
      <c r="V914" s="563" t="s">
        <v>694</v>
      </c>
      <c r="W914" s="563"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ht="15" hidden="1" customHeight="1" outlineLevel="3" x14ac:dyDescent="0.25">
      <c r="A915" s="376"/>
      <c r="B915" s="385"/>
      <c r="C915" s="378">
        <f t="shared" si="285"/>
        <v>4</v>
      </c>
      <c r="D915" s="403"/>
      <c r="E915" s="564">
        <f>E914</f>
        <v>4</v>
      </c>
      <c r="F915" s="454" t="b">
        <f t="shared" si="283"/>
        <v>1</v>
      </c>
      <c r="G915" s="403"/>
      <c r="H915" s="1067" t="s">
        <v>707</v>
      </c>
      <c r="I915" s="1068"/>
      <c r="J915" s="565" t="s">
        <v>696</v>
      </c>
      <c r="K915" s="566">
        <f t="shared" si="284"/>
        <v>43802</v>
      </c>
      <c r="L915" s="450">
        <v>48</v>
      </c>
      <c r="M915" s="567" t="s">
        <v>694</v>
      </c>
      <c r="N915" s="567" t="s">
        <v>694</v>
      </c>
      <c r="O915" s="567" t="s">
        <v>694</v>
      </c>
      <c r="P915" s="567" t="s">
        <v>694</v>
      </c>
      <c r="Q915" s="567" t="s">
        <v>694</v>
      </c>
      <c r="R915" s="567" t="s">
        <v>694</v>
      </c>
      <c r="S915" s="567" t="s">
        <v>694</v>
      </c>
      <c r="T915" s="567" t="s">
        <v>694</v>
      </c>
      <c r="U915" s="567" t="s">
        <v>694</v>
      </c>
      <c r="V915" s="567" t="s">
        <v>694</v>
      </c>
      <c r="W915" s="567" t="s">
        <v>694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hidden="1" outlineLevel="3" x14ac:dyDescent="0.25">
      <c r="A916" s="376"/>
      <c r="B916" s="385"/>
      <c r="C916" s="378">
        <f t="shared" si="285"/>
        <v>4</v>
      </c>
      <c r="D916" s="403"/>
      <c r="E916" s="564">
        <f>E915</f>
        <v>4</v>
      </c>
      <c r="F916" s="454" t="b">
        <f t="shared" si="283"/>
        <v>1</v>
      </c>
      <c r="G916" s="403"/>
      <c r="H916" s="1069"/>
      <c r="I916" s="1070"/>
      <c r="J916" s="565" t="s">
        <v>697</v>
      </c>
      <c r="K916" s="566" t="str">
        <f t="shared" si="284"/>
        <v>-</v>
      </c>
      <c r="L916" s="567" t="s">
        <v>698</v>
      </c>
      <c r="M916" s="450">
        <v>34</v>
      </c>
      <c r="N916" s="567" t="s">
        <v>698</v>
      </c>
      <c r="O916" s="567" t="s">
        <v>698</v>
      </c>
      <c r="P916" s="567" t="s">
        <v>698</v>
      </c>
      <c r="Q916" s="567" t="s">
        <v>698</v>
      </c>
      <c r="R916" s="567" t="s">
        <v>698</v>
      </c>
      <c r="S916" s="567" t="s">
        <v>698</v>
      </c>
      <c r="T916" s="567" t="s">
        <v>698</v>
      </c>
      <c r="U916" s="567" t="s">
        <v>698</v>
      </c>
      <c r="V916" s="567" t="s">
        <v>698</v>
      </c>
      <c r="W916" s="567" t="s">
        <v>698</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hidden="1" outlineLevel="3" x14ac:dyDescent="0.25">
      <c r="A917" s="376"/>
      <c r="B917" s="385"/>
      <c r="C917" s="378">
        <f t="shared" si="285"/>
        <v>4</v>
      </c>
      <c r="D917" s="403"/>
      <c r="E917" s="564">
        <f>E916</f>
        <v>4</v>
      </c>
      <c r="F917" s="454" t="b">
        <f t="shared" si="283"/>
        <v>1</v>
      </c>
      <c r="G917" s="403"/>
      <c r="H917" s="1071"/>
      <c r="I917" s="1072"/>
      <c r="J917" s="550" t="s">
        <v>699</v>
      </c>
      <c r="K917" s="568" t="str">
        <f t="shared" si="284"/>
        <v>-</v>
      </c>
      <c r="L917" s="565" t="s">
        <v>694</v>
      </c>
      <c r="M917" s="565" t="s">
        <v>694</v>
      </c>
      <c r="N917" s="565" t="s">
        <v>694</v>
      </c>
      <c r="O917" s="565" t="s">
        <v>694</v>
      </c>
      <c r="P917" s="565" t="s">
        <v>694</v>
      </c>
      <c r="Q917" s="565" t="s">
        <v>694</v>
      </c>
      <c r="R917" s="565" t="s">
        <v>694</v>
      </c>
      <c r="S917" s="565" t="s">
        <v>694</v>
      </c>
      <c r="T917" s="565" t="s">
        <v>694</v>
      </c>
      <c r="U917" s="565" t="s">
        <v>694</v>
      </c>
      <c r="V917" s="569" t="s">
        <v>694</v>
      </c>
      <c r="W917" s="569"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hidden="1" outlineLevel="3" x14ac:dyDescent="0.25">
      <c r="A918" s="376"/>
      <c r="B918" s="385"/>
      <c r="C918" s="378">
        <f t="shared" si="285"/>
        <v>4</v>
      </c>
      <c r="D918" s="403"/>
      <c r="E918" s="460">
        <v>5</v>
      </c>
      <c r="F918" s="454" t="b">
        <f t="shared" si="283"/>
        <v>1</v>
      </c>
      <c r="G918" s="403"/>
      <c r="H918" s="561" t="s">
        <v>708</v>
      </c>
      <c r="I918" s="561"/>
      <c r="J918" s="542" t="s">
        <v>693</v>
      </c>
      <c r="K918" s="562" t="str">
        <f t="shared" si="284"/>
        <v>-</v>
      </c>
      <c r="L918" s="571">
        <v>-1</v>
      </c>
      <c r="M918" s="563" t="s">
        <v>694</v>
      </c>
      <c r="N918" s="563" t="s">
        <v>694</v>
      </c>
      <c r="O918" s="563" t="s">
        <v>694</v>
      </c>
      <c r="P918" s="563" t="s">
        <v>694</v>
      </c>
      <c r="Q918" s="563" t="s">
        <v>694</v>
      </c>
      <c r="R918" s="563" t="s">
        <v>694</v>
      </c>
      <c r="S918" s="563" t="s">
        <v>694</v>
      </c>
      <c r="T918" s="563" t="s">
        <v>694</v>
      </c>
      <c r="U918" s="563" t="s">
        <v>694</v>
      </c>
      <c r="V918" s="563" t="s">
        <v>694</v>
      </c>
      <c r="W918" s="563"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hidden="1" outlineLevel="3" x14ac:dyDescent="0.25">
      <c r="A919" s="376"/>
      <c r="B919" s="385"/>
      <c r="C919" s="378">
        <f t="shared" si="285"/>
        <v>4</v>
      </c>
      <c r="D919" s="403"/>
      <c r="E919" s="564">
        <f>E918</f>
        <v>5</v>
      </c>
      <c r="F919" s="454" t="b">
        <f t="shared" si="283"/>
        <v>1</v>
      </c>
      <c r="G919" s="403"/>
      <c r="H919" s="1067"/>
      <c r="I919" s="1068"/>
      <c r="J919" s="565" t="s">
        <v>696</v>
      </c>
      <c r="K919" s="566" t="str">
        <f t="shared" si="284"/>
        <v>-</v>
      </c>
      <c r="L919" s="567" t="s">
        <v>694</v>
      </c>
      <c r="M919" s="567" t="s">
        <v>694</v>
      </c>
      <c r="N919" s="567" t="s">
        <v>694</v>
      </c>
      <c r="O919" s="567" t="s">
        <v>694</v>
      </c>
      <c r="P919" s="567" t="s">
        <v>694</v>
      </c>
      <c r="Q919" s="567" t="s">
        <v>694</v>
      </c>
      <c r="R919" s="567" t="s">
        <v>694</v>
      </c>
      <c r="S919" s="567" t="s">
        <v>694</v>
      </c>
      <c r="T919" s="567" t="s">
        <v>694</v>
      </c>
      <c r="U919" s="567" t="s">
        <v>694</v>
      </c>
      <c r="V919" s="567" t="s">
        <v>694</v>
      </c>
      <c r="W919" s="567" t="s">
        <v>694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hidden="1" outlineLevel="3" x14ac:dyDescent="0.25">
      <c r="A920" s="376"/>
      <c r="B920" s="385"/>
      <c r="C920" s="378">
        <f t="shared" si="285"/>
        <v>4</v>
      </c>
      <c r="D920" s="403"/>
      <c r="E920" s="564">
        <f>E919</f>
        <v>5</v>
      </c>
      <c r="F920" s="454" t="b">
        <f t="shared" si="283"/>
        <v>1</v>
      </c>
      <c r="G920" s="403"/>
      <c r="H920" s="1069"/>
      <c r="I920" s="1070"/>
      <c r="J920" s="565" t="s">
        <v>697</v>
      </c>
      <c r="K920" s="566" t="str">
        <f t="shared" si="284"/>
        <v>-</v>
      </c>
      <c r="L920" s="567" t="s">
        <v>698</v>
      </c>
      <c r="M920" s="567" t="s">
        <v>698</v>
      </c>
      <c r="N920" s="567" t="s">
        <v>698</v>
      </c>
      <c r="O920" s="567" t="s">
        <v>698</v>
      </c>
      <c r="P920" s="567" t="s">
        <v>698</v>
      </c>
      <c r="Q920" s="567" t="s">
        <v>698</v>
      </c>
      <c r="R920" s="567" t="s">
        <v>698</v>
      </c>
      <c r="S920" s="567" t="s">
        <v>698</v>
      </c>
      <c r="T920" s="567" t="s">
        <v>698</v>
      </c>
      <c r="U920" s="567" t="s">
        <v>698</v>
      </c>
      <c r="V920" s="567" t="s">
        <v>698</v>
      </c>
      <c r="W920" s="567" t="s">
        <v>698</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hidden="1" outlineLevel="3" x14ac:dyDescent="0.25">
      <c r="A921" s="376"/>
      <c r="B921" s="385"/>
      <c r="C921" s="378">
        <f t="shared" si="285"/>
        <v>4</v>
      </c>
      <c r="D921" s="403"/>
      <c r="E921" s="564">
        <f>E920</f>
        <v>5</v>
      </c>
      <c r="F921" s="454" t="b">
        <f t="shared" si="283"/>
        <v>1</v>
      </c>
      <c r="G921" s="403"/>
      <c r="H921" s="1071"/>
      <c r="I921" s="1072"/>
      <c r="J921" s="550" t="s">
        <v>699</v>
      </c>
      <c r="K921" s="568" t="str">
        <f t="shared" si="284"/>
        <v>-</v>
      </c>
      <c r="L921" s="565" t="s">
        <v>694</v>
      </c>
      <c r="M921" s="565" t="s">
        <v>694</v>
      </c>
      <c r="N921" s="565" t="s">
        <v>694</v>
      </c>
      <c r="O921" s="565" t="s">
        <v>694</v>
      </c>
      <c r="P921" s="565" t="s">
        <v>694</v>
      </c>
      <c r="Q921" s="565" t="s">
        <v>694</v>
      </c>
      <c r="R921" s="565" t="s">
        <v>694</v>
      </c>
      <c r="S921" s="565" t="s">
        <v>694</v>
      </c>
      <c r="T921" s="565" t="s">
        <v>694</v>
      </c>
      <c r="U921" s="565" t="s">
        <v>694</v>
      </c>
      <c r="V921" s="569" t="s">
        <v>694</v>
      </c>
      <c r="W921" s="569"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hidden="1" outlineLevel="3" x14ac:dyDescent="0.25">
      <c r="A922" s="376"/>
      <c r="B922" s="385"/>
      <c r="C922" s="378">
        <f t="shared" si="285"/>
        <v>4</v>
      </c>
      <c r="D922" s="403"/>
      <c r="E922" s="460">
        <v>6</v>
      </c>
      <c r="F922" s="454" t="b">
        <f t="shared" si="283"/>
        <v>1</v>
      </c>
      <c r="G922" s="403"/>
      <c r="H922" s="561" t="s">
        <v>709</v>
      </c>
      <c r="I922" s="561"/>
      <c r="J922" s="542" t="s">
        <v>693</v>
      </c>
      <c r="K922" s="562" t="str">
        <f t="shared" si="284"/>
        <v>-</v>
      </c>
      <c r="L922" s="571">
        <v>-1</v>
      </c>
      <c r="M922" s="563" t="s">
        <v>694</v>
      </c>
      <c r="N922" s="563" t="s">
        <v>694</v>
      </c>
      <c r="O922" s="563" t="s">
        <v>694</v>
      </c>
      <c r="P922" s="563" t="s">
        <v>694</v>
      </c>
      <c r="Q922" s="563" t="s">
        <v>694</v>
      </c>
      <c r="R922" s="563" t="s">
        <v>694</v>
      </c>
      <c r="S922" s="563" t="s">
        <v>694</v>
      </c>
      <c r="T922" s="563" t="s">
        <v>694</v>
      </c>
      <c r="U922" s="563" t="s">
        <v>694</v>
      </c>
      <c r="V922" s="563" t="s">
        <v>694</v>
      </c>
      <c r="W922" s="563"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hidden="1" outlineLevel="3" x14ac:dyDescent="0.25">
      <c r="A923" s="376"/>
      <c r="B923" s="385"/>
      <c r="C923" s="378">
        <f t="shared" si="285"/>
        <v>4</v>
      </c>
      <c r="D923" s="403"/>
      <c r="E923" s="564">
        <f>E922</f>
        <v>6</v>
      </c>
      <c r="F923" s="454" t="b">
        <f t="shared" si="283"/>
        <v>1</v>
      </c>
      <c r="G923" s="403"/>
      <c r="H923" s="1067"/>
      <c r="I923" s="1068"/>
      <c r="J923" s="565" t="s">
        <v>696</v>
      </c>
      <c r="K923" s="566" t="str">
        <f t="shared" si="284"/>
        <v>-</v>
      </c>
      <c r="L923" s="567" t="s">
        <v>694</v>
      </c>
      <c r="M923" s="567" t="s">
        <v>694</v>
      </c>
      <c r="N923" s="567" t="s">
        <v>694</v>
      </c>
      <c r="O923" s="567" t="s">
        <v>694</v>
      </c>
      <c r="P923" s="567" t="s">
        <v>694</v>
      </c>
      <c r="Q923" s="567" t="s">
        <v>694</v>
      </c>
      <c r="R923" s="567" t="s">
        <v>694</v>
      </c>
      <c r="S923" s="567" t="s">
        <v>694</v>
      </c>
      <c r="T923" s="567" t="s">
        <v>694</v>
      </c>
      <c r="U923" s="567" t="s">
        <v>694</v>
      </c>
      <c r="V923" s="567" t="s">
        <v>694</v>
      </c>
      <c r="W923" s="567" t="s">
        <v>694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hidden="1" outlineLevel="3" x14ac:dyDescent="0.25">
      <c r="A924" s="376"/>
      <c r="B924" s="385"/>
      <c r="C924" s="378">
        <f t="shared" si="285"/>
        <v>4</v>
      </c>
      <c r="D924" s="403"/>
      <c r="E924" s="564">
        <f>E923</f>
        <v>6</v>
      </c>
      <c r="F924" s="454" t="b">
        <f t="shared" si="283"/>
        <v>1</v>
      </c>
      <c r="G924" s="403"/>
      <c r="H924" s="1069"/>
      <c r="I924" s="1070"/>
      <c r="J924" s="565" t="s">
        <v>697</v>
      </c>
      <c r="K924" s="566" t="str">
        <f t="shared" si="284"/>
        <v>-</v>
      </c>
      <c r="L924" s="567" t="s">
        <v>698</v>
      </c>
      <c r="M924" s="567" t="s">
        <v>698</v>
      </c>
      <c r="N924" s="567" t="s">
        <v>698</v>
      </c>
      <c r="O924" s="567" t="s">
        <v>698</v>
      </c>
      <c r="P924" s="567" t="s">
        <v>698</v>
      </c>
      <c r="Q924" s="567" t="s">
        <v>698</v>
      </c>
      <c r="R924" s="567" t="s">
        <v>698</v>
      </c>
      <c r="S924" s="567" t="s">
        <v>698</v>
      </c>
      <c r="T924" s="567" t="s">
        <v>698</v>
      </c>
      <c r="U924" s="567" t="s">
        <v>698</v>
      </c>
      <c r="V924" s="567" t="s">
        <v>698</v>
      </c>
      <c r="W924" s="567" t="s">
        <v>698</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hidden="1" outlineLevel="3" x14ac:dyDescent="0.25">
      <c r="A925" s="376"/>
      <c r="B925" s="385"/>
      <c r="C925" s="378">
        <f t="shared" si="285"/>
        <v>4</v>
      </c>
      <c r="D925" s="403"/>
      <c r="E925" s="564">
        <f>E924</f>
        <v>6</v>
      </c>
      <c r="F925" s="454" t="b">
        <f t="shared" si="283"/>
        <v>1</v>
      </c>
      <c r="G925" s="403"/>
      <c r="H925" s="1071"/>
      <c r="I925" s="1072"/>
      <c r="J925" s="550" t="s">
        <v>699</v>
      </c>
      <c r="K925" s="568" t="str">
        <f t="shared" si="284"/>
        <v>-</v>
      </c>
      <c r="L925" s="565" t="s">
        <v>694</v>
      </c>
      <c r="M925" s="565" t="s">
        <v>694</v>
      </c>
      <c r="N925" s="565" t="s">
        <v>694</v>
      </c>
      <c r="O925" s="565" t="s">
        <v>694</v>
      </c>
      <c r="P925" s="565" t="s">
        <v>694</v>
      </c>
      <c r="Q925" s="565" t="s">
        <v>694</v>
      </c>
      <c r="R925" s="565" t="s">
        <v>694</v>
      </c>
      <c r="S925" s="565" t="s">
        <v>694</v>
      </c>
      <c r="T925" s="565" t="s">
        <v>694</v>
      </c>
      <c r="U925" s="565" t="s">
        <v>694</v>
      </c>
      <c r="V925" s="569" t="s">
        <v>694</v>
      </c>
      <c r="W925" s="569"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hidden="1" outlineLevel="3" x14ac:dyDescent="0.25">
      <c r="A926" s="376"/>
      <c r="B926" s="385"/>
      <c r="C926" s="378">
        <f t="shared" si="285"/>
        <v>4</v>
      </c>
      <c r="D926" s="403"/>
      <c r="E926" s="460">
        <v>7</v>
      </c>
      <c r="F926" s="454" t="b">
        <f t="shared" si="283"/>
        <v>1</v>
      </c>
      <c r="G926" s="403"/>
      <c r="H926" s="561" t="s">
        <v>710</v>
      </c>
      <c r="I926" s="561"/>
      <c r="J926" s="542" t="s">
        <v>693</v>
      </c>
      <c r="K926" s="562" t="str">
        <f t="shared" si="284"/>
        <v>-</v>
      </c>
      <c r="L926" s="571">
        <v>-1</v>
      </c>
      <c r="M926" s="563" t="s">
        <v>694</v>
      </c>
      <c r="N926" s="563" t="s">
        <v>694</v>
      </c>
      <c r="O926" s="563" t="s">
        <v>694</v>
      </c>
      <c r="P926" s="563" t="s">
        <v>694</v>
      </c>
      <c r="Q926" s="563" t="s">
        <v>694</v>
      </c>
      <c r="R926" s="563" t="s">
        <v>694</v>
      </c>
      <c r="S926" s="563" t="s">
        <v>694</v>
      </c>
      <c r="T926" s="563" t="s">
        <v>694</v>
      </c>
      <c r="U926" s="563" t="s">
        <v>694</v>
      </c>
      <c r="V926" s="563" t="s">
        <v>694</v>
      </c>
      <c r="W926" s="563"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hidden="1" outlineLevel="3" x14ac:dyDescent="0.25">
      <c r="A927" s="376"/>
      <c r="B927" s="385"/>
      <c r="C927" s="378">
        <f t="shared" si="285"/>
        <v>4</v>
      </c>
      <c r="D927" s="403"/>
      <c r="E927" s="564">
        <f>E926</f>
        <v>7</v>
      </c>
      <c r="F927" s="454" t="b">
        <f t="shared" si="283"/>
        <v>1</v>
      </c>
      <c r="G927" s="403"/>
      <c r="H927" s="1067"/>
      <c r="I927" s="1068"/>
      <c r="J927" s="565" t="s">
        <v>696</v>
      </c>
      <c r="K927" s="566" t="str">
        <f t="shared" si="284"/>
        <v>-</v>
      </c>
      <c r="L927" s="567" t="s">
        <v>694</v>
      </c>
      <c r="M927" s="567" t="s">
        <v>694</v>
      </c>
      <c r="N927" s="567" t="s">
        <v>694</v>
      </c>
      <c r="O927" s="567" t="s">
        <v>694</v>
      </c>
      <c r="P927" s="567" t="s">
        <v>694</v>
      </c>
      <c r="Q927" s="567" t="s">
        <v>694</v>
      </c>
      <c r="R927" s="567" t="s">
        <v>694</v>
      </c>
      <c r="S927" s="567" t="s">
        <v>694</v>
      </c>
      <c r="T927" s="567" t="s">
        <v>694</v>
      </c>
      <c r="U927" s="567" t="s">
        <v>694</v>
      </c>
      <c r="V927" s="567" t="s">
        <v>694</v>
      </c>
      <c r="W927" s="567" t="s">
        <v>694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hidden="1" outlineLevel="3" x14ac:dyDescent="0.25">
      <c r="A928" s="376"/>
      <c r="B928" s="385"/>
      <c r="C928" s="378">
        <f t="shared" si="285"/>
        <v>4</v>
      </c>
      <c r="D928" s="403"/>
      <c r="E928" s="564">
        <f>E927</f>
        <v>7</v>
      </c>
      <c r="F928" s="454" t="b">
        <f t="shared" si="283"/>
        <v>1</v>
      </c>
      <c r="G928" s="403"/>
      <c r="H928" s="1069"/>
      <c r="I928" s="1070"/>
      <c r="J928" s="565" t="s">
        <v>697</v>
      </c>
      <c r="K928" s="566" t="str">
        <f t="shared" si="284"/>
        <v>-</v>
      </c>
      <c r="L928" s="567" t="s">
        <v>698</v>
      </c>
      <c r="M928" s="567" t="s">
        <v>698</v>
      </c>
      <c r="N928" s="567" t="s">
        <v>698</v>
      </c>
      <c r="O928" s="567" t="s">
        <v>698</v>
      </c>
      <c r="P928" s="567" t="s">
        <v>698</v>
      </c>
      <c r="Q928" s="567" t="s">
        <v>698</v>
      </c>
      <c r="R928" s="567" t="s">
        <v>698</v>
      </c>
      <c r="S928" s="567" t="s">
        <v>698</v>
      </c>
      <c r="T928" s="567" t="s">
        <v>698</v>
      </c>
      <c r="U928" s="567" t="s">
        <v>698</v>
      </c>
      <c r="V928" s="567" t="s">
        <v>698</v>
      </c>
      <c r="W928" s="567" t="s">
        <v>698</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hidden="1" outlineLevel="3" x14ac:dyDescent="0.25">
      <c r="A929" s="376"/>
      <c r="B929" s="385"/>
      <c r="C929" s="378">
        <f t="shared" si="285"/>
        <v>4</v>
      </c>
      <c r="D929" s="403"/>
      <c r="E929" s="564">
        <f>E928</f>
        <v>7</v>
      </c>
      <c r="F929" s="454" t="b">
        <f t="shared" si="283"/>
        <v>1</v>
      </c>
      <c r="G929" s="403"/>
      <c r="H929" s="1071"/>
      <c r="I929" s="1072"/>
      <c r="J929" s="550" t="s">
        <v>699</v>
      </c>
      <c r="K929" s="568" t="str">
        <f t="shared" si="284"/>
        <v>-</v>
      </c>
      <c r="L929" s="565" t="s">
        <v>694</v>
      </c>
      <c r="M929" s="565" t="s">
        <v>694</v>
      </c>
      <c r="N929" s="565" t="s">
        <v>694</v>
      </c>
      <c r="O929" s="565" t="s">
        <v>694</v>
      </c>
      <c r="P929" s="565" t="s">
        <v>694</v>
      </c>
      <c r="Q929" s="565" t="s">
        <v>694</v>
      </c>
      <c r="R929" s="565" t="s">
        <v>694</v>
      </c>
      <c r="S929" s="565" t="s">
        <v>694</v>
      </c>
      <c r="T929" s="565" t="s">
        <v>694</v>
      </c>
      <c r="U929" s="565" t="s">
        <v>694</v>
      </c>
      <c r="V929" s="569" t="s">
        <v>694</v>
      </c>
      <c r="W929" s="569"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idden="1" outlineLevel="3" x14ac:dyDescent="0.25">
      <c r="A930" s="376"/>
      <c r="B930" s="385"/>
      <c r="C930" s="378">
        <f t="shared" si="285"/>
        <v>4</v>
      </c>
      <c r="D930" s="403"/>
      <c r="E930" s="460">
        <v>8</v>
      </c>
      <c r="F930" s="454" t="b">
        <f t="shared" ref="F930:F961" si="286">COUNTIFS($L930:$W930,"-")&lt;&gt;COUNTA($L930:$W930)</f>
        <v>1</v>
      </c>
      <c r="G930" s="403"/>
      <c r="H930" s="561" t="s">
        <v>1093</v>
      </c>
      <c r="I930" s="561"/>
      <c r="J930" s="542" t="s">
        <v>693</v>
      </c>
      <c r="K930" s="562" t="str">
        <f t="shared" si="284"/>
        <v>-</v>
      </c>
      <c r="L930" s="563" t="s">
        <v>694</v>
      </c>
      <c r="M930" s="563" t="s">
        <v>694</v>
      </c>
      <c r="N930" s="563" t="s">
        <v>694</v>
      </c>
      <c r="O930" s="563" t="s">
        <v>694</v>
      </c>
      <c r="P930" s="563" t="s">
        <v>694</v>
      </c>
      <c r="Q930" s="563" t="s">
        <v>694</v>
      </c>
      <c r="R930" s="563" t="s">
        <v>694</v>
      </c>
      <c r="S930" s="563" t="s">
        <v>694</v>
      </c>
      <c r="T930" s="563" t="s">
        <v>694</v>
      </c>
      <c r="U930" s="563" t="s">
        <v>694</v>
      </c>
      <c r="V930" s="563" t="s">
        <v>694</v>
      </c>
      <c r="W930" s="563"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ht="15" hidden="1" customHeight="1" outlineLevel="3" x14ac:dyDescent="0.25">
      <c r="A931" s="376"/>
      <c r="B931" s="385"/>
      <c r="C931" s="378">
        <f t="shared" si="285"/>
        <v>4</v>
      </c>
      <c r="D931" s="403"/>
      <c r="E931" s="564">
        <f>E930</f>
        <v>8</v>
      </c>
      <c r="F931" s="454" t="b">
        <f t="shared" si="286"/>
        <v>1</v>
      </c>
      <c r="G931" s="403"/>
      <c r="H931" s="1067" t="s">
        <v>1094</v>
      </c>
      <c r="I931" s="1068"/>
      <c r="J931" s="565" t="s">
        <v>696</v>
      </c>
      <c r="K931" s="566" t="str">
        <f t="shared" si="284"/>
        <v>-</v>
      </c>
      <c r="L931" s="567" t="s">
        <v>694</v>
      </c>
      <c r="M931" s="567" t="s">
        <v>694</v>
      </c>
      <c r="N931" s="567" t="s">
        <v>694</v>
      </c>
      <c r="O931" s="567" t="s">
        <v>694</v>
      </c>
      <c r="P931" s="567" t="s">
        <v>694</v>
      </c>
      <c r="Q931" s="450">
        <v>0</v>
      </c>
      <c r="R931" s="567" t="s">
        <v>694</v>
      </c>
      <c r="S931" s="450" t="b">
        <v>1</v>
      </c>
      <c r="T931" s="567" t="s">
        <v>694</v>
      </c>
      <c r="U931" s="567" t="s">
        <v>694</v>
      </c>
      <c r="V931" s="567" t="s">
        <v>694</v>
      </c>
      <c r="W931" s="567" t="s">
        <v>694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hidden="1" outlineLevel="3" x14ac:dyDescent="0.25">
      <c r="A932" s="376"/>
      <c r="B932" s="385"/>
      <c r="C932" s="378">
        <f t="shared" si="285"/>
        <v>4</v>
      </c>
      <c r="D932" s="403"/>
      <c r="E932" s="564">
        <f>E931</f>
        <v>8</v>
      </c>
      <c r="F932" s="454" t="b">
        <f t="shared" si="286"/>
        <v>1</v>
      </c>
      <c r="G932" s="403"/>
      <c r="H932" s="1069"/>
      <c r="I932" s="1070"/>
      <c r="J932" s="565" t="s">
        <v>697</v>
      </c>
      <c r="K932" s="566" t="str">
        <f t="shared" si="284"/>
        <v>-</v>
      </c>
      <c r="L932" s="567" t="s">
        <v>698</v>
      </c>
      <c r="M932" s="567" t="s">
        <v>698</v>
      </c>
      <c r="N932" s="567" t="s">
        <v>698</v>
      </c>
      <c r="O932" s="567" t="s">
        <v>698</v>
      </c>
      <c r="P932" s="567" t="s">
        <v>698</v>
      </c>
      <c r="Q932" s="567" t="s">
        <v>698</v>
      </c>
      <c r="R932" s="567" t="s">
        <v>698</v>
      </c>
      <c r="S932" s="567" t="s">
        <v>698</v>
      </c>
      <c r="T932" s="567" t="s">
        <v>698</v>
      </c>
      <c r="U932" s="567" t="s">
        <v>698</v>
      </c>
      <c r="V932" s="567" t="s">
        <v>698</v>
      </c>
      <c r="W932" s="567" t="s">
        <v>698</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hidden="1" outlineLevel="3" x14ac:dyDescent="0.25">
      <c r="A933" s="376"/>
      <c r="B933" s="385"/>
      <c r="C933" s="378">
        <f t="shared" si="285"/>
        <v>4</v>
      </c>
      <c r="D933" s="403"/>
      <c r="E933" s="564">
        <f>E932</f>
        <v>8</v>
      </c>
      <c r="F933" s="454" t="b">
        <f t="shared" si="286"/>
        <v>1</v>
      </c>
      <c r="G933" s="403"/>
      <c r="H933" s="1071"/>
      <c r="I933" s="1072"/>
      <c r="J933" s="550" t="s">
        <v>699</v>
      </c>
      <c r="K933" s="568" t="str">
        <f t="shared" si="284"/>
        <v>-</v>
      </c>
      <c r="L933" s="565" t="s">
        <v>694</v>
      </c>
      <c r="M933" s="565" t="s">
        <v>694</v>
      </c>
      <c r="N933" s="565" t="s">
        <v>694</v>
      </c>
      <c r="O933" s="565" t="s">
        <v>694</v>
      </c>
      <c r="P933" s="565" t="s">
        <v>694</v>
      </c>
      <c r="Q933" s="565" t="s">
        <v>694</v>
      </c>
      <c r="R933" s="565" t="s">
        <v>694</v>
      </c>
      <c r="S933" s="565" t="s">
        <v>694</v>
      </c>
      <c r="T933" s="565" t="s">
        <v>694</v>
      </c>
      <c r="U933" s="565" t="s">
        <v>694</v>
      </c>
      <c r="V933" s="569" t="s">
        <v>694</v>
      </c>
      <c r="W933" s="569"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idden="1" outlineLevel="3" x14ac:dyDescent="0.25">
      <c r="A934" s="376"/>
      <c r="B934" s="385"/>
      <c r="C934" s="378">
        <f t="shared" ref="C934:C965" si="287">INT($C$886)+3</f>
        <v>4</v>
      </c>
      <c r="D934" s="403"/>
      <c r="E934" s="460">
        <v>9</v>
      </c>
      <c r="F934" s="454" t="b">
        <f t="shared" si="286"/>
        <v>1</v>
      </c>
      <c r="G934" s="403"/>
      <c r="H934" s="561" t="s">
        <v>711</v>
      </c>
      <c r="I934" s="561"/>
      <c r="J934" s="542" t="s">
        <v>693</v>
      </c>
      <c r="K934" s="562" t="str">
        <f t="shared" si="284"/>
        <v>-</v>
      </c>
      <c r="L934" s="563" t="s">
        <v>694</v>
      </c>
      <c r="M934" s="563" t="s">
        <v>694</v>
      </c>
      <c r="N934" s="563" t="s">
        <v>694</v>
      </c>
      <c r="O934" s="563" t="s">
        <v>694</v>
      </c>
      <c r="P934" s="563" t="s">
        <v>694</v>
      </c>
      <c r="Q934" s="563" t="s">
        <v>694</v>
      </c>
      <c r="R934" s="563" t="s">
        <v>694</v>
      </c>
      <c r="S934" s="563" t="s">
        <v>694</v>
      </c>
      <c r="T934" s="563" t="s">
        <v>694</v>
      </c>
      <c r="U934" s="563" t="s">
        <v>694</v>
      </c>
      <c r="V934" s="563" t="s">
        <v>694</v>
      </c>
      <c r="W934" s="563"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ht="15" hidden="1" customHeight="1" outlineLevel="3" x14ac:dyDescent="0.25">
      <c r="A935" s="376"/>
      <c r="B935" s="385"/>
      <c r="C935" s="378">
        <f t="shared" si="287"/>
        <v>4</v>
      </c>
      <c r="D935" s="403"/>
      <c r="E935" s="564">
        <f>E934</f>
        <v>9</v>
      </c>
      <c r="F935" s="454" t="b">
        <f t="shared" si="286"/>
        <v>1</v>
      </c>
      <c r="G935" s="403"/>
      <c r="H935" s="1067" t="s">
        <v>1095</v>
      </c>
      <c r="I935" s="1068"/>
      <c r="J935" s="565" t="s">
        <v>696</v>
      </c>
      <c r="K935" s="566" t="str">
        <f t="shared" si="284"/>
        <v>-</v>
      </c>
      <c r="L935" s="567" t="s">
        <v>694</v>
      </c>
      <c r="M935" s="567" t="s">
        <v>694</v>
      </c>
      <c r="N935" s="567" t="s">
        <v>694</v>
      </c>
      <c r="O935" s="567" t="s">
        <v>694</v>
      </c>
      <c r="P935" s="567" t="s">
        <v>694</v>
      </c>
      <c r="Q935" s="1027">
        <f>INT($I$403)+2</f>
        <v>37</v>
      </c>
      <c r="R935" s="567" t="s">
        <v>694</v>
      </c>
      <c r="S935" s="450" t="b">
        <v>1</v>
      </c>
      <c r="T935" s="567">
        <v>1</v>
      </c>
      <c r="U935" s="567" t="s">
        <v>694</v>
      </c>
      <c r="V935" s="567" t="s">
        <v>694</v>
      </c>
      <c r="W935" s="567" t="s">
        <v>694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hidden="1" outlineLevel="3" x14ac:dyDescent="0.25">
      <c r="A936" s="376"/>
      <c r="B936" s="385"/>
      <c r="C936" s="378">
        <f t="shared" si="287"/>
        <v>4</v>
      </c>
      <c r="D936" s="403"/>
      <c r="E936" s="564">
        <f>E935</f>
        <v>9</v>
      </c>
      <c r="F936" s="454" t="b">
        <f t="shared" si="286"/>
        <v>1</v>
      </c>
      <c r="G936" s="403"/>
      <c r="H936" s="1069"/>
      <c r="I936" s="1070"/>
      <c r="J936" s="565" t="s">
        <v>697</v>
      </c>
      <c r="K936" s="566" t="str">
        <f t="shared" si="284"/>
        <v>-</v>
      </c>
      <c r="L936" s="567" t="s">
        <v>698</v>
      </c>
      <c r="M936" s="567" t="s">
        <v>698</v>
      </c>
      <c r="N936" s="567" t="s">
        <v>698</v>
      </c>
      <c r="O936" s="567" t="s">
        <v>698</v>
      </c>
      <c r="P936" s="567" t="s">
        <v>698</v>
      </c>
      <c r="Q936" s="567" t="s">
        <v>698</v>
      </c>
      <c r="R936" s="567" t="s">
        <v>698</v>
      </c>
      <c r="S936" s="567" t="s">
        <v>698</v>
      </c>
      <c r="T936" s="567" t="s">
        <v>698</v>
      </c>
      <c r="U936" s="567" t="s">
        <v>698</v>
      </c>
      <c r="V936" s="567" t="s">
        <v>698</v>
      </c>
      <c r="W936" s="567" t="s">
        <v>698</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hidden="1" outlineLevel="3" x14ac:dyDescent="0.25">
      <c r="A937" s="376"/>
      <c r="B937" s="385"/>
      <c r="C937" s="378">
        <f t="shared" si="287"/>
        <v>4</v>
      </c>
      <c r="D937" s="403"/>
      <c r="E937" s="564">
        <f>E936</f>
        <v>9</v>
      </c>
      <c r="F937" s="454" t="b">
        <f t="shared" si="286"/>
        <v>1</v>
      </c>
      <c r="G937" s="403"/>
      <c r="H937" s="1071"/>
      <c r="I937" s="1072"/>
      <c r="J937" s="550" t="s">
        <v>699</v>
      </c>
      <c r="K937" s="568" t="str">
        <f t="shared" si="284"/>
        <v>-</v>
      </c>
      <c r="L937" s="565" t="s">
        <v>694</v>
      </c>
      <c r="M937" s="565" t="s">
        <v>694</v>
      </c>
      <c r="N937" s="565" t="s">
        <v>694</v>
      </c>
      <c r="O937" s="565" t="s">
        <v>694</v>
      </c>
      <c r="P937" s="565" t="s">
        <v>694</v>
      </c>
      <c r="Q937" s="565" t="s">
        <v>694</v>
      </c>
      <c r="R937" s="565" t="s">
        <v>694</v>
      </c>
      <c r="S937" s="565" t="s">
        <v>694</v>
      </c>
      <c r="T937" s="565" t="s">
        <v>694</v>
      </c>
      <c r="U937" s="565" t="s">
        <v>694</v>
      </c>
      <c r="V937" s="569" t="s">
        <v>694</v>
      </c>
      <c r="W937" s="569"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idden="1" outlineLevel="3" x14ac:dyDescent="0.25">
      <c r="A938" s="376"/>
      <c r="B938" s="385"/>
      <c r="C938" s="378">
        <f t="shared" si="287"/>
        <v>4</v>
      </c>
      <c r="D938" s="403"/>
      <c r="E938" s="460">
        <v>10</v>
      </c>
      <c r="F938" s="454" t="b">
        <f t="shared" si="286"/>
        <v>1</v>
      </c>
      <c r="G938" s="403"/>
      <c r="H938" s="561" t="s">
        <v>712</v>
      </c>
      <c r="I938" s="561"/>
      <c r="J938" s="542" t="s">
        <v>693</v>
      </c>
      <c r="K938" s="562" t="str">
        <f t="shared" si="284"/>
        <v>-</v>
      </c>
      <c r="L938" s="563" t="s">
        <v>694</v>
      </c>
      <c r="M938" s="563" t="s">
        <v>694</v>
      </c>
      <c r="N938" s="563" t="s">
        <v>694</v>
      </c>
      <c r="O938" s="563" t="s">
        <v>694</v>
      </c>
      <c r="P938" s="563" t="s">
        <v>694</v>
      </c>
      <c r="Q938" s="563" t="s">
        <v>694</v>
      </c>
      <c r="R938" s="563" t="s">
        <v>694</v>
      </c>
      <c r="S938" s="563" t="s">
        <v>694</v>
      </c>
      <c r="T938" s="563" t="s">
        <v>694</v>
      </c>
      <c r="U938" s="563" t="s">
        <v>694</v>
      </c>
      <c r="V938" s="563" t="s">
        <v>694</v>
      </c>
      <c r="W938" s="563"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ht="15" hidden="1" customHeight="1" outlineLevel="3" x14ac:dyDescent="0.25">
      <c r="A939" s="376"/>
      <c r="B939" s="385"/>
      <c r="C939" s="378">
        <f t="shared" si="287"/>
        <v>4</v>
      </c>
      <c r="D939" s="403"/>
      <c r="E939" s="564">
        <f>E938</f>
        <v>10</v>
      </c>
      <c r="F939" s="454" t="b">
        <f t="shared" si="286"/>
        <v>1</v>
      </c>
      <c r="G939" s="403"/>
      <c r="H939" s="1067" t="s">
        <v>1096</v>
      </c>
      <c r="I939" s="1068"/>
      <c r="J939" s="565" t="s">
        <v>696</v>
      </c>
      <c r="K939" s="566" t="str">
        <f t="shared" si="284"/>
        <v>-</v>
      </c>
      <c r="L939" s="567" t="s">
        <v>694</v>
      </c>
      <c r="M939" s="567" t="s">
        <v>694</v>
      </c>
      <c r="N939" s="567" t="s">
        <v>694</v>
      </c>
      <c r="O939" s="567" t="s">
        <v>694</v>
      </c>
      <c r="P939" s="567" t="s">
        <v>694</v>
      </c>
      <c r="Q939" s="1027">
        <f>INT($I$404)+2</f>
        <v>52</v>
      </c>
      <c r="R939" s="567" t="s">
        <v>694</v>
      </c>
      <c r="S939" s="450" t="b">
        <v>1</v>
      </c>
      <c r="T939" s="567">
        <v>2</v>
      </c>
      <c r="U939" s="567" t="s">
        <v>694</v>
      </c>
      <c r="V939" s="567" t="s">
        <v>694</v>
      </c>
      <c r="W939" s="567" t="s">
        <v>694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hidden="1" outlineLevel="3" x14ac:dyDescent="0.25">
      <c r="A940" s="376"/>
      <c r="B940" s="385"/>
      <c r="C940" s="378">
        <f t="shared" si="287"/>
        <v>4</v>
      </c>
      <c r="D940" s="403"/>
      <c r="E940" s="564">
        <f>E939</f>
        <v>10</v>
      </c>
      <c r="F940" s="454" t="b">
        <f t="shared" si="286"/>
        <v>1</v>
      </c>
      <c r="G940" s="403"/>
      <c r="H940" s="1069"/>
      <c r="I940" s="1070"/>
      <c r="J940" s="565" t="s">
        <v>697</v>
      </c>
      <c r="K940" s="566" t="str">
        <f t="shared" si="284"/>
        <v>-</v>
      </c>
      <c r="L940" s="567" t="s">
        <v>698</v>
      </c>
      <c r="M940" s="567" t="s">
        <v>698</v>
      </c>
      <c r="N940" s="567" t="s">
        <v>698</v>
      </c>
      <c r="O940" s="567" t="s">
        <v>698</v>
      </c>
      <c r="P940" s="567" t="s">
        <v>698</v>
      </c>
      <c r="Q940" s="567" t="s">
        <v>698</v>
      </c>
      <c r="R940" s="567" t="s">
        <v>698</v>
      </c>
      <c r="S940" s="567" t="s">
        <v>698</v>
      </c>
      <c r="T940" s="567" t="s">
        <v>698</v>
      </c>
      <c r="U940" s="567" t="s">
        <v>698</v>
      </c>
      <c r="V940" s="567" t="s">
        <v>698</v>
      </c>
      <c r="W940" s="567" t="s">
        <v>698</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hidden="1" outlineLevel="3" x14ac:dyDescent="0.25">
      <c r="A941" s="376"/>
      <c r="B941" s="385"/>
      <c r="C941" s="378">
        <f t="shared" si="287"/>
        <v>4</v>
      </c>
      <c r="D941" s="403"/>
      <c r="E941" s="564">
        <f>E940</f>
        <v>10</v>
      </c>
      <c r="F941" s="454" t="b">
        <f t="shared" si="286"/>
        <v>1</v>
      </c>
      <c r="G941" s="403"/>
      <c r="H941" s="1071"/>
      <c r="I941" s="1072"/>
      <c r="J941" s="550" t="s">
        <v>699</v>
      </c>
      <c r="K941" s="568" t="str">
        <f t="shared" si="284"/>
        <v>-</v>
      </c>
      <c r="L941" s="565" t="s">
        <v>694</v>
      </c>
      <c r="M941" s="565" t="s">
        <v>694</v>
      </c>
      <c r="N941" s="565" t="s">
        <v>694</v>
      </c>
      <c r="O941" s="565" t="s">
        <v>694</v>
      </c>
      <c r="P941" s="565" t="s">
        <v>694</v>
      </c>
      <c r="Q941" s="565" t="s">
        <v>694</v>
      </c>
      <c r="R941" s="565" t="s">
        <v>694</v>
      </c>
      <c r="S941" s="565" t="s">
        <v>694</v>
      </c>
      <c r="T941" s="565" t="s">
        <v>694</v>
      </c>
      <c r="U941" s="565" t="s">
        <v>694</v>
      </c>
      <c r="V941" s="569" t="s">
        <v>694</v>
      </c>
      <c r="W941" s="569"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idden="1" outlineLevel="3" x14ac:dyDescent="0.25">
      <c r="A942" s="376"/>
      <c r="B942" s="385"/>
      <c r="C942" s="378">
        <f t="shared" si="287"/>
        <v>4</v>
      </c>
      <c r="D942" s="403"/>
      <c r="E942" s="460">
        <v>11</v>
      </c>
      <c r="F942" s="454" t="b">
        <f t="shared" si="286"/>
        <v>1</v>
      </c>
      <c r="G942" s="403"/>
      <c r="H942" s="561" t="s">
        <v>713</v>
      </c>
      <c r="I942" s="561"/>
      <c r="J942" s="542" t="s">
        <v>693</v>
      </c>
      <c r="K942" s="562" t="str">
        <f t="shared" si="284"/>
        <v>-</v>
      </c>
      <c r="L942" s="563" t="s">
        <v>694</v>
      </c>
      <c r="M942" s="563" t="s">
        <v>694</v>
      </c>
      <c r="N942" s="563" t="s">
        <v>694</v>
      </c>
      <c r="O942" s="563" t="s">
        <v>694</v>
      </c>
      <c r="P942" s="563" t="s">
        <v>694</v>
      </c>
      <c r="Q942" s="563" t="s">
        <v>694</v>
      </c>
      <c r="R942" s="563" t="s">
        <v>694</v>
      </c>
      <c r="S942" s="563" t="s">
        <v>694</v>
      </c>
      <c r="T942" s="563" t="s">
        <v>694</v>
      </c>
      <c r="U942" s="563" t="s">
        <v>694</v>
      </c>
      <c r="V942" s="563" t="s">
        <v>694</v>
      </c>
      <c r="W942" s="563"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ht="15" hidden="1" customHeight="1" outlineLevel="3" x14ac:dyDescent="0.25">
      <c r="A943" s="376"/>
      <c r="B943" s="385"/>
      <c r="C943" s="378">
        <f t="shared" si="287"/>
        <v>4</v>
      </c>
      <c r="D943" s="403"/>
      <c r="E943" s="564">
        <f>E942</f>
        <v>11</v>
      </c>
      <c r="F943" s="454" t="b">
        <f t="shared" si="286"/>
        <v>1</v>
      </c>
      <c r="G943" s="403"/>
      <c r="H943" s="1067" t="s">
        <v>1096</v>
      </c>
      <c r="I943" s="1068"/>
      <c r="J943" s="565" t="s">
        <v>696</v>
      </c>
      <c r="K943" s="566" t="str">
        <f t="shared" si="284"/>
        <v>-</v>
      </c>
      <c r="L943" s="567" t="s">
        <v>694</v>
      </c>
      <c r="M943" s="567" t="s">
        <v>694</v>
      </c>
      <c r="N943" s="567" t="s">
        <v>694</v>
      </c>
      <c r="O943" s="567" t="s">
        <v>694</v>
      </c>
      <c r="P943" s="567" t="s">
        <v>694</v>
      </c>
      <c r="Q943" s="1027">
        <f>INT($I$405)+2</f>
        <v>52</v>
      </c>
      <c r="R943" s="567" t="s">
        <v>694</v>
      </c>
      <c r="S943" s="450" t="b">
        <v>1</v>
      </c>
      <c r="T943" s="567">
        <v>3</v>
      </c>
      <c r="U943" s="567" t="s">
        <v>694</v>
      </c>
      <c r="V943" s="567" t="s">
        <v>694</v>
      </c>
      <c r="W943" s="567" t="s">
        <v>694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hidden="1" outlineLevel="3" x14ac:dyDescent="0.25">
      <c r="A944" s="376"/>
      <c r="B944" s="385"/>
      <c r="C944" s="378">
        <f t="shared" si="287"/>
        <v>4</v>
      </c>
      <c r="D944" s="403"/>
      <c r="E944" s="564">
        <f>E943</f>
        <v>11</v>
      </c>
      <c r="F944" s="454" t="b">
        <f t="shared" si="286"/>
        <v>1</v>
      </c>
      <c r="G944" s="403"/>
      <c r="H944" s="1069"/>
      <c r="I944" s="1070"/>
      <c r="J944" s="565" t="s">
        <v>697</v>
      </c>
      <c r="K944" s="566" t="str">
        <f t="shared" si="284"/>
        <v>-</v>
      </c>
      <c r="L944" s="567" t="s">
        <v>698</v>
      </c>
      <c r="M944" s="567" t="s">
        <v>698</v>
      </c>
      <c r="N944" s="567" t="s">
        <v>698</v>
      </c>
      <c r="O944" s="567" t="s">
        <v>698</v>
      </c>
      <c r="P944" s="567" t="s">
        <v>698</v>
      </c>
      <c r="Q944" s="567" t="s">
        <v>698</v>
      </c>
      <c r="R944" s="567" t="s">
        <v>698</v>
      </c>
      <c r="S944" s="567" t="s">
        <v>698</v>
      </c>
      <c r="T944" s="567" t="s">
        <v>698</v>
      </c>
      <c r="U944" s="567" t="s">
        <v>698</v>
      </c>
      <c r="V944" s="567" t="s">
        <v>698</v>
      </c>
      <c r="W944" s="567" t="s">
        <v>698</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hidden="1" outlineLevel="3" x14ac:dyDescent="0.25">
      <c r="A945" s="376"/>
      <c r="B945" s="385"/>
      <c r="C945" s="378">
        <f t="shared" si="287"/>
        <v>4</v>
      </c>
      <c r="D945" s="403"/>
      <c r="E945" s="564">
        <f>E944</f>
        <v>11</v>
      </c>
      <c r="F945" s="454" t="b">
        <f t="shared" si="286"/>
        <v>1</v>
      </c>
      <c r="G945" s="403"/>
      <c r="H945" s="1071"/>
      <c r="I945" s="1072"/>
      <c r="J945" s="550" t="s">
        <v>699</v>
      </c>
      <c r="K945" s="568" t="str">
        <f t="shared" si="284"/>
        <v>-</v>
      </c>
      <c r="L945" s="565" t="s">
        <v>694</v>
      </c>
      <c r="M945" s="565" t="s">
        <v>694</v>
      </c>
      <c r="N945" s="565" t="s">
        <v>694</v>
      </c>
      <c r="O945" s="565" t="s">
        <v>694</v>
      </c>
      <c r="P945" s="565" t="s">
        <v>694</v>
      </c>
      <c r="Q945" s="565" t="s">
        <v>694</v>
      </c>
      <c r="R945" s="565" t="s">
        <v>694</v>
      </c>
      <c r="S945" s="565" t="s">
        <v>694</v>
      </c>
      <c r="T945" s="565" t="s">
        <v>694</v>
      </c>
      <c r="U945" s="565" t="s">
        <v>694</v>
      </c>
      <c r="V945" s="569" t="s">
        <v>694</v>
      </c>
      <c r="W945" s="569"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idden="1" outlineLevel="3" x14ac:dyDescent="0.25">
      <c r="A946" s="376"/>
      <c r="B946" s="385"/>
      <c r="C946" s="378">
        <f t="shared" si="287"/>
        <v>4</v>
      </c>
      <c r="D946" s="403"/>
      <c r="E946" s="460">
        <v>12</v>
      </c>
      <c r="F946" s="454" t="b">
        <f t="shared" si="286"/>
        <v>1</v>
      </c>
      <c r="G946" s="403"/>
      <c r="H946" s="561" t="s">
        <v>714</v>
      </c>
      <c r="I946" s="561"/>
      <c r="J946" s="542" t="s">
        <v>693</v>
      </c>
      <c r="K946" s="562" t="str">
        <f t="shared" si="284"/>
        <v>-</v>
      </c>
      <c r="L946" s="563" t="s">
        <v>694</v>
      </c>
      <c r="M946" s="563" t="s">
        <v>694</v>
      </c>
      <c r="N946" s="563" t="s">
        <v>694</v>
      </c>
      <c r="O946" s="563" t="s">
        <v>694</v>
      </c>
      <c r="P946" s="563" t="s">
        <v>694</v>
      </c>
      <c r="Q946" s="563" t="s">
        <v>694</v>
      </c>
      <c r="R946" s="563" t="s">
        <v>694</v>
      </c>
      <c r="S946" s="563" t="s">
        <v>694</v>
      </c>
      <c r="T946" s="563" t="s">
        <v>694</v>
      </c>
      <c r="U946" s="563" t="s">
        <v>694</v>
      </c>
      <c r="V946" s="563" t="s">
        <v>694</v>
      </c>
      <c r="W946" s="563"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ht="15" hidden="1" customHeight="1" outlineLevel="3" x14ac:dyDescent="0.25">
      <c r="A947" s="376"/>
      <c r="B947" s="385"/>
      <c r="C947" s="378">
        <f t="shared" si="287"/>
        <v>4</v>
      </c>
      <c r="D947" s="403"/>
      <c r="E947" s="564">
        <f>E946</f>
        <v>12</v>
      </c>
      <c r="F947" s="454" t="b">
        <f t="shared" si="286"/>
        <v>1</v>
      </c>
      <c r="G947" s="403"/>
      <c r="H947" s="1067" t="s">
        <v>1096</v>
      </c>
      <c r="I947" s="1068"/>
      <c r="J947" s="565" t="s">
        <v>696</v>
      </c>
      <c r="K947" s="566" t="str">
        <f t="shared" si="284"/>
        <v>-</v>
      </c>
      <c r="L947" s="567" t="s">
        <v>694</v>
      </c>
      <c r="M947" s="567" t="s">
        <v>694</v>
      </c>
      <c r="N947" s="567" t="s">
        <v>694</v>
      </c>
      <c r="O947" s="567" t="s">
        <v>694</v>
      </c>
      <c r="P947" s="567" t="s">
        <v>694</v>
      </c>
      <c r="Q947" s="1027">
        <f>INT($I$406)+2</f>
        <v>52</v>
      </c>
      <c r="R947" s="567" t="s">
        <v>694</v>
      </c>
      <c r="S947" s="450" t="b">
        <v>1</v>
      </c>
      <c r="T947" s="567">
        <v>4</v>
      </c>
      <c r="U947" s="567" t="s">
        <v>694</v>
      </c>
      <c r="V947" s="567" t="s">
        <v>694</v>
      </c>
      <c r="W947" s="567" t="s">
        <v>694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hidden="1" outlineLevel="3" x14ac:dyDescent="0.25">
      <c r="A948" s="376"/>
      <c r="B948" s="385"/>
      <c r="C948" s="378">
        <f t="shared" si="287"/>
        <v>4</v>
      </c>
      <c r="D948" s="403"/>
      <c r="E948" s="564">
        <f>E947</f>
        <v>12</v>
      </c>
      <c r="F948" s="454" t="b">
        <f t="shared" si="286"/>
        <v>1</v>
      </c>
      <c r="G948" s="403"/>
      <c r="H948" s="1069"/>
      <c r="I948" s="1070"/>
      <c r="J948" s="565" t="s">
        <v>697</v>
      </c>
      <c r="K948" s="566" t="str">
        <f t="shared" si="284"/>
        <v>-</v>
      </c>
      <c r="L948" s="567" t="s">
        <v>698</v>
      </c>
      <c r="M948" s="567" t="s">
        <v>698</v>
      </c>
      <c r="N948" s="567" t="s">
        <v>698</v>
      </c>
      <c r="O948" s="567" t="s">
        <v>698</v>
      </c>
      <c r="P948" s="567" t="s">
        <v>698</v>
      </c>
      <c r="Q948" s="567" t="s">
        <v>698</v>
      </c>
      <c r="R948" s="567" t="s">
        <v>698</v>
      </c>
      <c r="S948" s="567" t="s">
        <v>698</v>
      </c>
      <c r="T948" s="567" t="s">
        <v>698</v>
      </c>
      <c r="U948" s="567" t="s">
        <v>698</v>
      </c>
      <c r="V948" s="567" t="s">
        <v>698</v>
      </c>
      <c r="W948" s="567" t="s">
        <v>698</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hidden="1" outlineLevel="3" x14ac:dyDescent="0.25">
      <c r="A949" s="376"/>
      <c r="B949" s="385"/>
      <c r="C949" s="378">
        <f t="shared" si="287"/>
        <v>4</v>
      </c>
      <c r="D949" s="403"/>
      <c r="E949" s="564">
        <f>E948</f>
        <v>12</v>
      </c>
      <c r="F949" s="454" t="b">
        <f t="shared" si="286"/>
        <v>1</v>
      </c>
      <c r="G949" s="403"/>
      <c r="H949" s="1071"/>
      <c r="I949" s="1072"/>
      <c r="J949" s="550" t="s">
        <v>699</v>
      </c>
      <c r="K949" s="568" t="str">
        <f t="shared" si="284"/>
        <v>-</v>
      </c>
      <c r="L949" s="565" t="s">
        <v>694</v>
      </c>
      <c r="M949" s="565" t="s">
        <v>694</v>
      </c>
      <c r="N949" s="565" t="s">
        <v>694</v>
      </c>
      <c r="O949" s="565" t="s">
        <v>694</v>
      </c>
      <c r="P949" s="565" t="s">
        <v>694</v>
      </c>
      <c r="Q949" s="565" t="s">
        <v>694</v>
      </c>
      <c r="R949" s="565" t="s">
        <v>694</v>
      </c>
      <c r="S949" s="565" t="s">
        <v>694</v>
      </c>
      <c r="T949" s="565" t="s">
        <v>694</v>
      </c>
      <c r="U949" s="565" t="s">
        <v>694</v>
      </c>
      <c r="V949" s="569" t="s">
        <v>694</v>
      </c>
      <c r="W949" s="569"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idden="1" outlineLevel="3" x14ac:dyDescent="0.25">
      <c r="A950" s="376"/>
      <c r="B950" s="385"/>
      <c r="C950" s="378">
        <f t="shared" si="287"/>
        <v>4</v>
      </c>
      <c r="D950" s="403"/>
      <c r="E950" s="460">
        <v>13</v>
      </c>
      <c r="F950" s="454" t="b">
        <f t="shared" si="286"/>
        <v>1</v>
      </c>
      <c r="G950" s="403"/>
      <c r="H950" s="561" t="s">
        <v>715</v>
      </c>
      <c r="I950" s="561"/>
      <c r="J950" s="542" t="s">
        <v>693</v>
      </c>
      <c r="K950" s="562" t="str">
        <f t="shared" si="284"/>
        <v>-</v>
      </c>
      <c r="L950" s="571">
        <v>-1</v>
      </c>
      <c r="M950" s="563" t="s">
        <v>694</v>
      </c>
      <c r="N950" s="563" t="s">
        <v>694</v>
      </c>
      <c r="O950" s="563" t="s">
        <v>694</v>
      </c>
      <c r="P950" s="563" t="s">
        <v>694</v>
      </c>
      <c r="Q950" s="563" t="s">
        <v>694</v>
      </c>
      <c r="R950" s="563" t="s">
        <v>694</v>
      </c>
      <c r="S950" s="563" t="s">
        <v>694</v>
      </c>
      <c r="T950" s="563" t="s">
        <v>694</v>
      </c>
      <c r="U950" s="563" t="s">
        <v>694</v>
      </c>
      <c r="V950" s="563" t="s">
        <v>694</v>
      </c>
      <c r="W950" s="563"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ht="15" hidden="1" customHeight="1" outlineLevel="3" x14ac:dyDescent="0.25">
      <c r="A951" s="376"/>
      <c r="B951" s="385"/>
      <c r="C951" s="378">
        <f t="shared" si="287"/>
        <v>4</v>
      </c>
      <c r="D951" s="403"/>
      <c r="E951" s="564">
        <f>E950</f>
        <v>13</v>
      </c>
      <c r="F951" s="454" t="b">
        <f t="shared" si="286"/>
        <v>1</v>
      </c>
      <c r="G951" s="403"/>
      <c r="H951" s="1067" t="s">
        <v>716</v>
      </c>
      <c r="I951" s="1068"/>
      <c r="J951" s="565" t="s">
        <v>696</v>
      </c>
      <c r="K951" s="566" t="str">
        <f t="shared" si="284"/>
        <v>-</v>
      </c>
      <c r="L951" s="567" t="s">
        <v>694</v>
      </c>
      <c r="M951" s="567" t="s">
        <v>694</v>
      </c>
      <c r="N951" s="567" t="s">
        <v>694</v>
      </c>
      <c r="O951" s="567" t="s">
        <v>694</v>
      </c>
      <c r="P951" s="567" t="s">
        <v>694</v>
      </c>
      <c r="Q951" s="450">
        <f>INT(150/7)+2</f>
        <v>23</v>
      </c>
      <c r="R951" s="567" t="s">
        <v>694</v>
      </c>
      <c r="S951" s="450" t="b">
        <v>1</v>
      </c>
      <c r="T951" s="567" t="s">
        <v>694</v>
      </c>
      <c r="U951" s="567" t="s">
        <v>694</v>
      </c>
      <c r="V951" s="567" t="s">
        <v>694</v>
      </c>
      <c r="W951" s="567" t="s">
        <v>694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hidden="1" outlineLevel="3" x14ac:dyDescent="0.25">
      <c r="A952" s="376"/>
      <c r="B952" s="385"/>
      <c r="C952" s="378">
        <f t="shared" si="287"/>
        <v>4</v>
      </c>
      <c r="D952" s="403"/>
      <c r="E952" s="564">
        <f>E951</f>
        <v>13</v>
      </c>
      <c r="F952" s="454" t="b">
        <f t="shared" si="286"/>
        <v>1</v>
      </c>
      <c r="G952" s="403"/>
      <c r="H952" s="1069"/>
      <c r="I952" s="1070"/>
      <c r="J952" s="565" t="s">
        <v>697</v>
      </c>
      <c r="K952" s="566" t="str">
        <f t="shared" si="284"/>
        <v>-</v>
      </c>
      <c r="L952" s="567" t="s">
        <v>698</v>
      </c>
      <c r="M952" s="567" t="s">
        <v>698</v>
      </c>
      <c r="N952" s="567" t="s">
        <v>698</v>
      </c>
      <c r="O952" s="567" t="s">
        <v>698</v>
      </c>
      <c r="P952" s="567" t="s">
        <v>698</v>
      </c>
      <c r="Q952" s="567" t="s">
        <v>698</v>
      </c>
      <c r="R952" s="567" t="s">
        <v>698</v>
      </c>
      <c r="S952" s="567" t="s">
        <v>698</v>
      </c>
      <c r="T952" s="567" t="s">
        <v>698</v>
      </c>
      <c r="U952" s="567" t="s">
        <v>698</v>
      </c>
      <c r="V952" s="567" t="s">
        <v>698</v>
      </c>
      <c r="W952" s="567" t="s">
        <v>698</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hidden="1" outlineLevel="3" x14ac:dyDescent="0.25">
      <c r="A953" s="376"/>
      <c r="B953" s="385"/>
      <c r="C953" s="378">
        <f t="shared" si="287"/>
        <v>4</v>
      </c>
      <c r="D953" s="403"/>
      <c r="E953" s="564">
        <f>E952</f>
        <v>13</v>
      </c>
      <c r="F953" s="454" t="b">
        <f t="shared" si="286"/>
        <v>1</v>
      </c>
      <c r="G953" s="403"/>
      <c r="H953" s="1071"/>
      <c r="I953" s="1072"/>
      <c r="J953" s="550" t="s">
        <v>699</v>
      </c>
      <c r="K953" s="568" t="str">
        <f t="shared" si="284"/>
        <v>-</v>
      </c>
      <c r="L953" s="565" t="s">
        <v>694</v>
      </c>
      <c r="M953" s="565" t="s">
        <v>694</v>
      </c>
      <c r="N953" s="565" t="s">
        <v>694</v>
      </c>
      <c r="O953" s="565" t="s">
        <v>694</v>
      </c>
      <c r="P953" s="565" t="s">
        <v>694</v>
      </c>
      <c r="Q953" s="565" t="s">
        <v>694</v>
      </c>
      <c r="R953" s="565" t="s">
        <v>694</v>
      </c>
      <c r="S953" s="565" t="s">
        <v>694</v>
      </c>
      <c r="T953" s="565" t="s">
        <v>694</v>
      </c>
      <c r="U953" s="565" t="s">
        <v>694</v>
      </c>
      <c r="V953" s="569" t="s">
        <v>694</v>
      </c>
      <c r="W953" s="569"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idden="1" outlineLevel="3" x14ac:dyDescent="0.25">
      <c r="A954" s="376"/>
      <c r="B954" s="385"/>
      <c r="C954" s="378">
        <f t="shared" si="287"/>
        <v>4</v>
      </c>
      <c r="D954" s="403"/>
      <c r="E954" s="460">
        <v>14</v>
      </c>
      <c r="F954" s="454" t="b">
        <f t="shared" si="286"/>
        <v>1</v>
      </c>
      <c r="G954" s="403"/>
      <c r="H954" s="561" t="s">
        <v>717</v>
      </c>
      <c r="I954" s="561"/>
      <c r="J954" s="542" t="s">
        <v>693</v>
      </c>
      <c r="K954" s="562" t="str">
        <f t="shared" si="284"/>
        <v>-</v>
      </c>
      <c r="L954" s="563" t="s">
        <v>694</v>
      </c>
      <c r="M954" s="563" t="s">
        <v>694</v>
      </c>
      <c r="N954" s="563" t="s">
        <v>694</v>
      </c>
      <c r="O954" s="563" t="s">
        <v>694</v>
      </c>
      <c r="P954" s="563" t="s">
        <v>694</v>
      </c>
      <c r="Q954" s="563" t="s">
        <v>694</v>
      </c>
      <c r="R954" s="563" t="s">
        <v>694</v>
      </c>
      <c r="S954" s="563" t="s">
        <v>694</v>
      </c>
      <c r="T954" s="563" t="s">
        <v>694</v>
      </c>
      <c r="U954" s="563" t="s">
        <v>694</v>
      </c>
      <c r="V954" s="563" t="s">
        <v>694</v>
      </c>
      <c r="W954" s="563"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ht="15" hidden="1" customHeight="1" outlineLevel="3" x14ac:dyDescent="0.25">
      <c r="A955" s="376"/>
      <c r="B955" s="385"/>
      <c r="C955" s="378">
        <f t="shared" si="287"/>
        <v>4</v>
      </c>
      <c r="D955" s="403"/>
      <c r="E955" s="564">
        <f>E954</f>
        <v>14</v>
      </c>
      <c r="F955" s="454" t="b">
        <f t="shared" si="286"/>
        <v>1</v>
      </c>
      <c r="G955" s="403"/>
      <c r="H955" s="1067" t="s">
        <v>718</v>
      </c>
      <c r="I955" s="1068"/>
      <c r="J955" s="565" t="s">
        <v>696</v>
      </c>
      <c r="K955" s="566" t="str">
        <f t="shared" si="284"/>
        <v>-</v>
      </c>
      <c r="L955" s="567" t="s">
        <v>694</v>
      </c>
      <c r="M955" s="567" t="s">
        <v>694</v>
      </c>
      <c r="N955" s="567" t="s">
        <v>694</v>
      </c>
      <c r="O955" s="567" t="s">
        <v>694</v>
      </c>
      <c r="P955" s="567" t="s">
        <v>694</v>
      </c>
      <c r="Q955" s="450">
        <f>INT(150/7)+2</f>
        <v>23</v>
      </c>
      <c r="R955" s="567" t="s">
        <v>694</v>
      </c>
      <c r="S955" s="450" t="b">
        <v>1</v>
      </c>
      <c r="T955" s="567" t="s">
        <v>694</v>
      </c>
      <c r="U955" s="567" t="s">
        <v>694</v>
      </c>
      <c r="V955" s="567" t="s">
        <v>694</v>
      </c>
      <c r="W955" s="567" t="s">
        <v>694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hidden="1" outlineLevel="3" x14ac:dyDescent="0.25">
      <c r="A956" s="376"/>
      <c r="B956" s="385"/>
      <c r="C956" s="378">
        <f t="shared" si="287"/>
        <v>4</v>
      </c>
      <c r="D956" s="403"/>
      <c r="E956" s="564">
        <f>E955</f>
        <v>14</v>
      </c>
      <c r="F956" s="454" t="b">
        <f t="shared" si="286"/>
        <v>1</v>
      </c>
      <c r="G956" s="403"/>
      <c r="H956" s="1069"/>
      <c r="I956" s="1070"/>
      <c r="J956" s="565" t="s">
        <v>697</v>
      </c>
      <c r="K956" s="566" t="str">
        <f t="shared" si="284"/>
        <v>-</v>
      </c>
      <c r="L956" s="567" t="s">
        <v>698</v>
      </c>
      <c r="M956" s="567" t="s">
        <v>698</v>
      </c>
      <c r="N956" s="567" t="s">
        <v>698</v>
      </c>
      <c r="O956" s="567" t="s">
        <v>698</v>
      </c>
      <c r="P956" s="567" t="s">
        <v>698</v>
      </c>
      <c r="Q956" s="567" t="s">
        <v>698</v>
      </c>
      <c r="R956" s="567" t="s">
        <v>698</v>
      </c>
      <c r="S956" s="567" t="s">
        <v>698</v>
      </c>
      <c r="T956" s="567" t="s">
        <v>698</v>
      </c>
      <c r="U956" s="567" t="s">
        <v>698</v>
      </c>
      <c r="V956" s="567" t="s">
        <v>698</v>
      </c>
      <c r="W956" s="567" t="s">
        <v>698</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hidden="1" outlineLevel="3" x14ac:dyDescent="0.25">
      <c r="A957" s="376"/>
      <c r="B957" s="385"/>
      <c r="C957" s="378">
        <f t="shared" si="287"/>
        <v>4</v>
      </c>
      <c r="D957" s="403"/>
      <c r="E957" s="564">
        <f>E956</f>
        <v>14</v>
      </c>
      <c r="F957" s="454" t="b">
        <f t="shared" si="286"/>
        <v>1</v>
      </c>
      <c r="G957" s="403"/>
      <c r="H957" s="1071"/>
      <c r="I957" s="1072"/>
      <c r="J957" s="550" t="s">
        <v>699</v>
      </c>
      <c r="K957" s="568" t="str">
        <f t="shared" si="284"/>
        <v>-</v>
      </c>
      <c r="L957" s="565" t="s">
        <v>694</v>
      </c>
      <c r="M957" s="565" t="s">
        <v>694</v>
      </c>
      <c r="N957" s="565" t="s">
        <v>694</v>
      </c>
      <c r="O957" s="565" t="s">
        <v>694</v>
      </c>
      <c r="P957" s="565" t="s">
        <v>694</v>
      </c>
      <c r="Q957" s="565" t="s">
        <v>694</v>
      </c>
      <c r="R957" s="565" t="s">
        <v>694</v>
      </c>
      <c r="S957" s="565" t="s">
        <v>694</v>
      </c>
      <c r="T957" s="565" t="s">
        <v>694</v>
      </c>
      <c r="U957" s="565" t="s">
        <v>694</v>
      </c>
      <c r="V957" s="569" t="s">
        <v>694</v>
      </c>
      <c r="W957" s="569"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idden="1" outlineLevel="3" x14ac:dyDescent="0.25">
      <c r="A958" s="376"/>
      <c r="B958" s="385"/>
      <c r="C958" s="378">
        <f t="shared" si="287"/>
        <v>4</v>
      </c>
      <c r="D958" s="403"/>
      <c r="E958" s="460">
        <v>15</v>
      </c>
      <c r="F958" s="454" t="b">
        <f t="shared" si="286"/>
        <v>1</v>
      </c>
      <c r="G958" s="403"/>
      <c r="H958" s="561" t="s">
        <v>719</v>
      </c>
      <c r="I958" s="561"/>
      <c r="J958" s="542" t="s">
        <v>693</v>
      </c>
      <c r="K958" s="562" t="str">
        <f t="shared" si="284"/>
        <v>-</v>
      </c>
      <c r="L958" s="563" t="s">
        <v>694</v>
      </c>
      <c r="M958" s="563" t="s">
        <v>694</v>
      </c>
      <c r="N958" s="563" t="s">
        <v>694</v>
      </c>
      <c r="O958" s="563" t="s">
        <v>694</v>
      </c>
      <c r="P958" s="563" t="s">
        <v>694</v>
      </c>
      <c r="Q958" s="563" t="s">
        <v>694</v>
      </c>
      <c r="R958" s="563" t="s">
        <v>694</v>
      </c>
      <c r="S958" s="563" t="s">
        <v>694</v>
      </c>
      <c r="T958" s="563" t="s">
        <v>694</v>
      </c>
      <c r="U958" s="563" t="s">
        <v>694</v>
      </c>
      <c r="V958" s="563" t="s">
        <v>694</v>
      </c>
      <c r="W958" s="563"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ht="15" hidden="1" customHeight="1" outlineLevel="3" x14ac:dyDescent="0.25">
      <c r="A959" s="376"/>
      <c r="B959" s="385"/>
      <c r="C959" s="378">
        <f t="shared" si="287"/>
        <v>4</v>
      </c>
      <c r="D959" s="403"/>
      <c r="E959" s="564">
        <f>E958</f>
        <v>15</v>
      </c>
      <c r="F959" s="454" t="b">
        <f t="shared" si="286"/>
        <v>1</v>
      </c>
      <c r="G959" s="403"/>
      <c r="H959" s="1067" t="s">
        <v>720</v>
      </c>
      <c r="I959" s="1068"/>
      <c r="J959" s="565" t="s">
        <v>696</v>
      </c>
      <c r="K959" s="566" t="str">
        <f t="shared" si="284"/>
        <v>-</v>
      </c>
      <c r="L959" s="567" t="s">
        <v>694</v>
      </c>
      <c r="M959" s="567" t="s">
        <v>694</v>
      </c>
      <c r="N959" s="567" t="s">
        <v>694</v>
      </c>
      <c r="O959" s="567" t="s">
        <v>694</v>
      </c>
      <c r="P959" s="567" t="s">
        <v>694</v>
      </c>
      <c r="Q959" s="450">
        <f>INT(150/7)+2</f>
        <v>23</v>
      </c>
      <c r="R959" s="567" t="s">
        <v>694</v>
      </c>
      <c r="S959" s="450" t="b">
        <v>1</v>
      </c>
      <c r="T959" s="567" t="s">
        <v>694</v>
      </c>
      <c r="U959" s="567" t="s">
        <v>694</v>
      </c>
      <c r="V959" s="567" t="s">
        <v>694</v>
      </c>
      <c r="W959" s="567" t="s">
        <v>694</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hidden="1" outlineLevel="3" x14ac:dyDescent="0.25">
      <c r="A960" s="376"/>
      <c r="B960" s="385"/>
      <c r="C960" s="378">
        <f t="shared" si="287"/>
        <v>4</v>
      </c>
      <c r="D960" s="403"/>
      <c r="E960" s="564">
        <f>E959</f>
        <v>15</v>
      </c>
      <c r="F960" s="454" t="b">
        <f t="shared" si="286"/>
        <v>1</v>
      </c>
      <c r="G960" s="403"/>
      <c r="H960" s="1069"/>
      <c r="I960" s="1070"/>
      <c r="J960" s="565" t="s">
        <v>697</v>
      </c>
      <c r="K960" s="566" t="str">
        <f t="shared" si="284"/>
        <v>-</v>
      </c>
      <c r="L960" s="567" t="s">
        <v>698</v>
      </c>
      <c r="M960" s="567" t="s">
        <v>698</v>
      </c>
      <c r="N960" s="567" t="s">
        <v>698</v>
      </c>
      <c r="O960" s="567" t="s">
        <v>698</v>
      </c>
      <c r="P960" s="567" t="s">
        <v>698</v>
      </c>
      <c r="Q960" s="567" t="s">
        <v>698</v>
      </c>
      <c r="R960" s="567" t="s">
        <v>698</v>
      </c>
      <c r="S960" s="567" t="s">
        <v>698</v>
      </c>
      <c r="T960" s="567" t="s">
        <v>698</v>
      </c>
      <c r="U960" s="567" t="s">
        <v>698</v>
      </c>
      <c r="V960" s="567" t="s">
        <v>698</v>
      </c>
      <c r="W960" s="450">
        <v>0.8</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hidden="1" outlineLevel="3" x14ac:dyDescent="0.25">
      <c r="A961" s="376"/>
      <c r="B961" s="385"/>
      <c r="C961" s="378">
        <f t="shared" si="287"/>
        <v>4</v>
      </c>
      <c r="D961" s="403"/>
      <c r="E961" s="564">
        <f>E960</f>
        <v>15</v>
      </c>
      <c r="F961" s="454" t="b">
        <f t="shared" si="286"/>
        <v>1</v>
      </c>
      <c r="G961" s="403"/>
      <c r="H961" s="1071"/>
      <c r="I961" s="1072"/>
      <c r="J961" s="550" t="s">
        <v>699</v>
      </c>
      <c r="K961" s="568" t="str">
        <f t="shared" si="284"/>
        <v>-</v>
      </c>
      <c r="L961" s="565" t="s">
        <v>694</v>
      </c>
      <c r="M961" s="565" t="s">
        <v>694</v>
      </c>
      <c r="N961" s="565" t="s">
        <v>694</v>
      </c>
      <c r="O961" s="565" t="s">
        <v>694</v>
      </c>
      <c r="P961" s="565" t="s">
        <v>694</v>
      </c>
      <c r="Q961" s="565" t="s">
        <v>694</v>
      </c>
      <c r="R961" s="565" t="s">
        <v>694</v>
      </c>
      <c r="S961" s="565" t="s">
        <v>694</v>
      </c>
      <c r="T961" s="565" t="s">
        <v>694</v>
      </c>
      <c r="U961" s="565" t="s">
        <v>694</v>
      </c>
      <c r="V961" s="569" t="s">
        <v>694</v>
      </c>
      <c r="W961" s="569"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hidden="1" outlineLevel="3" x14ac:dyDescent="0.25">
      <c r="A962" s="376"/>
      <c r="B962" s="385"/>
      <c r="C962" s="378">
        <f t="shared" si="287"/>
        <v>4</v>
      </c>
      <c r="D962" s="403"/>
      <c r="E962" s="460">
        <v>16</v>
      </c>
      <c r="F962" s="454" t="b">
        <f t="shared" ref="F962:F993" si="288">COUNTIFS($L962:$W962,"-")&lt;&gt;COUNTA($L962:$W962)</f>
        <v>1</v>
      </c>
      <c r="G962" s="403"/>
      <c r="H962" s="561" t="s">
        <v>721</v>
      </c>
      <c r="I962" s="561"/>
      <c r="J962" s="542" t="s">
        <v>693</v>
      </c>
      <c r="K962" s="562" t="str">
        <f t="shared" si="284"/>
        <v>-</v>
      </c>
      <c r="L962" s="563" t="s">
        <v>694</v>
      </c>
      <c r="M962" s="563" t="s">
        <v>694</v>
      </c>
      <c r="N962" s="563" t="s">
        <v>694</v>
      </c>
      <c r="O962" s="563" t="s">
        <v>694</v>
      </c>
      <c r="P962" s="563" t="s">
        <v>694</v>
      </c>
      <c r="Q962" s="563" t="s">
        <v>694</v>
      </c>
      <c r="R962" s="563" t="s">
        <v>694</v>
      </c>
      <c r="S962" s="563" t="s">
        <v>694</v>
      </c>
      <c r="T962" s="563" t="s">
        <v>694</v>
      </c>
      <c r="U962" s="563" t="s">
        <v>694</v>
      </c>
      <c r="V962" s="563" t="s">
        <v>694</v>
      </c>
      <c r="W962" s="563"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hidden="1" outlineLevel="3" x14ac:dyDescent="0.25">
      <c r="A963" s="376"/>
      <c r="B963" s="385"/>
      <c r="C963" s="378">
        <f t="shared" si="287"/>
        <v>4</v>
      </c>
      <c r="D963" s="403"/>
      <c r="E963" s="564">
        <f>E962</f>
        <v>16</v>
      </c>
      <c r="F963" s="454" t="b">
        <f t="shared" si="288"/>
        <v>1</v>
      </c>
      <c r="G963" s="403"/>
      <c r="H963" s="1067"/>
      <c r="I963" s="1068"/>
      <c r="J963" s="565" t="s">
        <v>696</v>
      </c>
      <c r="K963" s="566" t="str">
        <f t="shared" ref="K963:K1005" si="289">IF(L963&lt;0,"-",IFERROR(DATE(2019,1,($L963)*7+1),"-"))</f>
        <v>-</v>
      </c>
      <c r="L963" s="567" t="s">
        <v>694</v>
      </c>
      <c r="M963" s="567" t="s">
        <v>694</v>
      </c>
      <c r="N963" s="567" t="s">
        <v>694</v>
      </c>
      <c r="O963" s="567" t="s">
        <v>694</v>
      </c>
      <c r="P963" s="567" t="s">
        <v>694</v>
      </c>
      <c r="Q963" s="567" t="s">
        <v>694</v>
      </c>
      <c r="R963" s="450">
        <v>0</v>
      </c>
      <c r="S963" s="450" t="b">
        <v>1</v>
      </c>
      <c r="T963" s="567" t="s">
        <v>694</v>
      </c>
      <c r="U963" s="567" t="s">
        <v>694</v>
      </c>
      <c r="V963" s="567" t="s">
        <v>694</v>
      </c>
      <c r="W963" s="567" t="s">
        <v>694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hidden="1" outlineLevel="3" x14ac:dyDescent="0.25">
      <c r="A964" s="376"/>
      <c r="B964" s="385"/>
      <c r="C964" s="378">
        <f t="shared" si="287"/>
        <v>4</v>
      </c>
      <c r="D964" s="403"/>
      <c r="E964" s="564">
        <f>E963</f>
        <v>16</v>
      </c>
      <c r="F964" s="454" t="b">
        <f t="shared" si="288"/>
        <v>1</v>
      </c>
      <c r="G964" s="403"/>
      <c r="H964" s="1069"/>
      <c r="I964" s="1070"/>
      <c r="J964" s="565" t="s">
        <v>697</v>
      </c>
      <c r="K964" s="566" t="str">
        <f t="shared" si="289"/>
        <v>-</v>
      </c>
      <c r="L964" s="567" t="s">
        <v>698</v>
      </c>
      <c r="M964" s="567" t="s">
        <v>698</v>
      </c>
      <c r="N964" s="567" t="s">
        <v>698</v>
      </c>
      <c r="O964" s="567" t="s">
        <v>698</v>
      </c>
      <c r="P964" s="567" t="s">
        <v>698</v>
      </c>
      <c r="Q964" s="567" t="s">
        <v>698</v>
      </c>
      <c r="R964" s="567" t="s">
        <v>698</v>
      </c>
      <c r="S964" s="567" t="s">
        <v>698</v>
      </c>
      <c r="T964" s="567" t="s">
        <v>698</v>
      </c>
      <c r="U964" s="567" t="s">
        <v>698</v>
      </c>
      <c r="V964" s="567" t="s">
        <v>698</v>
      </c>
      <c r="W964" s="567" t="s">
        <v>698</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hidden="1" outlineLevel="3" x14ac:dyDescent="0.25">
      <c r="A965" s="376"/>
      <c r="B965" s="385"/>
      <c r="C965" s="378">
        <f t="shared" si="287"/>
        <v>4</v>
      </c>
      <c r="D965" s="403"/>
      <c r="E965" s="564">
        <f>E964</f>
        <v>16</v>
      </c>
      <c r="F965" s="454" t="b">
        <f t="shared" si="288"/>
        <v>1</v>
      </c>
      <c r="G965" s="403"/>
      <c r="H965" s="1071"/>
      <c r="I965" s="1072"/>
      <c r="J965" s="550" t="s">
        <v>699</v>
      </c>
      <c r="K965" s="568" t="str">
        <f t="shared" si="289"/>
        <v>-</v>
      </c>
      <c r="L965" s="565" t="s">
        <v>694</v>
      </c>
      <c r="M965" s="565" t="s">
        <v>694</v>
      </c>
      <c r="N965" s="565" t="s">
        <v>694</v>
      </c>
      <c r="O965" s="565" t="s">
        <v>694</v>
      </c>
      <c r="P965" s="565" t="s">
        <v>694</v>
      </c>
      <c r="Q965" s="565" t="s">
        <v>694</v>
      </c>
      <c r="R965" s="565" t="s">
        <v>694</v>
      </c>
      <c r="S965" s="565" t="s">
        <v>694</v>
      </c>
      <c r="T965" s="565" t="s">
        <v>694</v>
      </c>
      <c r="U965" s="565" t="s">
        <v>694</v>
      </c>
      <c r="V965" s="569" t="s">
        <v>694</v>
      </c>
      <c r="W965" s="569"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idden="1" outlineLevel="3" x14ac:dyDescent="0.25">
      <c r="A966" s="376"/>
      <c r="B966" s="385"/>
      <c r="C966" s="378">
        <f t="shared" ref="C966:C997" si="290">INT($C$886)+3</f>
        <v>4</v>
      </c>
      <c r="D966" s="403"/>
      <c r="E966" s="460">
        <v>17</v>
      </c>
      <c r="F966" s="454" t="b">
        <f t="shared" si="288"/>
        <v>1</v>
      </c>
      <c r="G966" s="403"/>
      <c r="H966" s="561" t="s">
        <v>722</v>
      </c>
      <c r="I966" s="561"/>
      <c r="J966" s="542" t="s">
        <v>693</v>
      </c>
      <c r="K966" s="562" t="str">
        <f t="shared" si="289"/>
        <v>-</v>
      </c>
      <c r="L966" s="563" t="s">
        <v>694</v>
      </c>
      <c r="M966" s="570">
        <v>42</v>
      </c>
      <c r="N966" s="563" t="s">
        <v>694</v>
      </c>
      <c r="O966" s="563" t="s">
        <v>694</v>
      </c>
      <c r="P966" s="563" t="s">
        <v>694</v>
      </c>
      <c r="Q966" s="563" t="s">
        <v>694</v>
      </c>
      <c r="R966" s="563" t="s">
        <v>694</v>
      </c>
      <c r="S966" s="563" t="s">
        <v>694</v>
      </c>
      <c r="T966" s="563" t="s">
        <v>694</v>
      </c>
      <c r="U966" s="563" t="s">
        <v>694</v>
      </c>
      <c r="V966" s="563" t="s">
        <v>694</v>
      </c>
      <c r="W966" s="563"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ht="15" hidden="1" customHeight="1" outlineLevel="3" x14ac:dyDescent="0.25">
      <c r="A967" s="376"/>
      <c r="B967" s="385"/>
      <c r="C967" s="378">
        <f t="shared" si="290"/>
        <v>4</v>
      </c>
      <c r="D967" s="403"/>
      <c r="E967" s="564">
        <f>E966</f>
        <v>17</v>
      </c>
      <c r="F967" s="454" t="b">
        <f t="shared" si="288"/>
        <v>1</v>
      </c>
      <c r="G967" s="403"/>
      <c r="H967" s="1067" t="s">
        <v>723</v>
      </c>
      <c r="I967" s="1068"/>
      <c r="J967" s="565" t="s">
        <v>696</v>
      </c>
      <c r="K967" s="566" t="str">
        <f t="shared" si="289"/>
        <v>-</v>
      </c>
      <c r="L967" s="567" t="s">
        <v>694</v>
      </c>
      <c r="M967" s="567" t="s">
        <v>694</v>
      </c>
      <c r="N967" s="567" t="s">
        <v>694</v>
      </c>
      <c r="O967" s="567" t="s">
        <v>694</v>
      </c>
      <c r="P967" s="567" t="s">
        <v>694</v>
      </c>
      <c r="Q967" s="567" t="s">
        <v>694</v>
      </c>
      <c r="R967" s="450">
        <v>0</v>
      </c>
      <c r="S967" s="567" t="s">
        <v>694</v>
      </c>
      <c r="T967" s="567" t="s">
        <v>694</v>
      </c>
      <c r="U967" s="567" t="s">
        <v>694</v>
      </c>
      <c r="V967" s="567" t="s">
        <v>694</v>
      </c>
      <c r="W967" s="567" t="s">
        <v>694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hidden="1" outlineLevel="3" x14ac:dyDescent="0.25">
      <c r="A968" s="376"/>
      <c r="B968" s="385"/>
      <c r="C968" s="378">
        <f t="shared" si="290"/>
        <v>4</v>
      </c>
      <c r="D968" s="403"/>
      <c r="E968" s="564">
        <f>E967</f>
        <v>17</v>
      </c>
      <c r="F968" s="454" t="b">
        <f t="shared" si="288"/>
        <v>1</v>
      </c>
      <c r="G968" s="403"/>
      <c r="H968" s="1069"/>
      <c r="I968" s="1070"/>
      <c r="J968" s="565" t="s">
        <v>697</v>
      </c>
      <c r="K968" s="566" t="str">
        <f t="shared" si="289"/>
        <v>-</v>
      </c>
      <c r="L968" s="567" t="s">
        <v>698</v>
      </c>
      <c r="M968" s="567" t="s">
        <v>698</v>
      </c>
      <c r="N968" s="567" t="s">
        <v>698</v>
      </c>
      <c r="O968" s="567" t="s">
        <v>698</v>
      </c>
      <c r="P968" s="567" t="s">
        <v>698</v>
      </c>
      <c r="Q968" s="567" t="s">
        <v>698</v>
      </c>
      <c r="R968" s="567" t="s">
        <v>698</v>
      </c>
      <c r="S968" s="567" t="s">
        <v>698</v>
      </c>
      <c r="T968" s="567" t="s">
        <v>698</v>
      </c>
      <c r="U968" s="567" t="s">
        <v>698</v>
      </c>
      <c r="V968" s="567" t="s">
        <v>698</v>
      </c>
      <c r="W968" s="567" t="s">
        <v>698</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hidden="1" outlineLevel="3" x14ac:dyDescent="0.25">
      <c r="A969" s="376"/>
      <c r="B969" s="385"/>
      <c r="C969" s="378">
        <f t="shared" si="290"/>
        <v>4</v>
      </c>
      <c r="D969" s="403"/>
      <c r="E969" s="564">
        <f>E968</f>
        <v>17</v>
      </c>
      <c r="F969" s="454" t="b">
        <f t="shared" si="288"/>
        <v>1</v>
      </c>
      <c r="G969" s="403"/>
      <c r="H969" s="1071"/>
      <c r="I969" s="1072"/>
      <c r="J969" s="550" t="s">
        <v>699</v>
      </c>
      <c r="K969" s="568" t="str">
        <f t="shared" si="289"/>
        <v>-</v>
      </c>
      <c r="L969" s="565" t="s">
        <v>694</v>
      </c>
      <c r="M969" s="565" t="s">
        <v>694</v>
      </c>
      <c r="N969" s="565" t="s">
        <v>694</v>
      </c>
      <c r="O969" s="565" t="s">
        <v>694</v>
      </c>
      <c r="P969" s="565" t="s">
        <v>694</v>
      </c>
      <c r="Q969" s="565" t="s">
        <v>694</v>
      </c>
      <c r="R969" s="565" t="s">
        <v>694</v>
      </c>
      <c r="S969" s="565" t="s">
        <v>694</v>
      </c>
      <c r="T969" s="565" t="s">
        <v>694</v>
      </c>
      <c r="U969" s="565" t="s">
        <v>694</v>
      </c>
      <c r="V969" s="569" t="s">
        <v>694</v>
      </c>
      <c r="W969" s="569"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idden="1" outlineLevel="3" x14ac:dyDescent="0.25">
      <c r="A970" s="376"/>
      <c r="B970" s="385"/>
      <c r="C970" s="378">
        <f t="shared" si="290"/>
        <v>4</v>
      </c>
      <c r="D970" s="403"/>
      <c r="E970" s="460">
        <v>18</v>
      </c>
      <c r="F970" s="454" t="b">
        <f t="shared" si="288"/>
        <v>1</v>
      </c>
      <c r="G970" s="403"/>
      <c r="H970" s="561" t="s">
        <v>724</v>
      </c>
      <c r="I970" s="561"/>
      <c r="J970" s="542" t="s">
        <v>693</v>
      </c>
      <c r="K970" s="562" t="str">
        <f t="shared" si="289"/>
        <v>-</v>
      </c>
      <c r="L970" s="563" t="s">
        <v>694</v>
      </c>
      <c r="M970" s="563" t="s">
        <v>694</v>
      </c>
      <c r="N970" s="563" t="s">
        <v>694</v>
      </c>
      <c r="O970" s="563" t="s">
        <v>694</v>
      </c>
      <c r="P970" s="563" t="s">
        <v>694</v>
      </c>
      <c r="Q970" s="563" t="s">
        <v>694</v>
      </c>
      <c r="R970" s="563" t="s">
        <v>694</v>
      </c>
      <c r="S970" s="563" t="s">
        <v>694</v>
      </c>
      <c r="T970" s="563" t="s">
        <v>694</v>
      </c>
      <c r="U970" s="563" t="s">
        <v>694</v>
      </c>
      <c r="V970" s="563" t="s">
        <v>694</v>
      </c>
      <c r="W970" s="563"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ht="15" hidden="1" customHeight="1" outlineLevel="3" x14ac:dyDescent="0.25">
      <c r="A971" s="376"/>
      <c r="B971" s="385"/>
      <c r="C971" s="378">
        <f t="shared" si="290"/>
        <v>4</v>
      </c>
      <c r="D971" s="403"/>
      <c r="E971" s="564">
        <f>E970</f>
        <v>18</v>
      </c>
      <c r="F971" s="454" t="b">
        <f t="shared" si="288"/>
        <v>1</v>
      </c>
      <c r="G971" s="403"/>
      <c r="H971" s="1067" t="s">
        <v>725</v>
      </c>
      <c r="I971" s="1068"/>
      <c r="J971" s="565" t="s">
        <v>696</v>
      </c>
      <c r="K971" s="566" t="str">
        <f t="shared" si="289"/>
        <v>-</v>
      </c>
      <c r="L971" s="567" t="s">
        <v>694</v>
      </c>
      <c r="M971" s="567" t="s">
        <v>694</v>
      </c>
      <c r="N971" s="567" t="s">
        <v>694</v>
      </c>
      <c r="O971" s="450">
        <v>1</v>
      </c>
      <c r="P971" s="567" t="s">
        <v>694</v>
      </c>
      <c r="Q971" s="567" t="s">
        <v>694</v>
      </c>
      <c r="R971" s="567" t="s">
        <v>694</v>
      </c>
      <c r="S971" s="567" t="s">
        <v>694</v>
      </c>
      <c r="T971" s="567" t="s">
        <v>694</v>
      </c>
      <c r="U971" s="567" t="s">
        <v>694</v>
      </c>
      <c r="V971" s="567" t="s">
        <v>694</v>
      </c>
      <c r="W971" s="567" t="s">
        <v>694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hidden="1" outlineLevel="3" x14ac:dyDescent="0.25">
      <c r="A972" s="376"/>
      <c r="B972" s="385"/>
      <c r="C972" s="378">
        <f t="shared" si="290"/>
        <v>4</v>
      </c>
      <c r="D972" s="403"/>
      <c r="E972" s="564">
        <f>E971</f>
        <v>18</v>
      </c>
      <c r="F972" s="454" t="b">
        <f t="shared" si="288"/>
        <v>1</v>
      </c>
      <c r="G972" s="403"/>
      <c r="H972" s="1069"/>
      <c r="I972" s="1070"/>
      <c r="J972" s="565" t="s">
        <v>697</v>
      </c>
      <c r="K972" s="566" t="str">
        <f t="shared" si="289"/>
        <v>-</v>
      </c>
      <c r="L972" s="567" t="s">
        <v>698</v>
      </c>
      <c r="M972" s="450">
        <v>38</v>
      </c>
      <c r="N972" s="567" t="s">
        <v>698</v>
      </c>
      <c r="O972" s="567" t="s">
        <v>698</v>
      </c>
      <c r="P972" s="567" t="s">
        <v>698</v>
      </c>
      <c r="Q972" s="567" t="s">
        <v>698</v>
      </c>
      <c r="R972" s="567" t="s">
        <v>698</v>
      </c>
      <c r="S972" s="567" t="s">
        <v>698</v>
      </c>
      <c r="T972" s="567" t="s">
        <v>698</v>
      </c>
      <c r="U972" s="567" t="s">
        <v>698</v>
      </c>
      <c r="V972" s="567" t="s">
        <v>698</v>
      </c>
      <c r="W972" s="567" t="s">
        <v>698</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hidden="1" outlineLevel="3" x14ac:dyDescent="0.25">
      <c r="A973" s="376"/>
      <c r="B973" s="385"/>
      <c r="C973" s="378">
        <f t="shared" si="290"/>
        <v>4</v>
      </c>
      <c r="D973" s="403"/>
      <c r="E973" s="564">
        <f>E972</f>
        <v>18</v>
      </c>
      <c r="F973" s="454" t="b">
        <f t="shared" si="288"/>
        <v>1</v>
      </c>
      <c r="G973" s="403"/>
      <c r="H973" s="1071"/>
      <c r="I973" s="1072"/>
      <c r="J973" s="550" t="s">
        <v>699</v>
      </c>
      <c r="K973" s="568" t="str">
        <f t="shared" si="289"/>
        <v>-</v>
      </c>
      <c r="L973" s="565" t="s">
        <v>694</v>
      </c>
      <c r="M973" s="565" t="s">
        <v>694</v>
      </c>
      <c r="N973" s="565" t="s">
        <v>694</v>
      </c>
      <c r="O973" s="565" t="s">
        <v>694</v>
      </c>
      <c r="P973" s="565" t="s">
        <v>694</v>
      </c>
      <c r="Q973" s="565" t="s">
        <v>694</v>
      </c>
      <c r="R973" s="565" t="s">
        <v>694</v>
      </c>
      <c r="S973" s="565" t="s">
        <v>694</v>
      </c>
      <c r="T973" s="565" t="s">
        <v>694</v>
      </c>
      <c r="U973" s="565" t="s">
        <v>694</v>
      </c>
      <c r="V973" s="569" t="s">
        <v>694</v>
      </c>
      <c r="W973" s="569"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idden="1" outlineLevel="3" x14ac:dyDescent="0.25">
      <c r="A974" s="376"/>
      <c r="B974" s="385"/>
      <c r="C974" s="378">
        <f t="shared" si="290"/>
        <v>4</v>
      </c>
      <c r="D974" s="403"/>
      <c r="E974" s="460">
        <v>19</v>
      </c>
      <c r="F974" s="454" t="b">
        <f t="shared" si="288"/>
        <v>1</v>
      </c>
      <c r="G974" s="403"/>
      <c r="H974" s="561" t="s">
        <v>726</v>
      </c>
      <c r="I974" s="561"/>
      <c r="J974" s="542" t="s">
        <v>693</v>
      </c>
      <c r="K974" s="562" t="str">
        <f t="shared" si="289"/>
        <v>-</v>
      </c>
      <c r="L974" s="563" t="s">
        <v>694</v>
      </c>
      <c r="M974" s="563" t="s">
        <v>694</v>
      </c>
      <c r="N974" s="563" t="s">
        <v>694</v>
      </c>
      <c r="O974" s="563" t="s">
        <v>694</v>
      </c>
      <c r="P974" s="563" t="s">
        <v>694</v>
      </c>
      <c r="Q974" s="563" t="s">
        <v>694</v>
      </c>
      <c r="R974" s="563" t="s">
        <v>694</v>
      </c>
      <c r="S974" s="563" t="s">
        <v>694</v>
      </c>
      <c r="T974" s="563" t="s">
        <v>694</v>
      </c>
      <c r="U974" s="563" t="s">
        <v>694</v>
      </c>
      <c r="V974" s="563" t="s">
        <v>694</v>
      </c>
      <c r="W974" s="563"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ht="15" hidden="1" customHeight="1" outlineLevel="3" x14ac:dyDescent="0.25">
      <c r="A975" s="376"/>
      <c r="B975" s="385"/>
      <c r="C975" s="378">
        <f t="shared" si="290"/>
        <v>4</v>
      </c>
      <c r="D975" s="403"/>
      <c r="E975" s="564">
        <f>E974</f>
        <v>19</v>
      </c>
      <c r="F975" s="454" t="b">
        <f t="shared" si="288"/>
        <v>1</v>
      </c>
      <c r="G975" s="403"/>
      <c r="H975" s="1067" t="s">
        <v>727</v>
      </c>
      <c r="I975" s="1068"/>
      <c r="J975" s="565" t="s">
        <v>696</v>
      </c>
      <c r="K975" s="566">
        <f t="shared" si="289"/>
        <v>43543</v>
      </c>
      <c r="L975" s="450">
        <v>11</v>
      </c>
      <c r="M975" s="567" t="s">
        <v>694</v>
      </c>
      <c r="N975" s="567" t="s">
        <v>694</v>
      </c>
      <c r="O975" s="567" t="s">
        <v>694</v>
      </c>
      <c r="P975" s="567" t="s">
        <v>694</v>
      </c>
      <c r="Q975" s="567" t="s">
        <v>694</v>
      </c>
      <c r="R975" s="567" t="s">
        <v>694</v>
      </c>
      <c r="S975" s="567" t="s">
        <v>694</v>
      </c>
      <c r="T975" s="567" t="s">
        <v>694</v>
      </c>
      <c r="U975" s="567" t="s">
        <v>694</v>
      </c>
      <c r="V975" s="567" t="s">
        <v>694</v>
      </c>
      <c r="W975" s="567" t="s">
        <v>694</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hidden="1" outlineLevel="3" x14ac:dyDescent="0.25">
      <c r="A976" s="376"/>
      <c r="B976" s="385"/>
      <c r="C976" s="378">
        <f t="shared" si="290"/>
        <v>4</v>
      </c>
      <c r="D976" s="403"/>
      <c r="E976" s="564">
        <f>E975</f>
        <v>19</v>
      </c>
      <c r="F976" s="454" t="b">
        <f t="shared" si="288"/>
        <v>1</v>
      </c>
      <c r="G976" s="403"/>
      <c r="H976" s="1069"/>
      <c r="I976" s="1070"/>
      <c r="J976" s="565" t="s">
        <v>697</v>
      </c>
      <c r="K976" s="566" t="str">
        <f t="shared" si="289"/>
        <v>-</v>
      </c>
      <c r="L976" s="567" t="s">
        <v>698</v>
      </c>
      <c r="M976" s="567" t="s">
        <v>698</v>
      </c>
      <c r="N976" s="450">
        <v>20</v>
      </c>
      <c r="O976" s="450">
        <v>3</v>
      </c>
      <c r="P976" s="567" t="s">
        <v>698</v>
      </c>
      <c r="Q976" s="567" t="s">
        <v>698</v>
      </c>
      <c r="R976" s="567" t="s">
        <v>698</v>
      </c>
      <c r="S976" s="567" t="s">
        <v>698</v>
      </c>
      <c r="T976" s="567" t="s">
        <v>698</v>
      </c>
      <c r="U976" s="567" t="s">
        <v>698</v>
      </c>
      <c r="V976" s="567" t="s">
        <v>698</v>
      </c>
      <c r="W976" s="450">
        <v>0.1</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hidden="1" outlineLevel="3" x14ac:dyDescent="0.25">
      <c r="A977" s="376"/>
      <c r="B977" s="385"/>
      <c r="C977" s="378">
        <f t="shared" si="290"/>
        <v>4</v>
      </c>
      <c r="D977" s="403"/>
      <c r="E977" s="564">
        <f>E976</f>
        <v>19</v>
      </c>
      <c r="F977" s="454" t="b">
        <f t="shared" si="288"/>
        <v>1</v>
      </c>
      <c r="G977" s="403"/>
      <c r="H977" s="1071"/>
      <c r="I977" s="1072"/>
      <c r="J977" s="550" t="s">
        <v>699</v>
      </c>
      <c r="K977" s="568" t="str">
        <f t="shared" si="289"/>
        <v>-</v>
      </c>
      <c r="L977" s="565" t="s">
        <v>694</v>
      </c>
      <c r="M977" s="565" t="s">
        <v>694</v>
      </c>
      <c r="N977" s="565" t="s">
        <v>694</v>
      </c>
      <c r="O977" s="565" t="s">
        <v>694</v>
      </c>
      <c r="P977" s="565" t="s">
        <v>694</v>
      </c>
      <c r="Q977" s="565" t="s">
        <v>694</v>
      </c>
      <c r="R977" s="565" t="s">
        <v>694</v>
      </c>
      <c r="S977" s="565" t="s">
        <v>694</v>
      </c>
      <c r="T977" s="565" t="s">
        <v>694</v>
      </c>
      <c r="U977" s="565" t="s">
        <v>694</v>
      </c>
      <c r="V977" s="569" t="s">
        <v>694</v>
      </c>
      <c r="W977" s="572">
        <v>0.75</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idden="1" outlineLevel="3" x14ac:dyDescent="0.25">
      <c r="A978" s="376"/>
      <c r="B978" s="385"/>
      <c r="C978" s="378">
        <f t="shared" si="290"/>
        <v>4</v>
      </c>
      <c r="D978" s="403"/>
      <c r="E978" s="460">
        <v>20</v>
      </c>
      <c r="F978" s="454" t="b">
        <f t="shared" si="288"/>
        <v>1</v>
      </c>
      <c r="G978" s="403"/>
      <c r="H978" s="561" t="s">
        <v>728</v>
      </c>
      <c r="I978" s="561"/>
      <c r="J978" s="542" t="s">
        <v>693</v>
      </c>
      <c r="K978" s="562" t="str">
        <f t="shared" si="289"/>
        <v>-</v>
      </c>
      <c r="L978" s="563" t="s">
        <v>694</v>
      </c>
      <c r="M978" s="563" t="s">
        <v>694</v>
      </c>
      <c r="N978" s="563" t="s">
        <v>694</v>
      </c>
      <c r="O978" s="563" t="s">
        <v>694</v>
      </c>
      <c r="P978" s="563" t="s">
        <v>694</v>
      </c>
      <c r="Q978" s="563" t="s">
        <v>694</v>
      </c>
      <c r="R978" s="563" t="s">
        <v>694</v>
      </c>
      <c r="S978" s="563" t="s">
        <v>694</v>
      </c>
      <c r="T978" s="563" t="s">
        <v>694</v>
      </c>
      <c r="U978" s="563" t="s">
        <v>694</v>
      </c>
      <c r="V978" s="563" t="s">
        <v>694</v>
      </c>
      <c r="W978" s="563"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ht="15" hidden="1" customHeight="1" outlineLevel="3" x14ac:dyDescent="0.25">
      <c r="A979" s="376"/>
      <c r="B979" s="385"/>
      <c r="C979" s="378">
        <f t="shared" si="290"/>
        <v>4</v>
      </c>
      <c r="D979" s="403"/>
      <c r="E979" s="564">
        <f>E978</f>
        <v>20</v>
      </c>
      <c r="F979" s="454" t="b">
        <f t="shared" si="288"/>
        <v>1</v>
      </c>
      <c r="G979" s="403"/>
      <c r="H979" s="1067" t="s">
        <v>729</v>
      </c>
      <c r="I979" s="1068"/>
      <c r="J979" s="565" t="s">
        <v>696</v>
      </c>
      <c r="K979" s="566">
        <f t="shared" si="289"/>
        <v>43718</v>
      </c>
      <c r="L979" s="450">
        <v>36</v>
      </c>
      <c r="M979" s="567" t="s">
        <v>694</v>
      </c>
      <c r="N979" s="567" t="s">
        <v>694</v>
      </c>
      <c r="O979" s="567" t="s">
        <v>694</v>
      </c>
      <c r="P979" s="567" t="s">
        <v>694</v>
      </c>
      <c r="Q979" s="567" t="s">
        <v>694</v>
      </c>
      <c r="R979" s="567" t="s">
        <v>694</v>
      </c>
      <c r="S979" s="567" t="s">
        <v>694</v>
      </c>
      <c r="T979" s="567" t="s">
        <v>694</v>
      </c>
      <c r="U979" s="567" t="s">
        <v>694</v>
      </c>
      <c r="V979" s="567" t="s">
        <v>694</v>
      </c>
      <c r="W979" s="567" t="s">
        <v>694</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hidden="1" outlineLevel="3" x14ac:dyDescent="0.25">
      <c r="A980" s="376"/>
      <c r="B980" s="385"/>
      <c r="C980" s="378">
        <f t="shared" si="290"/>
        <v>4</v>
      </c>
      <c r="D980" s="403"/>
      <c r="E980" s="564">
        <f>E979</f>
        <v>20</v>
      </c>
      <c r="F980" s="454" t="b">
        <f t="shared" si="288"/>
        <v>1</v>
      </c>
      <c r="G980" s="403"/>
      <c r="H980" s="1069"/>
      <c r="I980" s="1070"/>
      <c r="J980" s="565" t="s">
        <v>697</v>
      </c>
      <c r="K980" s="566" t="str">
        <f t="shared" si="289"/>
        <v>-</v>
      </c>
      <c r="L980" s="567" t="s">
        <v>698</v>
      </c>
      <c r="M980" s="567" t="s">
        <v>698</v>
      </c>
      <c r="N980" s="450">
        <v>20</v>
      </c>
      <c r="O980" s="450">
        <v>6</v>
      </c>
      <c r="P980" s="567" t="s">
        <v>698</v>
      </c>
      <c r="Q980" s="567" t="s">
        <v>698</v>
      </c>
      <c r="R980" s="567" t="s">
        <v>698</v>
      </c>
      <c r="S980" s="567" t="s">
        <v>698</v>
      </c>
      <c r="T980" s="567" t="s">
        <v>698</v>
      </c>
      <c r="U980" s="567" t="s">
        <v>698</v>
      </c>
      <c r="V980" s="567" t="s">
        <v>698</v>
      </c>
      <c r="W980" s="450">
        <v>0.1</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hidden="1" outlineLevel="3" x14ac:dyDescent="0.25">
      <c r="A981" s="376"/>
      <c r="B981" s="385"/>
      <c r="C981" s="378">
        <f t="shared" si="290"/>
        <v>4</v>
      </c>
      <c r="D981" s="403"/>
      <c r="E981" s="564">
        <f>E980</f>
        <v>20</v>
      </c>
      <c r="F981" s="454" t="b">
        <f t="shared" si="288"/>
        <v>1</v>
      </c>
      <c r="G981" s="403"/>
      <c r="H981" s="1071"/>
      <c r="I981" s="1072"/>
      <c r="J981" s="550" t="s">
        <v>699</v>
      </c>
      <c r="K981" s="568" t="str">
        <f t="shared" si="289"/>
        <v>-</v>
      </c>
      <c r="L981" s="565" t="s">
        <v>694</v>
      </c>
      <c r="M981" s="565" t="s">
        <v>694</v>
      </c>
      <c r="N981" s="565" t="s">
        <v>694</v>
      </c>
      <c r="O981" s="565" t="s">
        <v>694</v>
      </c>
      <c r="P981" s="565" t="s">
        <v>694</v>
      </c>
      <c r="Q981" s="565" t="s">
        <v>694</v>
      </c>
      <c r="R981" s="565" t="s">
        <v>694</v>
      </c>
      <c r="S981" s="565" t="s">
        <v>694</v>
      </c>
      <c r="T981" s="565" t="s">
        <v>694</v>
      </c>
      <c r="U981" s="565" t="s">
        <v>694</v>
      </c>
      <c r="V981" s="569" t="s">
        <v>694</v>
      </c>
      <c r="W981" s="572">
        <v>0.75</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idden="1" outlineLevel="3" x14ac:dyDescent="0.25">
      <c r="A982" s="376"/>
      <c r="B982" s="385"/>
      <c r="C982" s="378">
        <f t="shared" si="290"/>
        <v>4</v>
      </c>
      <c r="D982" s="403"/>
      <c r="E982" s="460">
        <v>21</v>
      </c>
      <c r="F982" s="454" t="b">
        <f t="shared" si="288"/>
        <v>1</v>
      </c>
      <c r="G982" s="403"/>
      <c r="H982" s="561" t="s">
        <v>730</v>
      </c>
      <c r="I982" s="561"/>
      <c r="J982" s="542" t="s">
        <v>693</v>
      </c>
      <c r="K982" s="562" t="str">
        <f t="shared" si="289"/>
        <v>-</v>
      </c>
      <c r="L982" s="563" t="s">
        <v>694</v>
      </c>
      <c r="M982" s="563" t="s">
        <v>694</v>
      </c>
      <c r="N982" s="563" t="s">
        <v>694</v>
      </c>
      <c r="O982" s="563" t="s">
        <v>694</v>
      </c>
      <c r="P982" s="563" t="s">
        <v>694</v>
      </c>
      <c r="Q982" s="563" t="s">
        <v>694</v>
      </c>
      <c r="R982" s="563" t="s">
        <v>694</v>
      </c>
      <c r="S982" s="563" t="s">
        <v>694</v>
      </c>
      <c r="T982" s="563" t="s">
        <v>694</v>
      </c>
      <c r="U982" s="563" t="s">
        <v>694</v>
      </c>
      <c r="V982" s="563" t="s">
        <v>694</v>
      </c>
      <c r="W982" s="563"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ht="15" hidden="1" customHeight="1" outlineLevel="3" x14ac:dyDescent="0.25">
      <c r="A983" s="376"/>
      <c r="B983" s="385"/>
      <c r="C983" s="378">
        <f t="shared" si="290"/>
        <v>4</v>
      </c>
      <c r="D983" s="403"/>
      <c r="E983" s="564">
        <f>E982</f>
        <v>21</v>
      </c>
      <c r="F983" s="454" t="b">
        <f t="shared" si="288"/>
        <v>1</v>
      </c>
      <c r="G983" s="403"/>
      <c r="H983" s="1067" t="s">
        <v>731</v>
      </c>
      <c r="I983" s="1068"/>
      <c r="J983" s="565" t="s">
        <v>696</v>
      </c>
      <c r="K983" s="566">
        <f t="shared" si="289"/>
        <v>43760</v>
      </c>
      <c r="L983" s="450">
        <v>42</v>
      </c>
      <c r="M983" s="567" t="s">
        <v>694</v>
      </c>
      <c r="N983" s="567" t="s">
        <v>694</v>
      </c>
      <c r="O983" s="567" t="s">
        <v>694</v>
      </c>
      <c r="P983" s="567" t="s">
        <v>694</v>
      </c>
      <c r="Q983" s="567" t="s">
        <v>694</v>
      </c>
      <c r="R983" s="567" t="s">
        <v>694</v>
      </c>
      <c r="S983" s="567" t="s">
        <v>694</v>
      </c>
      <c r="T983" s="567" t="s">
        <v>694</v>
      </c>
      <c r="U983" s="567" t="s">
        <v>694</v>
      </c>
      <c r="V983" s="567" t="s">
        <v>694</v>
      </c>
      <c r="W983" s="567" t="s">
        <v>694</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hidden="1" outlineLevel="3" x14ac:dyDescent="0.25">
      <c r="A984" s="376"/>
      <c r="B984" s="385"/>
      <c r="C984" s="378">
        <f t="shared" si="290"/>
        <v>4</v>
      </c>
      <c r="D984" s="403"/>
      <c r="E984" s="564">
        <f>E983</f>
        <v>21</v>
      </c>
      <c r="F984" s="454" t="b">
        <f t="shared" si="288"/>
        <v>1</v>
      </c>
      <c r="G984" s="403"/>
      <c r="H984" s="1069"/>
      <c r="I984" s="1070"/>
      <c r="J984" s="565" t="s">
        <v>697</v>
      </c>
      <c r="K984" s="566" t="str">
        <f t="shared" si="289"/>
        <v>-</v>
      </c>
      <c r="L984" s="567" t="s">
        <v>698</v>
      </c>
      <c r="M984" s="567" t="s">
        <v>698</v>
      </c>
      <c r="N984" s="450">
        <v>28</v>
      </c>
      <c r="O984" s="450">
        <v>3</v>
      </c>
      <c r="P984" s="567" t="s">
        <v>698</v>
      </c>
      <c r="Q984" s="567" t="s">
        <v>698</v>
      </c>
      <c r="R984" s="567" t="s">
        <v>698</v>
      </c>
      <c r="S984" s="567" t="s">
        <v>698</v>
      </c>
      <c r="T984" s="567" t="s">
        <v>698</v>
      </c>
      <c r="U984" s="567" t="s">
        <v>698</v>
      </c>
      <c r="V984" s="567" t="s">
        <v>698</v>
      </c>
      <c r="W984" s="450">
        <v>0.5</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hidden="1" outlineLevel="3" x14ac:dyDescent="0.25">
      <c r="A985" s="376"/>
      <c r="B985" s="385"/>
      <c r="C985" s="378">
        <f t="shared" si="290"/>
        <v>4</v>
      </c>
      <c r="D985" s="403"/>
      <c r="E985" s="564">
        <f>E984</f>
        <v>21</v>
      </c>
      <c r="F985" s="454" t="b">
        <f t="shared" si="288"/>
        <v>1</v>
      </c>
      <c r="G985" s="403"/>
      <c r="H985" s="1071"/>
      <c r="I985" s="1072"/>
      <c r="J985" s="550" t="s">
        <v>699</v>
      </c>
      <c r="K985" s="568" t="str">
        <f t="shared" si="289"/>
        <v>-</v>
      </c>
      <c r="L985" s="565" t="s">
        <v>694</v>
      </c>
      <c r="M985" s="565" t="s">
        <v>694</v>
      </c>
      <c r="N985" s="565" t="s">
        <v>694</v>
      </c>
      <c r="O985" s="565" t="s">
        <v>694</v>
      </c>
      <c r="P985" s="565" t="s">
        <v>694</v>
      </c>
      <c r="Q985" s="565" t="s">
        <v>694</v>
      </c>
      <c r="R985" s="565" t="s">
        <v>694</v>
      </c>
      <c r="S985" s="565" t="s">
        <v>694</v>
      </c>
      <c r="T985" s="565" t="s">
        <v>694</v>
      </c>
      <c r="U985" s="565" t="s">
        <v>694</v>
      </c>
      <c r="V985" s="569" t="s">
        <v>694</v>
      </c>
      <c r="W985" s="572">
        <v>0.9</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hidden="1" outlineLevel="3" x14ac:dyDescent="0.25">
      <c r="A986" s="376"/>
      <c r="B986" s="385"/>
      <c r="C986" s="378">
        <f t="shared" si="290"/>
        <v>4</v>
      </c>
      <c r="D986" s="403"/>
      <c r="E986" s="460">
        <v>22</v>
      </c>
      <c r="F986" s="454" t="b">
        <f t="shared" si="288"/>
        <v>1</v>
      </c>
      <c r="G986" s="403"/>
      <c r="H986" s="561" t="s">
        <v>732</v>
      </c>
      <c r="I986" s="561"/>
      <c r="J986" s="542" t="s">
        <v>693</v>
      </c>
      <c r="K986" s="562" t="str">
        <f t="shared" si="289"/>
        <v>-</v>
      </c>
      <c r="L986" s="563" t="s">
        <v>694</v>
      </c>
      <c r="M986" s="563" t="s">
        <v>694</v>
      </c>
      <c r="N986" s="563" t="s">
        <v>694</v>
      </c>
      <c r="O986" s="563" t="s">
        <v>694</v>
      </c>
      <c r="P986" s="563" t="s">
        <v>694</v>
      </c>
      <c r="Q986" s="563" t="s">
        <v>694</v>
      </c>
      <c r="R986" s="563" t="s">
        <v>694</v>
      </c>
      <c r="S986" s="563" t="s">
        <v>694</v>
      </c>
      <c r="T986" s="563" t="s">
        <v>694</v>
      </c>
      <c r="U986" s="563" t="s">
        <v>694</v>
      </c>
      <c r="V986" s="563" t="s">
        <v>694</v>
      </c>
      <c r="W986" s="563"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hidden="1" outlineLevel="3" x14ac:dyDescent="0.25">
      <c r="A987" s="376"/>
      <c r="B987" s="385"/>
      <c r="C987" s="378">
        <f t="shared" si="290"/>
        <v>4</v>
      </c>
      <c r="D987" s="403"/>
      <c r="E987" s="564">
        <f>E986</f>
        <v>22</v>
      </c>
      <c r="F987" s="454" t="b">
        <f t="shared" si="288"/>
        <v>1</v>
      </c>
      <c r="G987" s="403"/>
      <c r="H987" s="1067" t="s">
        <v>733</v>
      </c>
      <c r="I987" s="1068"/>
      <c r="J987" s="565" t="s">
        <v>696</v>
      </c>
      <c r="K987" s="566" t="str">
        <f t="shared" si="289"/>
        <v>-</v>
      </c>
      <c r="L987" s="567" t="s">
        <v>694</v>
      </c>
      <c r="M987" s="567" t="s">
        <v>694</v>
      </c>
      <c r="N987" s="450">
        <v>0</v>
      </c>
      <c r="O987" s="567" t="s">
        <v>694</v>
      </c>
      <c r="P987" s="567" t="s">
        <v>694</v>
      </c>
      <c r="Q987" s="567" t="s">
        <v>694</v>
      </c>
      <c r="R987" s="567" t="s">
        <v>694</v>
      </c>
      <c r="S987" s="567" t="s">
        <v>694</v>
      </c>
      <c r="T987" s="567" t="s">
        <v>694</v>
      </c>
      <c r="U987" s="567" t="s">
        <v>694</v>
      </c>
      <c r="V987" s="567" t="s">
        <v>694</v>
      </c>
      <c r="W987" s="567" t="s">
        <v>694</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hidden="1" outlineLevel="3" x14ac:dyDescent="0.25">
      <c r="A988" s="376"/>
      <c r="B988" s="385"/>
      <c r="C988" s="378">
        <f t="shared" si="290"/>
        <v>4</v>
      </c>
      <c r="D988" s="403"/>
      <c r="E988" s="564">
        <f>E987</f>
        <v>22</v>
      </c>
      <c r="F988" s="454" t="b">
        <f t="shared" si="288"/>
        <v>1</v>
      </c>
      <c r="G988" s="403"/>
      <c r="H988" s="1069"/>
      <c r="I988" s="1070"/>
      <c r="J988" s="565" t="s">
        <v>697</v>
      </c>
      <c r="K988" s="566" t="str">
        <f t="shared" si="289"/>
        <v>-</v>
      </c>
      <c r="L988" s="567" t="s">
        <v>698</v>
      </c>
      <c r="M988" s="567" t="s">
        <v>698</v>
      </c>
      <c r="N988" s="567" t="s">
        <v>698</v>
      </c>
      <c r="O988" s="567" t="s">
        <v>698</v>
      </c>
      <c r="P988" s="567" t="s">
        <v>698</v>
      </c>
      <c r="Q988" s="567" t="s">
        <v>698</v>
      </c>
      <c r="R988" s="567" t="s">
        <v>698</v>
      </c>
      <c r="S988" s="567" t="s">
        <v>698</v>
      </c>
      <c r="T988" s="567" t="s">
        <v>698</v>
      </c>
      <c r="U988" s="567" t="s">
        <v>698</v>
      </c>
      <c r="V988" s="567" t="s">
        <v>698</v>
      </c>
      <c r="W988" s="450">
        <v>0.1</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hidden="1" outlineLevel="3" x14ac:dyDescent="0.25">
      <c r="A989" s="376"/>
      <c r="B989" s="385"/>
      <c r="C989" s="378">
        <f t="shared" si="290"/>
        <v>4</v>
      </c>
      <c r="D989" s="403"/>
      <c r="E989" s="564">
        <f>E988</f>
        <v>22</v>
      </c>
      <c r="F989" s="454" t="b">
        <f t="shared" si="288"/>
        <v>1</v>
      </c>
      <c r="G989" s="403"/>
      <c r="H989" s="1071"/>
      <c r="I989" s="1072"/>
      <c r="J989" s="550" t="s">
        <v>699</v>
      </c>
      <c r="K989" s="568" t="str">
        <f t="shared" si="289"/>
        <v>-</v>
      </c>
      <c r="L989" s="565" t="s">
        <v>694</v>
      </c>
      <c r="M989" s="565" t="s">
        <v>694</v>
      </c>
      <c r="N989" s="565" t="s">
        <v>694</v>
      </c>
      <c r="O989" s="565" t="s">
        <v>694</v>
      </c>
      <c r="P989" s="565" t="s">
        <v>694</v>
      </c>
      <c r="Q989" s="565" t="s">
        <v>694</v>
      </c>
      <c r="R989" s="565" t="s">
        <v>694</v>
      </c>
      <c r="S989" s="565" t="s">
        <v>694</v>
      </c>
      <c r="T989" s="565" t="s">
        <v>694</v>
      </c>
      <c r="U989" s="565" t="s">
        <v>694</v>
      </c>
      <c r="V989" s="569" t="s">
        <v>694</v>
      </c>
      <c r="W989" s="572">
        <v>0.5</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hidden="1" outlineLevel="3" x14ac:dyDescent="0.25">
      <c r="A990" s="376"/>
      <c r="B990" s="385"/>
      <c r="C990" s="378">
        <f t="shared" si="290"/>
        <v>4</v>
      </c>
      <c r="D990" s="403"/>
      <c r="E990" s="460">
        <v>23</v>
      </c>
      <c r="F990" s="454" t="b">
        <f t="shared" si="288"/>
        <v>1</v>
      </c>
      <c r="G990" s="403"/>
      <c r="H990" s="561" t="s">
        <v>734</v>
      </c>
      <c r="I990" s="561"/>
      <c r="J990" s="542" t="s">
        <v>693</v>
      </c>
      <c r="K990" s="562" t="str">
        <f t="shared" si="289"/>
        <v>-</v>
      </c>
      <c r="L990" s="563" t="s">
        <v>694</v>
      </c>
      <c r="M990" s="563" t="s">
        <v>694</v>
      </c>
      <c r="N990" s="563" t="s">
        <v>694</v>
      </c>
      <c r="O990" s="563" t="s">
        <v>694</v>
      </c>
      <c r="P990" s="563" t="s">
        <v>694</v>
      </c>
      <c r="Q990" s="563" t="s">
        <v>694</v>
      </c>
      <c r="R990" s="563" t="s">
        <v>694</v>
      </c>
      <c r="S990" s="563" t="s">
        <v>694</v>
      </c>
      <c r="T990" s="563" t="s">
        <v>694</v>
      </c>
      <c r="U990" s="563" t="s">
        <v>694</v>
      </c>
      <c r="V990" s="563" t="s">
        <v>694</v>
      </c>
      <c r="W990" s="563"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hidden="1" outlineLevel="3" x14ac:dyDescent="0.25">
      <c r="A991" s="376"/>
      <c r="B991" s="385"/>
      <c r="C991" s="378">
        <f t="shared" si="290"/>
        <v>4</v>
      </c>
      <c r="D991" s="403"/>
      <c r="E991" s="564">
        <f>E990</f>
        <v>23</v>
      </c>
      <c r="F991" s="454" t="b">
        <f t="shared" si="288"/>
        <v>1</v>
      </c>
      <c r="G991" s="403"/>
      <c r="H991" s="1067" t="s">
        <v>735</v>
      </c>
      <c r="I991" s="1068"/>
      <c r="J991" s="565" t="s">
        <v>696</v>
      </c>
      <c r="K991" s="566" t="str">
        <f t="shared" si="289"/>
        <v>-</v>
      </c>
      <c r="L991" s="567" t="s">
        <v>694</v>
      </c>
      <c r="M991" s="567" t="s">
        <v>694</v>
      </c>
      <c r="N991" s="450">
        <v>0</v>
      </c>
      <c r="O991" s="567" t="s">
        <v>694</v>
      </c>
      <c r="P991" s="567" t="s">
        <v>694</v>
      </c>
      <c r="Q991" s="567" t="s">
        <v>694</v>
      </c>
      <c r="R991" s="567" t="s">
        <v>694</v>
      </c>
      <c r="S991" s="567" t="s">
        <v>694</v>
      </c>
      <c r="T991" s="567" t="s">
        <v>694</v>
      </c>
      <c r="U991" s="567" t="s">
        <v>694</v>
      </c>
      <c r="V991" s="567" t="s">
        <v>694</v>
      </c>
      <c r="W991" s="567" t="s">
        <v>694</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hidden="1" outlineLevel="3" x14ac:dyDescent="0.25">
      <c r="A992" s="376"/>
      <c r="B992" s="385"/>
      <c r="C992" s="378">
        <f t="shared" si="290"/>
        <v>4</v>
      </c>
      <c r="D992" s="403"/>
      <c r="E992" s="564">
        <f>E991</f>
        <v>23</v>
      </c>
      <c r="F992" s="454" t="b">
        <f t="shared" si="288"/>
        <v>1</v>
      </c>
      <c r="G992" s="403"/>
      <c r="H992" s="1069"/>
      <c r="I992" s="1070"/>
      <c r="J992" s="565" t="s">
        <v>697</v>
      </c>
      <c r="K992" s="566" t="str">
        <f t="shared" si="289"/>
        <v>-</v>
      </c>
      <c r="L992" s="567" t="s">
        <v>698</v>
      </c>
      <c r="M992" s="567" t="s">
        <v>698</v>
      </c>
      <c r="N992" s="567" t="s">
        <v>698</v>
      </c>
      <c r="O992" s="567" t="s">
        <v>698</v>
      </c>
      <c r="P992" s="567" t="s">
        <v>698</v>
      </c>
      <c r="Q992" s="567" t="s">
        <v>698</v>
      </c>
      <c r="R992" s="567" t="s">
        <v>698</v>
      </c>
      <c r="S992" s="567" t="s">
        <v>698</v>
      </c>
      <c r="T992" s="567" t="s">
        <v>698</v>
      </c>
      <c r="U992" s="567" t="s">
        <v>698</v>
      </c>
      <c r="V992" s="567" t="s">
        <v>698</v>
      </c>
      <c r="W992" s="450">
        <v>0.1</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hidden="1" outlineLevel="3" x14ac:dyDescent="0.25">
      <c r="A993" s="376"/>
      <c r="B993" s="385"/>
      <c r="C993" s="378">
        <f t="shared" si="290"/>
        <v>4</v>
      </c>
      <c r="D993" s="403"/>
      <c r="E993" s="564">
        <f>E992</f>
        <v>23</v>
      </c>
      <c r="F993" s="454" t="b">
        <f t="shared" si="288"/>
        <v>1</v>
      </c>
      <c r="G993" s="403"/>
      <c r="H993" s="1071"/>
      <c r="I993" s="1072"/>
      <c r="J993" s="550" t="s">
        <v>699</v>
      </c>
      <c r="K993" s="568" t="str">
        <f t="shared" si="289"/>
        <v>-</v>
      </c>
      <c r="L993" s="565" t="s">
        <v>694</v>
      </c>
      <c r="M993" s="565" t="s">
        <v>694</v>
      </c>
      <c r="N993" s="565" t="s">
        <v>694</v>
      </c>
      <c r="O993" s="565" t="s">
        <v>694</v>
      </c>
      <c r="P993" s="565" t="s">
        <v>694</v>
      </c>
      <c r="Q993" s="565" t="s">
        <v>694</v>
      </c>
      <c r="R993" s="565" t="s">
        <v>694</v>
      </c>
      <c r="S993" s="565" t="s">
        <v>694</v>
      </c>
      <c r="T993" s="565" t="s">
        <v>694</v>
      </c>
      <c r="U993" s="565" t="s">
        <v>694</v>
      </c>
      <c r="V993" s="569" t="s">
        <v>694</v>
      </c>
      <c r="W993" s="572">
        <v>0.5</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hidden="1" outlineLevel="3" x14ac:dyDescent="0.25">
      <c r="A994" s="376"/>
      <c r="B994" s="385"/>
      <c r="C994" s="378">
        <f t="shared" si="290"/>
        <v>4</v>
      </c>
      <c r="D994" s="403"/>
      <c r="E994" s="460">
        <v>24</v>
      </c>
      <c r="F994" s="454" t="b">
        <f t="shared" ref="F994:F1005" si="291">COUNTIFS($L994:$W994,"-")&lt;&gt;COUNTA($L994:$W994)</f>
        <v>1</v>
      </c>
      <c r="G994" s="403"/>
      <c r="H994" s="561" t="s">
        <v>736</v>
      </c>
      <c r="I994" s="561"/>
      <c r="J994" s="542" t="s">
        <v>693</v>
      </c>
      <c r="K994" s="562" t="str">
        <f t="shared" si="289"/>
        <v>-</v>
      </c>
      <c r="L994" s="563" t="s">
        <v>694</v>
      </c>
      <c r="M994" s="563" t="s">
        <v>694</v>
      </c>
      <c r="N994" s="563" t="s">
        <v>694</v>
      </c>
      <c r="O994" s="563" t="s">
        <v>694</v>
      </c>
      <c r="P994" s="563" t="s">
        <v>694</v>
      </c>
      <c r="Q994" s="563" t="s">
        <v>694</v>
      </c>
      <c r="R994" s="563" t="s">
        <v>694</v>
      </c>
      <c r="S994" s="563" t="s">
        <v>694</v>
      </c>
      <c r="T994" s="563" t="s">
        <v>694</v>
      </c>
      <c r="U994" s="563" t="s">
        <v>694</v>
      </c>
      <c r="V994" s="563" t="s">
        <v>694</v>
      </c>
      <c r="W994" s="563"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hidden="1" outlineLevel="3" x14ac:dyDescent="0.25">
      <c r="A995" s="376"/>
      <c r="B995" s="385"/>
      <c r="C995" s="378">
        <f t="shared" si="290"/>
        <v>4</v>
      </c>
      <c r="D995" s="403"/>
      <c r="E995" s="564">
        <f>E994</f>
        <v>24</v>
      </c>
      <c r="F995" s="454" t="b">
        <f t="shared" si="291"/>
        <v>1</v>
      </c>
      <c r="G995" s="403"/>
      <c r="H995" s="1067" t="s">
        <v>737</v>
      </c>
      <c r="I995" s="1068"/>
      <c r="J995" s="565" t="s">
        <v>696</v>
      </c>
      <c r="K995" s="566" t="str">
        <f t="shared" si="289"/>
        <v>-</v>
      </c>
      <c r="L995" s="567" t="s">
        <v>694</v>
      </c>
      <c r="M995" s="567" t="s">
        <v>694</v>
      </c>
      <c r="N995" s="567" t="s">
        <v>694</v>
      </c>
      <c r="O995" s="567" t="s">
        <v>694</v>
      </c>
      <c r="P995" s="567" t="s">
        <v>694</v>
      </c>
      <c r="Q995" s="567" t="s">
        <v>694</v>
      </c>
      <c r="R995" s="567" t="s">
        <v>694</v>
      </c>
      <c r="S995" s="567" t="s">
        <v>694</v>
      </c>
      <c r="T995" s="567" t="s">
        <v>694</v>
      </c>
      <c r="U995" s="567" t="s">
        <v>694</v>
      </c>
      <c r="V995" s="567" t="s">
        <v>694</v>
      </c>
      <c r="W995" s="567" t="s">
        <v>694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hidden="1" outlineLevel="3" x14ac:dyDescent="0.25">
      <c r="A996" s="376"/>
      <c r="B996" s="385"/>
      <c r="C996" s="378">
        <f t="shared" si="290"/>
        <v>4</v>
      </c>
      <c r="D996" s="403"/>
      <c r="E996" s="564">
        <f>E995</f>
        <v>24</v>
      </c>
      <c r="F996" s="454" t="b">
        <f t="shared" si="291"/>
        <v>1</v>
      </c>
      <c r="G996" s="403"/>
      <c r="H996" s="1069"/>
      <c r="I996" s="1070"/>
      <c r="J996" s="565" t="s">
        <v>697</v>
      </c>
      <c r="K996" s="566" t="str">
        <f t="shared" si="289"/>
        <v>-</v>
      </c>
      <c r="L996" s="567" t="s">
        <v>698</v>
      </c>
      <c r="M996" s="567" t="s">
        <v>698</v>
      </c>
      <c r="N996" s="567" t="s">
        <v>698</v>
      </c>
      <c r="O996" s="567" t="s">
        <v>698</v>
      </c>
      <c r="P996" s="567" t="s">
        <v>698</v>
      </c>
      <c r="Q996" s="567" t="s">
        <v>698</v>
      </c>
      <c r="R996" s="567" t="s">
        <v>698</v>
      </c>
      <c r="S996" s="567" t="s">
        <v>698</v>
      </c>
      <c r="T996" s="567" t="s">
        <v>698</v>
      </c>
      <c r="U996" s="567" t="s">
        <v>698</v>
      </c>
      <c r="V996" s="567" t="s">
        <v>698</v>
      </c>
      <c r="W996" s="567" t="s">
        <v>698</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hidden="1" outlineLevel="3" x14ac:dyDescent="0.25">
      <c r="A997" s="376"/>
      <c r="B997" s="385"/>
      <c r="C997" s="378">
        <f t="shared" si="290"/>
        <v>4</v>
      </c>
      <c r="D997" s="403"/>
      <c r="E997" s="564">
        <f>E996</f>
        <v>24</v>
      </c>
      <c r="F997" s="454" t="b">
        <f t="shared" si="291"/>
        <v>1</v>
      </c>
      <c r="G997" s="403"/>
      <c r="H997" s="1071"/>
      <c r="I997" s="1072"/>
      <c r="J997" s="550" t="s">
        <v>699</v>
      </c>
      <c r="K997" s="568" t="str">
        <f t="shared" si="289"/>
        <v>-</v>
      </c>
      <c r="L997" s="565" t="s">
        <v>694</v>
      </c>
      <c r="M997" s="565" t="s">
        <v>694</v>
      </c>
      <c r="N997" s="565" t="s">
        <v>694</v>
      </c>
      <c r="O997" s="565" t="s">
        <v>694</v>
      </c>
      <c r="P997" s="565" t="s">
        <v>694</v>
      </c>
      <c r="Q997" s="565" t="s">
        <v>694</v>
      </c>
      <c r="R997" s="565" t="s">
        <v>694</v>
      </c>
      <c r="S997" s="565" t="s">
        <v>694</v>
      </c>
      <c r="T997" s="565" t="s">
        <v>694</v>
      </c>
      <c r="U997" s="565" t="s">
        <v>694</v>
      </c>
      <c r="V997" s="569" t="s">
        <v>694</v>
      </c>
      <c r="W997" s="569"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idden="1" outlineLevel="3" x14ac:dyDescent="0.25">
      <c r="A998" s="376"/>
      <c r="B998" s="385"/>
      <c r="C998" s="378">
        <f t="shared" ref="C998:C1005" si="292">INT($C$886)+3</f>
        <v>4</v>
      </c>
      <c r="D998" s="403"/>
      <c r="E998" s="460">
        <v>25</v>
      </c>
      <c r="F998" s="454" t="b">
        <f t="shared" si="291"/>
        <v>1</v>
      </c>
      <c r="G998" s="403"/>
      <c r="H998" s="561" t="s">
        <v>1089</v>
      </c>
      <c r="I998" s="561"/>
      <c r="J998" s="542" t="s">
        <v>693</v>
      </c>
      <c r="K998" s="562" t="str">
        <f t="shared" si="289"/>
        <v>-</v>
      </c>
      <c r="L998" s="563" t="s">
        <v>694</v>
      </c>
      <c r="M998" s="563" t="s">
        <v>694</v>
      </c>
      <c r="N998" s="563" t="s">
        <v>694</v>
      </c>
      <c r="O998" s="563" t="s">
        <v>694</v>
      </c>
      <c r="P998" s="563" t="s">
        <v>694</v>
      </c>
      <c r="Q998" s="570">
        <v>21</v>
      </c>
      <c r="R998" s="563" t="s">
        <v>694</v>
      </c>
      <c r="S998" s="563" t="s">
        <v>694</v>
      </c>
      <c r="T998" s="563" t="s">
        <v>694</v>
      </c>
      <c r="U998" s="563" t="s">
        <v>694</v>
      </c>
      <c r="V998" s="563" t="s">
        <v>694</v>
      </c>
      <c r="W998" s="563"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ht="15" hidden="1" customHeight="1" outlineLevel="3" x14ac:dyDescent="0.25">
      <c r="A999" s="376"/>
      <c r="B999" s="385"/>
      <c r="C999" s="378">
        <f t="shared" si="292"/>
        <v>4</v>
      </c>
      <c r="D999" s="403"/>
      <c r="E999" s="564">
        <f>E998</f>
        <v>25</v>
      </c>
      <c r="F999" s="454" t="b">
        <f t="shared" si="291"/>
        <v>1</v>
      </c>
      <c r="G999" s="403"/>
      <c r="H999" s="1067" t="s">
        <v>1090</v>
      </c>
      <c r="I999" s="1068"/>
      <c r="J999" s="565" t="s">
        <v>696</v>
      </c>
      <c r="K999" s="566" t="str">
        <f t="shared" si="289"/>
        <v>-</v>
      </c>
      <c r="L999" s="567" t="s">
        <v>694</v>
      </c>
      <c r="M999" s="567" t="s">
        <v>694</v>
      </c>
      <c r="N999" s="567" t="s">
        <v>694</v>
      </c>
      <c r="O999" s="567" t="s">
        <v>694</v>
      </c>
      <c r="P999" s="567" t="s">
        <v>694</v>
      </c>
      <c r="Q999" s="567" t="s">
        <v>694</v>
      </c>
      <c r="R999" s="567" t="s">
        <v>694</v>
      </c>
      <c r="S999" s="450" t="b">
        <v>1</v>
      </c>
      <c r="T999" s="567" t="s">
        <v>694</v>
      </c>
      <c r="U999" s="567" t="s">
        <v>694</v>
      </c>
      <c r="V999" s="567" t="s">
        <v>694</v>
      </c>
      <c r="W999" s="567" t="s">
        <v>694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hidden="1" outlineLevel="3" x14ac:dyDescent="0.25">
      <c r="A1000" s="376"/>
      <c r="B1000" s="385"/>
      <c r="C1000" s="378">
        <f t="shared" si="292"/>
        <v>4</v>
      </c>
      <c r="D1000" s="403"/>
      <c r="E1000" s="564">
        <f>E999</f>
        <v>25</v>
      </c>
      <c r="F1000" s="454" t="b">
        <f t="shared" si="291"/>
        <v>1</v>
      </c>
      <c r="G1000" s="403"/>
      <c r="H1000" s="1069"/>
      <c r="I1000" s="1070"/>
      <c r="J1000" s="565" t="s">
        <v>697</v>
      </c>
      <c r="K1000" s="566" t="str">
        <f t="shared" si="289"/>
        <v>-</v>
      </c>
      <c r="L1000" s="567" t="s">
        <v>698</v>
      </c>
      <c r="M1000" s="567" t="s">
        <v>698</v>
      </c>
      <c r="N1000" s="567" t="s">
        <v>698</v>
      </c>
      <c r="O1000" s="567" t="s">
        <v>698</v>
      </c>
      <c r="P1000" s="450">
        <v>21</v>
      </c>
      <c r="Q1000" s="567" t="s">
        <v>698</v>
      </c>
      <c r="R1000" s="567" t="s">
        <v>698</v>
      </c>
      <c r="S1000" s="567" t="s">
        <v>698</v>
      </c>
      <c r="T1000" s="567" t="s">
        <v>698</v>
      </c>
      <c r="U1000" s="567" t="s">
        <v>698</v>
      </c>
      <c r="V1000" s="567" t="s">
        <v>698</v>
      </c>
      <c r="W1000" s="567" t="s">
        <v>698</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hidden="1" outlineLevel="3" x14ac:dyDescent="0.25">
      <c r="A1001" s="376"/>
      <c r="B1001" s="385"/>
      <c r="C1001" s="378">
        <f t="shared" si="292"/>
        <v>4</v>
      </c>
      <c r="D1001" s="403"/>
      <c r="E1001" s="564">
        <f>E1000</f>
        <v>25</v>
      </c>
      <c r="F1001" s="454" t="b">
        <f t="shared" si="291"/>
        <v>1</v>
      </c>
      <c r="G1001" s="403"/>
      <c r="H1001" s="1071"/>
      <c r="I1001" s="1072"/>
      <c r="J1001" s="550" t="s">
        <v>699</v>
      </c>
      <c r="K1001" s="568" t="str">
        <f t="shared" si="289"/>
        <v>-</v>
      </c>
      <c r="L1001" s="565" t="s">
        <v>694</v>
      </c>
      <c r="M1001" s="565" t="s">
        <v>694</v>
      </c>
      <c r="N1001" s="565" t="s">
        <v>694</v>
      </c>
      <c r="O1001" s="565" t="s">
        <v>694</v>
      </c>
      <c r="P1001" s="565" t="s">
        <v>694</v>
      </c>
      <c r="Q1001" s="565" t="s">
        <v>694</v>
      </c>
      <c r="R1001" s="565" t="s">
        <v>694</v>
      </c>
      <c r="S1001" s="565" t="s">
        <v>694</v>
      </c>
      <c r="T1001" s="565" t="s">
        <v>694</v>
      </c>
      <c r="U1001" s="565" t="s">
        <v>694</v>
      </c>
      <c r="V1001" s="569" t="s">
        <v>694</v>
      </c>
      <c r="W1001" s="569"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hidden="1" outlineLevel="3" x14ac:dyDescent="0.25">
      <c r="A1002" s="376"/>
      <c r="B1002" s="385"/>
      <c r="C1002" s="378">
        <f t="shared" si="292"/>
        <v>4</v>
      </c>
      <c r="D1002" s="403"/>
      <c r="E1002" s="460">
        <v>26</v>
      </c>
      <c r="F1002" s="454" t="b">
        <f t="shared" si="291"/>
        <v>1</v>
      </c>
      <c r="G1002" s="403"/>
      <c r="H1002" s="561" t="s">
        <v>738</v>
      </c>
      <c r="I1002" s="561"/>
      <c r="J1002" s="542" t="s">
        <v>693</v>
      </c>
      <c r="K1002" s="562" t="str">
        <f t="shared" si="289"/>
        <v>-</v>
      </c>
      <c r="L1002" s="571">
        <v>-1</v>
      </c>
      <c r="M1002" s="563" t="s">
        <v>694</v>
      </c>
      <c r="N1002" s="563" t="s">
        <v>694</v>
      </c>
      <c r="O1002" s="563" t="s">
        <v>694</v>
      </c>
      <c r="P1002" s="563" t="s">
        <v>694</v>
      </c>
      <c r="Q1002" s="563" t="s">
        <v>694</v>
      </c>
      <c r="R1002" s="563" t="s">
        <v>694</v>
      </c>
      <c r="S1002" s="563" t="s">
        <v>694</v>
      </c>
      <c r="T1002" s="563" t="s">
        <v>694</v>
      </c>
      <c r="U1002" s="563" t="s">
        <v>694</v>
      </c>
      <c r="V1002" s="570">
        <v>0.05</v>
      </c>
      <c r="W1002" s="563"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hidden="1" outlineLevel="3" x14ac:dyDescent="0.25">
      <c r="A1003" s="376"/>
      <c r="B1003" s="385"/>
      <c r="C1003" s="378">
        <f t="shared" si="292"/>
        <v>4</v>
      </c>
      <c r="D1003" s="403"/>
      <c r="E1003" s="564">
        <f>E1002</f>
        <v>26</v>
      </c>
      <c r="F1003" s="454" t="b">
        <f t="shared" si="291"/>
        <v>1</v>
      </c>
      <c r="G1003" s="403"/>
      <c r="H1003" s="1067" t="s">
        <v>739</v>
      </c>
      <c r="I1003" s="1068"/>
      <c r="J1003" s="565" t="s">
        <v>696</v>
      </c>
      <c r="K1003" s="566" t="str">
        <f t="shared" si="289"/>
        <v>-</v>
      </c>
      <c r="L1003" s="567" t="s">
        <v>694</v>
      </c>
      <c r="M1003" s="567" t="s">
        <v>694</v>
      </c>
      <c r="N1003" s="567" t="s">
        <v>694</v>
      </c>
      <c r="O1003" s="567" t="s">
        <v>694</v>
      </c>
      <c r="P1003" s="567" t="s">
        <v>694</v>
      </c>
      <c r="Q1003" s="567" t="s">
        <v>694</v>
      </c>
      <c r="R1003" s="567" t="s">
        <v>694</v>
      </c>
      <c r="S1003" s="567" t="s">
        <v>694</v>
      </c>
      <c r="T1003" s="567" t="s">
        <v>694</v>
      </c>
      <c r="U1003" s="567" t="s">
        <v>694</v>
      </c>
      <c r="V1003" s="567" t="s">
        <v>694</v>
      </c>
      <c r="W1003" s="567" t="s">
        <v>694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hidden="1" outlineLevel="3" x14ac:dyDescent="0.25">
      <c r="A1004" s="376"/>
      <c r="B1004" s="385"/>
      <c r="C1004" s="378">
        <f t="shared" si="292"/>
        <v>4</v>
      </c>
      <c r="D1004" s="403"/>
      <c r="E1004" s="564">
        <f>E1003</f>
        <v>26</v>
      </c>
      <c r="F1004" s="454" t="b">
        <f t="shared" si="291"/>
        <v>1</v>
      </c>
      <c r="G1004" s="403"/>
      <c r="H1004" s="1069"/>
      <c r="I1004" s="1070"/>
      <c r="J1004" s="565" t="s">
        <v>697</v>
      </c>
      <c r="K1004" s="566" t="str">
        <f t="shared" si="289"/>
        <v>-</v>
      </c>
      <c r="L1004" s="567" t="s">
        <v>698</v>
      </c>
      <c r="M1004" s="567" t="s">
        <v>698</v>
      </c>
      <c r="N1004" s="567" t="s">
        <v>698</v>
      </c>
      <c r="O1004" s="567" t="s">
        <v>698</v>
      </c>
      <c r="P1004" s="567" t="s">
        <v>698</v>
      </c>
      <c r="Q1004" s="567" t="s">
        <v>698</v>
      </c>
      <c r="R1004" s="567" t="s">
        <v>698</v>
      </c>
      <c r="S1004" s="567" t="s">
        <v>698</v>
      </c>
      <c r="T1004" s="567" t="s">
        <v>698</v>
      </c>
      <c r="U1004" s="567" t="s">
        <v>698</v>
      </c>
      <c r="V1004" s="567" t="s">
        <v>698</v>
      </c>
      <c r="W1004" s="567" t="s">
        <v>698</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idden="1" outlineLevel="3" x14ac:dyDescent="0.25">
      <c r="A1005" s="376"/>
      <c r="B1005" s="385"/>
      <c r="C1005" s="378">
        <f t="shared" si="292"/>
        <v>4</v>
      </c>
      <c r="D1005" s="403"/>
      <c r="E1005" s="564">
        <f>E1004</f>
        <v>26</v>
      </c>
      <c r="F1005" s="454" t="b">
        <f t="shared" si="291"/>
        <v>1</v>
      </c>
      <c r="G1005" s="403"/>
      <c r="H1005" s="1071"/>
      <c r="I1005" s="1072"/>
      <c r="J1005" s="550" t="s">
        <v>699</v>
      </c>
      <c r="K1005" s="568" t="str">
        <f t="shared" si="289"/>
        <v>-</v>
      </c>
      <c r="L1005" s="573" t="s">
        <v>694</v>
      </c>
      <c r="M1005" s="573" t="s">
        <v>694</v>
      </c>
      <c r="N1005" s="573" t="s">
        <v>694</v>
      </c>
      <c r="O1005" s="573" t="s">
        <v>694</v>
      </c>
      <c r="P1005" s="573" t="s">
        <v>694</v>
      </c>
      <c r="Q1005" s="573" t="s">
        <v>694</v>
      </c>
      <c r="R1005" s="573" t="s">
        <v>694</v>
      </c>
      <c r="S1005" s="573" t="s">
        <v>694</v>
      </c>
      <c r="T1005" s="573" t="s">
        <v>694</v>
      </c>
      <c r="U1005" s="573" t="s">
        <v>694</v>
      </c>
      <c r="V1005" s="572">
        <v>-0.05</v>
      </c>
      <c r="W1005" s="569" t="s">
        <v>694</v>
      </c>
      <c r="X1005" s="408"/>
      <c r="Y1005" s="408"/>
      <c r="Z1005" s="408"/>
      <c r="AA1005" s="408"/>
      <c r="AB1005" s="408"/>
      <c r="AC1005" s="408"/>
      <c r="AD1005" s="408"/>
      <c r="AE1005" s="408"/>
      <c r="AF1005" s="408"/>
      <c r="AG1005" s="408"/>
      <c r="AH1005" s="408"/>
      <c r="AI1005" s="408"/>
      <c r="AJ1005" s="408"/>
      <c r="AK1005" s="408"/>
      <c r="AL1005" s="408"/>
      <c r="AM1005" s="408"/>
      <c r="AN1005" s="408"/>
      <c r="AO1005" s="403"/>
      <c r="AP1005" s="388"/>
      <c r="AQ1005" s="376"/>
      <c r="AR1005" s="376"/>
      <c r="AS1005" s="376"/>
    </row>
    <row r="1006" spans="1:45" ht="5.0999999999999996" hidden="1" customHeight="1" outlineLevel="3" x14ac:dyDescent="0.25">
      <c r="A1006" s="376"/>
      <c r="B1006" s="385"/>
      <c r="C1006" s="378">
        <f>INT($C$886)+3.005</f>
        <v>4.0049999999999999</v>
      </c>
      <c r="D1006" s="403"/>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t="s">
        <v>438</v>
      </c>
      <c r="AP1006" s="388"/>
      <c r="AQ1006" s="376"/>
      <c r="AR1006" s="376"/>
      <c r="AS1006" s="376"/>
    </row>
    <row r="1007" spans="1:45" ht="5.0999999999999996" hidden="1" customHeight="1" outlineLevel="2" x14ac:dyDescent="0.25">
      <c r="A1007" s="376"/>
      <c r="B1007" s="385"/>
      <c r="C1007" s="378">
        <f>INT($C$886)+2.005</f>
        <v>3.0049999999999999</v>
      </c>
      <c r="D1007" s="403" t="s">
        <v>434</v>
      </c>
      <c r="E1007" s="403"/>
      <c r="F1007" s="403"/>
      <c r="G1007" s="403"/>
      <c r="H1007" s="403"/>
      <c r="I1007" s="403"/>
      <c r="J1007" s="403"/>
      <c r="K1007" s="403"/>
      <c r="L1007" s="403"/>
      <c r="M1007" s="403"/>
      <c r="N1007" s="403"/>
      <c r="O1007" s="403"/>
      <c r="P1007" s="403"/>
      <c r="Q1007" s="403"/>
      <c r="R1007" s="403"/>
      <c r="S1007" s="403"/>
      <c r="T1007" s="403"/>
      <c r="U1007" s="403"/>
      <c r="V1007" s="403"/>
      <c r="W1007" s="403"/>
      <c r="X1007" s="403"/>
      <c r="Y1007" s="403"/>
      <c r="Z1007" s="403"/>
      <c r="AA1007" s="403"/>
      <c r="AB1007" s="403"/>
      <c r="AC1007" s="403"/>
      <c r="AD1007" s="403"/>
      <c r="AE1007" s="403"/>
      <c r="AF1007" s="403"/>
      <c r="AG1007" s="403"/>
      <c r="AH1007" s="403"/>
      <c r="AI1007" s="403"/>
      <c r="AJ1007" s="403"/>
      <c r="AK1007" s="403"/>
      <c r="AL1007" s="403"/>
      <c r="AM1007" s="403"/>
      <c r="AN1007" s="403"/>
      <c r="AO1007" s="403"/>
      <c r="AP1007" s="388"/>
      <c r="AQ1007" s="376"/>
      <c r="AR1007" s="376"/>
      <c r="AS1007" s="376"/>
    </row>
    <row r="1008" spans="1:45" hidden="1" outlineLevel="2" x14ac:dyDescent="0.25">
      <c r="A1008" s="376"/>
      <c r="B1008" s="385"/>
      <c r="C1008" s="378">
        <f>INT($C$886)+2</f>
        <v>3</v>
      </c>
      <c r="D1008" s="403"/>
      <c r="E1008" s="460"/>
      <c r="F1008" s="460"/>
      <c r="G1008" s="403"/>
      <c r="H1008" s="522" t="s">
        <v>740</v>
      </c>
      <c r="I1008" s="408"/>
      <c r="J1008" s="408"/>
      <c r="K1008" s="407"/>
      <c r="L1008" s="407"/>
      <c r="M1008" s="407"/>
      <c r="N1008" s="407"/>
      <c r="O1008" s="407"/>
      <c r="P1008" s="407"/>
      <c r="Q1008" s="407"/>
      <c r="R1008" s="407"/>
      <c r="S1008" s="407"/>
      <c r="T1008" s="407"/>
      <c r="U1008" s="407"/>
      <c r="V1008" s="407"/>
      <c r="W1008" s="407"/>
      <c r="X1008" s="407"/>
      <c r="Y1008" s="407"/>
      <c r="Z1008" s="407"/>
      <c r="AA1008" s="407"/>
      <c r="AB1008" s="465"/>
      <c r="AC1008" s="465"/>
      <c r="AD1008" s="465"/>
      <c r="AE1008" s="465"/>
      <c r="AF1008" s="465"/>
      <c r="AG1008" s="465"/>
      <c r="AH1008" s="465"/>
      <c r="AI1008" s="465"/>
      <c r="AJ1008" s="465"/>
      <c r="AK1008" s="465"/>
      <c r="AL1008" s="465"/>
      <c r="AM1008" s="465"/>
      <c r="AN1008" s="465"/>
      <c r="AO1008" s="403"/>
      <c r="AP1008" s="388"/>
      <c r="AQ1008" s="376"/>
      <c r="AR1008" s="376"/>
      <c r="AS1008" s="376"/>
    </row>
    <row r="1009" spans="1:45" hidden="1" outlineLevel="2" x14ac:dyDescent="0.25">
      <c r="A1009" s="376"/>
      <c r="B1009" s="385"/>
      <c r="C1009" s="378">
        <f>INT($C$886)+3</f>
        <v>4</v>
      </c>
      <c r="D1009" s="403"/>
      <c r="E1009" s="460"/>
      <c r="F1009" s="460"/>
      <c r="G1009" s="403"/>
      <c r="H1009" s="408"/>
      <c r="I1009" s="408"/>
      <c r="J1009" s="430" t="s">
        <v>741</v>
      </c>
      <c r="K1009" s="430"/>
      <c r="L1009" s="430"/>
      <c r="M1009" s="430"/>
      <c r="N1009" s="408"/>
      <c r="O1009" s="408"/>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hidden="1" outlineLevel="2" x14ac:dyDescent="0.25">
      <c r="A1010" s="376"/>
      <c r="B1010" s="385"/>
      <c r="C1010" s="378">
        <v>4</v>
      </c>
      <c r="D1010" s="403"/>
      <c r="E1010" s="460"/>
      <c r="F1010" s="460"/>
      <c r="G1010" s="403"/>
      <c r="H1010" s="408"/>
      <c r="I1010" s="408"/>
      <c r="J1010" s="451">
        <v>0.3</v>
      </c>
      <c r="K1010" s="451">
        <v>0.35</v>
      </c>
      <c r="L1010" s="451">
        <v>0.45</v>
      </c>
      <c r="M1010" s="532">
        <v>1</v>
      </c>
      <c r="N1010" s="451">
        <v>0.55000000000000004</v>
      </c>
      <c r="O1010" s="408" t="s">
        <v>742</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idden="1" outlineLevel="3" x14ac:dyDescent="0.25">
      <c r="A1011" s="376"/>
      <c r="B1011" s="385"/>
      <c r="C1011" s="378">
        <f>INT($C$886)+3</f>
        <v>4</v>
      </c>
      <c r="D1011" s="403"/>
      <c r="E1011" s="460"/>
      <c r="F1011" s="460"/>
      <c r="G1011" s="403"/>
      <c r="H1011" s="408" t="s">
        <v>743</v>
      </c>
      <c r="I1011" s="408"/>
      <c r="J1011" s="450">
        <v>0</v>
      </c>
      <c r="K1011" s="450">
        <v>0.5</v>
      </c>
      <c r="L1011" s="450">
        <v>1.25</v>
      </c>
      <c r="M1011" s="424">
        <f>FORECAST(M1010,CHOOSE({1,2},L1011,N1011),CHOOSE({1,2},L1010,N1010))</f>
        <v>13.624999999999998</v>
      </c>
      <c r="N1011" s="450">
        <v>3.5</v>
      </c>
      <c r="O1011" s="408" t="s">
        <v>744</v>
      </c>
      <c r="P1011" s="408"/>
      <c r="Q1011" s="408"/>
      <c r="R1011" s="408"/>
      <c r="S1011" s="408"/>
      <c r="T1011" s="408"/>
      <c r="U1011" s="408"/>
      <c r="V1011" s="408"/>
      <c r="W1011" s="408"/>
      <c r="X1011" s="408"/>
      <c r="Y1011" s="408"/>
      <c r="Z1011" s="408"/>
      <c r="AA1011" s="408"/>
      <c r="AB1011" s="408"/>
      <c r="AC1011" s="408"/>
      <c r="AD1011" s="408"/>
      <c r="AE1011" s="408"/>
      <c r="AF1011" s="408"/>
      <c r="AG1011" s="408"/>
      <c r="AH1011" s="408"/>
      <c r="AI1011" s="408"/>
      <c r="AJ1011" s="408"/>
      <c r="AK1011" s="408"/>
      <c r="AL1011" s="408"/>
      <c r="AM1011" s="408"/>
      <c r="AN1011" s="408"/>
      <c r="AO1011" s="403"/>
      <c r="AP1011" s="388"/>
      <c r="AQ1011" s="376"/>
      <c r="AR1011" s="376"/>
      <c r="AS1011" s="376"/>
    </row>
    <row r="1012" spans="1:45" ht="5.0999999999999996" hidden="1" customHeight="1" outlineLevel="3" x14ac:dyDescent="0.25">
      <c r="A1012" s="376"/>
      <c r="B1012" s="385"/>
      <c r="C1012" s="378">
        <f>INT($C$886)+3.005</f>
        <v>4.0049999999999999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t="s">
        <v>438</v>
      </c>
      <c r="AP1012" s="388"/>
      <c r="AQ1012" s="376"/>
      <c r="AR1012" s="376"/>
      <c r="AS1012" s="376"/>
    </row>
    <row r="1013" spans="1:45" ht="5.0999999999999996" hidden="1" customHeight="1" outlineLevel="2" x14ac:dyDescent="0.25">
      <c r="A1013" s="376"/>
      <c r="B1013" s="385"/>
      <c r="C1013" s="378">
        <f>INT($C$886)+2.005</f>
        <v>3.0049999999999999</v>
      </c>
      <c r="D1013" s="403"/>
      <c r="E1013" s="403"/>
      <c r="F1013" s="403"/>
      <c r="G1013" s="403"/>
      <c r="H1013" s="403"/>
      <c r="I1013" s="403"/>
      <c r="J1013" s="403"/>
      <c r="K1013" s="403"/>
      <c r="L1013" s="403"/>
      <c r="M1013" s="403"/>
      <c r="N1013" s="403"/>
      <c r="O1013" s="403"/>
      <c r="P1013" s="403"/>
      <c r="Q1013" s="403"/>
      <c r="R1013" s="403"/>
      <c r="S1013" s="403"/>
      <c r="T1013" s="403"/>
      <c r="U1013" s="403"/>
      <c r="V1013" s="403"/>
      <c r="W1013" s="403"/>
      <c r="X1013" s="403"/>
      <c r="Y1013" s="403"/>
      <c r="Z1013" s="403"/>
      <c r="AA1013" s="403"/>
      <c r="AB1013" s="403"/>
      <c r="AC1013" s="403"/>
      <c r="AD1013" s="403"/>
      <c r="AE1013" s="403"/>
      <c r="AF1013" s="403"/>
      <c r="AG1013" s="403"/>
      <c r="AH1013" s="403"/>
      <c r="AI1013" s="403"/>
      <c r="AJ1013" s="403"/>
      <c r="AK1013" s="403"/>
      <c r="AL1013" s="403"/>
      <c r="AM1013" s="403"/>
      <c r="AN1013" s="403"/>
      <c r="AO1013" s="403"/>
      <c r="AP1013" s="388"/>
      <c r="AQ1013" s="376"/>
      <c r="AR1013" s="376"/>
      <c r="AS1013" s="376"/>
    </row>
    <row r="1014" spans="1:45" ht="5.0999999999999996" customHeight="1" outlineLevel="1" x14ac:dyDescent="0.25">
      <c r="A1014" s="376"/>
      <c r="B1014" s="413"/>
      <c r="C1014" s="414">
        <f>INT($C$886)+1.005</f>
        <v>2.0049999999999999</v>
      </c>
      <c r="D1014" s="415"/>
      <c r="E1014" s="415"/>
      <c r="F1014" s="415"/>
      <c r="G1014" s="415"/>
      <c r="H1014" s="415"/>
      <c r="I1014" s="415"/>
      <c r="J1014" s="415"/>
      <c r="K1014" s="415"/>
      <c r="L1014" s="415"/>
      <c r="M1014" s="415"/>
      <c r="N1014" s="415"/>
      <c r="O1014" s="415"/>
      <c r="P1014" s="415"/>
      <c r="Q1014" s="415"/>
      <c r="R1014" s="415"/>
      <c r="S1014" s="415"/>
      <c r="T1014" s="415"/>
      <c r="U1014" s="415"/>
      <c r="V1014" s="415"/>
      <c r="W1014" s="415"/>
      <c r="X1014" s="415"/>
      <c r="Y1014" s="415"/>
      <c r="Z1014" s="415"/>
      <c r="AA1014" s="415"/>
      <c r="AB1014" s="415"/>
      <c r="AC1014" s="415"/>
      <c r="AD1014" s="415"/>
      <c r="AE1014" s="415"/>
      <c r="AF1014" s="415"/>
      <c r="AG1014" s="415"/>
      <c r="AH1014" s="415"/>
      <c r="AI1014" s="415"/>
      <c r="AJ1014" s="415"/>
      <c r="AK1014" s="415"/>
      <c r="AL1014" s="415"/>
      <c r="AM1014" s="415"/>
      <c r="AN1014" s="415"/>
      <c r="AO1014" s="415"/>
      <c r="AP1014" s="416" t="s">
        <v>129</v>
      </c>
      <c r="AQ1014" s="376"/>
      <c r="AR1014" s="376"/>
      <c r="AS1014" s="376"/>
    </row>
    <row r="1015" spans="1:45" ht="5.0999999999999996" customHeight="1" collapsed="1" x14ac:dyDescent="0.25">
      <c r="A1015" s="376"/>
      <c r="B1015" s="417"/>
      <c r="C1015" s="418">
        <f>INT($C$886)+0.005</f>
        <v>1.0049999999999999</v>
      </c>
      <c r="D1015" s="417"/>
      <c r="E1015" s="417"/>
      <c r="F1015" s="417"/>
      <c r="G1015" s="417"/>
      <c r="H1015" s="417"/>
      <c r="I1015" s="417"/>
      <c r="J1015" s="417"/>
      <c r="K1015" s="417"/>
      <c r="L1015" s="417"/>
      <c r="M1015" s="417"/>
      <c r="N1015" s="417"/>
      <c r="O1015" s="417"/>
      <c r="P1015" s="417"/>
      <c r="Q1015" s="417"/>
      <c r="R1015" s="417"/>
      <c r="S1015" s="417"/>
      <c r="T1015" s="417"/>
      <c r="U1015" s="417"/>
      <c r="V1015" s="417"/>
      <c r="W1015" s="417"/>
      <c r="X1015" s="417"/>
      <c r="Y1015" s="417"/>
      <c r="Z1015" s="417"/>
      <c r="AA1015" s="417"/>
      <c r="AB1015" s="417"/>
      <c r="AC1015" s="417"/>
      <c r="AD1015" s="417"/>
      <c r="AE1015" s="417"/>
      <c r="AF1015" s="417"/>
      <c r="AG1015" s="417"/>
      <c r="AH1015" s="417"/>
      <c r="AI1015" s="417"/>
      <c r="AJ1015" s="417"/>
      <c r="AK1015" s="417"/>
      <c r="AL1015" s="417"/>
      <c r="AM1015" s="417"/>
      <c r="AN1015" s="417"/>
      <c r="AO1015" s="417"/>
      <c r="AP1015" s="417"/>
      <c r="AQ1015" s="376"/>
      <c r="AR1015" s="376"/>
      <c r="AS1015" s="376"/>
    </row>
    <row r="1016" spans="1:45" hidden="1" outlineLevel="2" x14ac:dyDescent="0.25">
      <c r="A1016" s="376"/>
      <c r="B1016" s="376"/>
      <c r="C1016" s="378">
        <f>INT($C$886)+2</f>
        <v>3</v>
      </c>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A1022" s="376"/>
      <c r="B1022" s="376"/>
      <c r="C1022" s="377"/>
      <c r="D1022" s="376"/>
      <c r="E1022" s="376"/>
      <c r="F1022" s="376"/>
      <c r="G1022" s="376"/>
      <c r="H1022" s="376"/>
      <c r="I1022" s="376"/>
      <c r="J1022" s="376"/>
      <c r="K1022" s="376"/>
      <c r="L1022" s="376"/>
      <c r="M1022" s="376"/>
      <c r="N1022" s="376"/>
      <c r="O1022" s="376"/>
      <c r="P1022" s="376"/>
      <c r="Q1022" s="376"/>
      <c r="R1022" s="376"/>
      <c r="S1022" s="376"/>
      <c r="T1022" s="376"/>
      <c r="U1022" s="376"/>
      <c r="V1022" s="376"/>
      <c r="W1022" s="376"/>
      <c r="X1022" s="376"/>
      <c r="Y1022" s="376"/>
      <c r="Z1022" s="376"/>
      <c r="AA1022" s="376"/>
      <c r="AB1022" s="376"/>
      <c r="AC1022" s="376"/>
      <c r="AD1022" s="376"/>
      <c r="AE1022" s="376"/>
      <c r="AF1022" s="376"/>
      <c r="AG1022" s="376"/>
      <c r="AH1022" s="376"/>
      <c r="AI1022" s="376"/>
      <c r="AJ1022" s="376"/>
      <c r="AK1022" s="376"/>
      <c r="AL1022" s="376"/>
      <c r="AM1022" s="376"/>
      <c r="AN1022" s="376"/>
      <c r="AO1022" s="376"/>
      <c r="AP1022" s="376"/>
      <c r="AQ1022" s="376"/>
      <c r="AR1022" s="376"/>
      <c r="AS1022" s="376"/>
    </row>
    <row r="1023" spans="1:45" x14ac:dyDescent="0.25">
      <c r="C1023" s="574" t="s">
        <v>745</v>
      </c>
    </row>
  </sheetData>
  <mergeCells count="36">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56" sqref="K5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11" t="s">
        <v>1001</v>
      </c>
      <c r="L18" s="1112"/>
      <c r="M18" s="1112"/>
      <c r="N18" s="1112"/>
      <c r="O18" s="1112"/>
      <c r="P18" s="1112"/>
      <c r="Q18" s="1112"/>
      <c r="R18" s="1112"/>
      <c r="S18" s="1112"/>
      <c r="T18" s="1112"/>
      <c r="U18" s="1112"/>
      <c r="V18" s="1112"/>
      <c r="W18" s="1112"/>
      <c r="X18" s="1112"/>
      <c r="Y18" s="1112"/>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13" t="s">
        <v>1174</v>
      </c>
      <c r="L21" s="1114"/>
      <c r="M21" s="1114"/>
      <c r="N21" s="1114"/>
      <c r="O21" s="1114"/>
      <c r="P21" s="1114"/>
      <c r="Q21" s="1114"/>
      <c r="R21" s="1114"/>
      <c r="S21" s="1114"/>
      <c r="T21" s="1114"/>
      <c r="U21" s="1114"/>
      <c r="V21" s="1114"/>
      <c r="W21" s="1114"/>
      <c r="X21" s="1114"/>
      <c r="Y21" s="1115"/>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IFERROR(MATCH(L$44,Sheep!$R$325:$R$332,1),0)</f>
        <v>0</v>
      </c>
      <c r="L45" s="589">
        <f>IFERROR(MATCH(M$44,Sheep!$R$325:$R$332,1),0)</f>
        <v>0</v>
      </c>
      <c r="M45" s="589">
        <f>IFERROR(MATCH(N$44,Sheep!$R$325:$R$332,1),0)</f>
        <v>0</v>
      </c>
      <c r="N45" s="589">
        <f>IFERROR(MATCH(O$44,Sheep!$R$325:$R$332,1),0)</f>
        <v>0</v>
      </c>
      <c r="O45" s="589">
        <f>IFERROR(MATCH(P$44,Sheep!$R$325:$R$332,1),0)</f>
        <v>0</v>
      </c>
      <c r="P45" s="589">
        <f>IFERROR(MATCH(Q$44,Sheep!$R$325:$R$332,1),0)</f>
        <v>0</v>
      </c>
      <c r="Q45" s="589">
        <f>IFERROR(MATCH(R$44,Sheep!$R$325:$R$332,1),0)</f>
        <v>0</v>
      </c>
      <c r="R45" s="589">
        <f>IFERROR(MATCH(S$44,Sheep!$R$325:$R$332,1),0)</f>
        <v>0</v>
      </c>
      <c r="S45" s="589">
        <f>IFERROR(MATCH(T$44,Sheep!$R$325:$R$332,1),0)</f>
        <v>0</v>
      </c>
      <c r="T45" s="589">
        <f>IFERROR(MATCH(U$44,Sheep!$R$325:$R$332,1),0)</f>
        <v>0</v>
      </c>
      <c r="U45" s="589">
        <f>IFERROR(MATCH(V$44,Sheep!$R$325:$R$332,1),0)</f>
        <v>0</v>
      </c>
      <c r="V45" s="589">
        <f>IFERROR(MATCH(W$44,Sheep!$R$325:$R$332,1),0)</f>
        <v>0</v>
      </c>
      <c r="W45" s="589">
        <f>IFERROR(MATCH(X$44,Sheep!$R$325:$R$332,1),0)</f>
        <v>0</v>
      </c>
      <c r="X45" s="589">
        <f>IFERROR(MATCH(Y$44,Sheep!$R$325:$R$332,1),0)</f>
        <v>0</v>
      </c>
      <c r="Y45" s="589">
        <f>IFERROR(MATCH(Z$44,Sheep!$R$325:$R$332,1),0)</f>
        <v>0</v>
      </c>
      <c r="Z45" s="589">
        <f>IFERROR(MATCH(AA$44,Sheep!$R$325:$R$332,1),0)</f>
        <v>0</v>
      </c>
      <c r="AA45" s="589">
        <f>IFERROR(MATCH(AB$44,Sheep!$R$325:$R$332,1),0)</f>
        <v>0</v>
      </c>
      <c r="AB45" s="589">
        <f>IFERROR(MATCH(AC$44,Sheep!$R$325:$R$332,1),0)</f>
        <v>0</v>
      </c>
      <c r="AC45" s="589">
        <f>IFERROR(MATCH(AD$44,Sheep!$R$325:$R$332,1),0)</f>
        <v>0</v>
      </c>
      <c r="AD45" s="589">
        <f>IFERROR(MATCH(AE$44,Sheep!$R$325:$R$332,1),0)</f>
        <v>0</v>
      </c>
      <c r="AE45" s="589">
        <f>IFERROR(MATCH(AF$44,Sheep!$R$325:$R$332,1),0)</f>
        <v>0</v>
      </c>
      <c r="AF45" s="589">
        <f>IFERROR(MATCH(AG$44,Sheep!$R$325:$R$332,1),0)</f>
        <v>0</v>
      </c>
      <c r="AG45" s="589">
        <f>IFERROR(MATCH(AH$44,Sheep!$R$325:$R$332,1),0)</f>
        <v>0</v>
      </c>
      <c r="AH45" s="589">
        <f>IFERROR(MATCH(AI$44,Sheep!$R$325:$R$332,1),0)</f>
        <v>0</v>
      </c>
      <c r="AI45" s="589">
        <f>IFERROR(MATCH(AJ$44,Sheep!$R$325:$R$332,1),0)</f>
        <v>0</v>
      </c>
      <c r="AJ45" s="589">
        <f>IFERROR(MATCH(AK$44,Sheep!$R$325:$R$332,1),0)</f>
        <v>0</v>
      </c>
      <c r="AK45" s="589">
        <f>IFERROR(MATCH(AL$44,Sheep!$R$325:$R$332,1),0)</f>
        <v>0</v>
      </c>
      <c r="AL45" s="589">
        <f>IFERROR(MATCH(AM$44,Sheep!$R$325:$R$332,1),0)</f>
        <v>0</v>
      </c>
      <c r="AM45" s="589">
        <f>IFERROR(MATCH(AN$44,Sheep!$R$325:$R$332,1),0)</f>
        <v>0</v>
      </c>
      <c r="AN45" s="589">
        <f>IFERROR(MATCH(AO$44,Sheep!$R$325:$R$332,1),0)</f>
        <v>0</v>
      </c>
      <c r="AO45" s="589">
        <f>IFERROR(MATCH(AP$44,Sheep!$R$325:$R$332,1),0)</f>
        <v>0</v>
      </c>
      <c r="AP45" s="589">
        <f>IFERROR(MATCH(AQ$44,Sheep!$R$325:$R$332,1),0)</f>
        <v>0</v>
      </c>
      <c r="AQ45" s="589">
        <f>IFERROR(MATCH(AR$44,Sheep!$R$325:$R$332,1),0)</f>
        <v>0</v>
      </c>
      <c r="AR45" s="589">
        <f>IFERROR(MATCH(AS$44,Sheep!$R$325:$R$332,1),0)</f>
        <v>0</v>
      </c>
      <c r="AS45" s="589">
        <f>IFERROR(MATCH(AT$44,Sheep!$R$325:$R$332,1),0)</f>
        <v>0</v>
      </c>
      <c r="AT45" s="589">
        <f>IFERROR(MATCH(AU$44,Sheep!$R$325:$R$332,1),0)</f>
        <v>0</v>
      </c>
      <c r="AU45" s="589">
        <f>IFERROR(MATCH(AV$44,Sheep!$R$325:$R$332,1),0)</f>
        <v>0</v>
      </c>
      <c r="AV45" s="589">
        <f>IFERROR(MATCH(AW$44,Sheep!$R$325:$R$332,1),0)</f>
        <v>0</v>
      </c>
      <c r="AW45" s="589">
        <f>IFERROR(MATCH(AX$44,Sheep!$R$325:$R$332,1),0)</f>
        <v>0</v>
      </c>
      <c r="AX45" s="589">
        <f>IFERROR(MATCH(AY$44,Sheep!$R$325:$R$332,1),0)</f>
        <v>0</v>
      </c>
      <c r="AY45" s="589">
        <f>IFERROR(MATCH(AZ$44,Sheep!$R$325:$R$332,1),0)</f>
        <v>0</v>
      </c>
      <c r="AZ45" s="589">
        <f>IFERROR(MATCH(BA$44,Sheep!$R$325:$R$332,1),0)</f>
        <v>0</v>
      </c>
      <c r="BA45" s="589">
        <f>IFERROR(MATCH(BB$44,Sheep!$R$325:$R$332,1),0)</f>
        <v>0</v>
      </c>
      <c r="BB45" s="589">
        <f>IFERROR(MATCH(BC$44,Sheep!$R$325:$R$332,1),0)</f>
        <v>0</v>
      </c>
      <c r="BC45" s="589">
        <f>IFERROR(MATCH(BD$44,Sheep!$R$325:$R$332,1),0)</f>
        <v>0</v>
      </c>
      <c r="BD45" s="589">
        <f>IFERROR(MATCH(BE$44,Sheep!$R$325:$R$332,1),0)</f>
        <v>0</v>
      </c>
      <c r="BE45" s="589">
        <f>IFERROR(MATCH(BF$44,Sheep!$R$325:$R$332,1),0)</f>
        <v>0</v>
      </c>
      <c r="BF45" s="589">
        <f>IFERROR(MATCH(BG$44,Sheep!$R$325:$R$332,1),0)</f>
        <v>1</v>
      </c>
      <c r="BG45" s="589">
        <f>IFERROR(MATCH(BH$44,Sheep!$R$325:$R$332,1),0)</f>
        <v>1</v>
      </c>
      <c r="BH45" s="589">
        <f>IFERROR(MATCH(BI$44,Sheep!$R$325:$R$332,1),0)</f>
        <v>1</v>
      </c>
      <c r="BI45" s="589">
        <f>IFERROR(MATCH(BJ$44,Sheep!$R$325:$R$332,1),0)</f>
        <v>1</v>
      </c>
      <c r="BJ45" s="589">
        <f>IFERROR(MATCH(BK$44,Sheep!$R$325:$R$332,1),0)</f>
        <v>1</v>
      </c>
      <c r="BK45" s="589">
        <f>IFERROR(MATCH(BL$44,Sheep!$R$325:$R$332,1),0)</f>
        <v>1</v>
      </c>
      <c r="BL45" s="589">
        <f>IFERROR(MATCH(BM$44,Sheep!$R$325:$R$332,1),0)</f>
        <v>1</v>
      </c>
      <c r="BM45" s="589">
        <f>IFERROR(MATCH(BN$44,Sheep!$R$325:$R$332,1),0)</f>
        <v>1</v>
      </c>
      <c r="BN45" s="589">
        <f>IFERROR(MATCH(BO$44,Sheep!$R$325:$R$332,1),0)</f>
        <v>1</v>
      </c>
      <c r="BO45" s="589">
        <f>IFERROR(MATCH(BP$44,Sheep!$R$325:$R$332,1),0)</f>
        <v>1</v>
      </c>
      <c r="BP45" s="589">
        <f>IFERROR(MATCH(BQ$44,Sheep!$R$325:$R$332,1),0)</f>
        <v>1</v>
      </c>
      <c r="BQ45" s="589">
        <f>IFERROR(MATCH(BR$44,Sheep!$R$325:$R$332,1),0)</f>
        <v>1</v>
      </c>
      <c r="BR45" s="589">
        <f>IFERROR(MATCH(BS$44,Sheep!$R$325:$R$332,1),0)</f>
        <v>1</v>
      </c>
      <c r="BS45" s="589">
        <f>IFERROR(MATCH(BT$44,Sheep!$R$325:$R$332,1),0)</f>
        <v>1</v>
      </c>
      <c r="BT45" s="589">
        <f>IFERROR(MATCH(BU$44,Sheep!$R$325:$R$332,1),0)</f>
        <v>1</v>
      </c>
      <c r="BU45" s="589">
        <f>IFERROR(MATCH(BV$44,Sheep!$R$325:$R$332,1),0)</f>
        <v>1</v>
      </c>
      <c r="BV45" s="589">
        <f>IFERROR(MATCH(BW$44,Sheep!$R$325:$R$332,1),0)</f>
        <v>1</v>
      </c>
      <c r="BW45" s="589">
        <f>IFERROR(MATCH(BX$44,Sheep!$R$325:$R$332,1),0)</f>
        <v>1</v>
      </c>
      <c r="BX45" s="589">
        <f>IFERROR(MATCH(BY$44,Sheep!$R$325:$R$332,1),0)</f>
        <v>1</v>
      </c>
      <c r="BY45" s="589">
        <f>IFERROR(MATCH(BZ$44,Sheep!$R$325:$R$332,1),0)</f>
        <v>1</v>
      </c>
      <c r="BZ45" s="589">
        <f>IFERROR(MATCH(CA$44,Sheep!$R$325:$R$332,1),0)</f>
        <v>1</v>
      </c>
      <c r="CA45" s="589">
        <f>IFERROR(MATCH(CB$44,Sheep!$R$325:$R$332,1),0)</f>
        <v>1</v>
      </c>
      <c r="CB45" s="589">
        <f>IFERROR(MATCH(CC$44,Sheep!$R$325:$R$332,1),0)</f>
        <v>1</v>
      </c>
      <c r="CC45" s="589">
        <f>IFERROR(MATCH(CD$44,Sheep!$R$325:$R$332,1),0)</f>
        <v>1</v>
      </c>
      <c r="CD45" s="589">
        <f>IFERROR(MATCH(CE$44,Sheep!$R$325:$R$332,1),0)</f>
        <v>1</v>
      </c>
      <c r="CE45" s="589">
        <f>IFERROR(MATCH(CF$44,Sheep!$R$325:$R$332,1),0)</f>
        <v>1</v>
      </c>
      <c r="CF45" s="589">
        <f>IFERROR(MATCH(CG$44,Sheep!$R$325:$R$332,1),0)</f>
        <v>1</v>
      </c>
      <c r="CG45" s="589">
        <f>IFERROR(MATCH(CH$44,Sheep!$R$325:$R$332,1),0)</f>
        <v>1</v>
      </c>
      <c r="CH45" s="589">
        <f>IFERROR(MATCH(CI$44,Sheep!$R$325:$R$332,1),0)</f>
        <v>1</v>
      </c>
      <c r="CI45" s="589">
        <f>IFERROR(MATCH(CJ$44,Sheep!$R$325:$R$332,1),0)</f>
        <v>1</v>
      </c>
      <c r="CJ45" s="589">
        <f>IFERROR(MATCH(CK$44,Sheep!$R$325:$R$332,1),0)</f>
        <v>1</v>
      </c>
      <c r="CK45" s="589">
        <f>IFERROR(MATCH(CL$44,Sheep!$R$325:$R$332,1),0)</f>
        <v>1</v>
      </c>
      <c r="CL45" s="589">
        <f>IFERROR(MATCH(CM$44,Sheep!$R$325:$R$332,1),0)</f>
        <v>1</v>
      </c>
      <c r="CM45" s="589">
        <f>IFERROR(MATCH(CN$44,Sheep!$R$325:$R$332,1),0)</f>
        <v>1</v>
      </c>
      <c r="CN45" s="589">
        <f>IFERROR(MATCH(CO$44,Sheep!$R$325:$R$332,1),0)</f>
        <v>1</v>
      </c>
      <c r="CO45" s="589">
        <f>IFERROR(MATCH(CP$44,Sheep!$R$325:$R$332,1),0)</f>
        <v>1</v>
      </c>
      <c r="CP45" s="589">
        <f>IFERROR(MATCH(CQ$44,Sheep!$R$325:$R$332,1),0)</f>
        <v>1</v>
      </c>
      <c r="CQ45" s="589">
        <f>IFERROR(MATCH(CR$44,Sheep!$R$325:$R$332,1),0)</f>
        <v>1</v>
      </c>
      <c r="CR45" s="589">
        <f>IFERROR(MATCH(CS$44,Sheep!$R$325:$R$332,1),0)</f>
        <v>1</v>
      </c>
      <c r="CS45" s="589">
        <f>IFERROR(MATCH(CT$44,Sheep!$R$325:$R$332,1),0)</f>
        <v>1</v>
      </c>
      <c r="CT45" s="589">
        <f>IFERROR(MATCH(CU$44,Sheep!$R$325:$R$332,1),0)</f>
        <v>1</v>
      </c>
      <c r="CU45" s="589">
        <f>IFERROR(MATCH(CV$44,Sheep!$R$325:$R$332,1),0)</f>
        <v>1</v>
      </c>
      <c r="CV45" s="589">
        <f>IFERROR(MATCH(CW$44,Sheep!$R$325:$R$332,1),0)</f>
        <v>1</v>
      </c>
      <c r="CW45" s="589">
        <f>IFERROR(MATCH(CX$44,Sheep!$R$325:$R$332,1),0)</f>
        <v>1</v>
      </c>
      <c r="CX45" s="589">
        <f>IFERROR(MATCH(CY$44,Sheep!$R$325:$R$332,1),0)</f>
        <v>1</v>
      </c>
      <c r="CY45" s="589">
        <f>IFERROR(MATCH(CZ$44,Sheep!$R$325:$R$332,1),0)</f>
        <v>1</v>
      </c>
      <c r="CZ45" s="589">
        <f>IFERROR(MATCH(DA$44,Sheep!$R$325:$R$332,1),0)</f>
        <v>1</v>
      </c>
      <c r="DA45" s="589">
        <f>IFERROR(MATCH(DB$44,Sheep!$R$325:$R$332,1),0)</f>
        <v>1</v>
      </c>
      <c r="DB45" s="589">
        <f>IFERROR(MATCH(DC$44,Sheep!$R$325:$R$332,1),0)</f>
        <v>1</v>
      </c>
      <c r="DC45" s="589">
        <f>IFERROR(MATCH(DD$44,Sheep!$R$325:$R$332,1),0)</f>
        <v>1</v>
      </c>
      <c r="DD45" s="589">
        <f>IFERROR(MATCH(DE$44,Sheep!$R$325:$R$332,1),0)</f>
        <v>1</v>
      </c>
      <c r="DE45" s="589">
        <f>IFERROR(MATCH(DF$44,Sheep!$R$325:$R$332,1),0)</f>
        <v>1</v>
      </c>
      <c r="DF45" s="589">
        <f>IFERROR(MATCH(DG$44,Sheep!$R$325:$R$332,1),0)</f>
        <v>2</v>
      </c>
      <c r="DG45" s="589">
        <f>IFERROR(MATCH(DH$44,Sheep!$R$325:$R$332,1),0)</f>
        <v>2</v>
      </c>
      <c r="DH45" s="589">
        <f>IFERROR(MATCH(DI$44,Sheep!$R$325:$R$332,1),0)</f>
        <v>2</v>
      </c>
      <c r="DI45" s="589">
        <f>IFERROR(MATCH(DJ$44,Sheep!$R$325:$R$332,1),0)</f>
        <v>2</v>
      </c>
      <c r="DJ45" s="589">
        <f>IFERROR(MATCH(DK$44,Sheep!$R$325:$R$332,1),0)</f>
        <v>2</v>
      </c>
      <c r="DK45" s="589">
        <f>IFERROR(MATCH(DL$44,Sheep!$R$325:$R$332,1),0)</f>
        <v>2</v>
      </c>
      <c r="DL45" s="589">
        <f>IFERROR(MATCH(DM$44,Sheep!$R$325:$R$332,1),0)</f>
        <v>2</v>
      </c>
      <c r="DM45" s="589">
        <f>IFERROR(MATCH(DN$44,Sheep!$R$325:$R$332,1),0)</f>
        <v>2</v>
      </c>
      <c r="DN45" s="589">
        <f>IFERROR(MATCH(DO$44,Sheep!$R$325:$R$332,1),0)</f>
        <v>2</v>
      </c>
      <c r="DO45" s="589">
        <f>IFERROR(MATCH(DP$44,Sheep!$R$325:$R$332,1),0)</f>
        <v>2</v>
      </c>
      <c r="DP45" s="589">
        <f>IFERROR(MATCH(DQ$44,Sheep!$R$325:$R$332,1),0)</f>
        <v>2</v>
      </c>
      <c r="DQ45" s="589">
        <f>IFERROR(MATCH(DR$44,Sheep!$R$325:$R$332,1),0)</f>
        <v>2</v>
      </c>
      <c r="DR45" s="589">
        <f>IFERROR(MATCH(DS$44,Sheep!$R$325:$R$332,1),0)</f>
        <v>2</v>
      </c>
      <c r="DS45" s="589">
        <f>IFERROR(MATCH(DT$44,Sheep!$R$325:$R$332,1),0)</f>
        <v>2</v>
      </c>
      <c r="DT45" s="589">
        <f>IFERROR(MATCH(DU$44,Sheep!$R$325:$R$332,1),0)</f>
        <v>2</v>
      </c>
      <c r="DU45" s="589">
        <f>IFERROR(MATCH(DV$44,Sheep!$R$325:$R$332,1),0)</f>
        <v>2</v>
      </c>
      <c r="DV45" s="589">
        <f>IFERROR(MATCH(DW$44,Sheep!$R$325:$R$332,1),0)</f>
        <v>2</v>
      </c>
      <c r="DW45" s="589">
        <f>IFERROR(MATCH(DX$44,Sheep!$R$325:$R$332,1),0)</f>
        <v>2</v>
      </c>
      <c r="DX45" s="589">
        <f>IFERROR(MATCH(DY$44,Sheep!$R$325:$R$332,1),0)</f>
        <v>2</v>
      </c>
      <c r="DY45" s="589">
        <f>IFERROR(MATCH(DZ$44,Sheep!$R$325:$R$332,1),0)</f>
        <v>2</v>
      </c>
      <c r="DZ45" s="589">
        <f>IFERROR(MATCH(EA$44,Sheep!$R$325:$R$332,1),0)</f>
        <v>2</v>
      </c>
      <c r="EA45" s="589">
        <f>IFERROR(MATCH(EB$44,Sheep!$R$325:$R$332,1),0)</f>
        <v>2</v>
      </c>
      <c r="EB45" s="589">
        <f>IFERROR(MATCH(EC$44,Sheep!$R$325:$R$332,1),0)</f>
        <v>2</v>
      </c>
      <c r="EC45" s="589">
        <f>IFERROR(MATCH(ED$44,Sheep!$R$325:$R$332,1),0)</f>
        <v>2</v>
      </c>
      <c r="ED45" s="589">
        <f>IFERROR(MATCH(EE$44,Sheep!$R$325:$R$332,1),0)</f>
        <v>2</v>
      </c>
      <c r="EE45" s="589">
        <f>IFERROR(MATCH(EF$44,Sheep!$R$325:$R$332,1),0)</f>
        <v>2</v>
      </c>
      <c r="EF45" s="589">
        <f>IFERROR(MATCH(EG$44,Sheep!$R$325:$R$332,1),0)</f>
        <v>2</v>
      </c>
      <c r="EG45" s="589">
        <f>IFERROR(MATCH(EH$44,Sheep!$R$325:$R$332,1),0)</f>
        <v>2</v>
      </c>
      <c r="EH45" s="589">
        <f>IFERROR(MATCH(EI$44,Sheep!$R$325:$R$332,1),0)</f>
        <v>2</v>
      </c>
      <c r="EI45" s="589">
        <f>IFERROR(MATCH(EJ$44,Sheep!$R$325:$R$332,1),0)</f>
        <v>2</v>
      </c>
      <c r="EJ45" s="589">
        <f>IFERROR(MATCH(EK$44,Sheep!$R$325:$R$332,1),0)</f>
        <v>2</v>
      </c>
      <c r="EK45" s="589">
        <f>IFERROR(MATCH(EL$44,Sheep!$R$325:$R$332,1),0)</f>
        <v>2</v>
      </c>
      <c r="EL45" s="589">
        <f>IFERROR(MATCH(EM$44,Sheep!$R$325:$R$332,1),0)</f>
        <v>2</v>
      </c>
      <c r="EM45" s="589">
        <f>IFERROR(MATCH(EN$44,Sheep!$R$325:$R$332,1),0)</f>
        <v>2</v>
      </c>
      <c r="EN45" s="589">
        <f>IFERROR(MATCH(EO$44,Sheep!$R$325:$R$332,1),0)</f>
        <v>2</v>
      </c>
      <c r="EO45" s="589">
        <f>IFERROR(MATCH(EP$44,Sheep!$R$325:$R$332,1),0)</f>
        <v>2</v>
      </c>
      <c r="EP45" s="589">
        <f>IFERROR(MATCH(EQ$44,Sheep!$R$325:$R$332,1),0)</f>
        <v>2</v>
      </c>
      <c r="EQ45" s="589">
        <f>IFERROR(MATCH(ER$44,Sheep!$R$325:$R$332,1),0)</f>
        <v>2</v>
      </c>
      <c r="ER45" s="589">
        <f>IFERROR(MATCH(ES$44,Sheep!$R$325:$R$332,1),0)</f>
        <v>2</v>
      </c>
      <c r="ES45" s="589">
        <f>IFERROR(MATCH(ET$44,Sheep!$R$325:$R$332,1),0)</f>
        <v>2</v>
      </c>
      <c r="ET45" s="589">
        <f>IFERROR(MATCH(EU$44,Sheep!$R$325:$R$332,1),0)</f>
        <v>2</v>
      </c>
      <c r="EU45" s="589">
        <f>IFERROR(MATCH(EV$44,Sheep!$R$325:$R$332,1),0)</f>
        <v>2</v>
      </c>
      <c r="EV45" s="589">
        <f>IFERROR(MATCH(EW$44,Sheep!$R$325:$R$332,1),0)</f>
        <v>2</v>
      </c>
      <c r="EW45" s="589">
        <f>IFERROR(MATCH(EX$44,Sheep!$R$325:$R$332,1),0)</f>
        <v>2</v>
      </c>
      <c r="EX45" s="589">
        <f>IFERROR(MATCH(EY$44,Sheep!$R$325:$R$332,1),0)</f>
        <v>2</v>
      </c>
      <c r="EY45" s="589">
        <f>IFERROR(MATCH(EZ$44,Sheep!$R$325:$R$332,1),0)</f>
        <v>2</v>
      </c>
      <c r="EZ45" s="589">
        <f>IFERROR(MATCH(FA$44,Sheep!$R$325:$R$332,1),0)</f>
        <v>2</v>
      </c>
      <c r="FA45" s="589">
        <f>IFERROR(MATCH(FB$44,Sheep!$R$325:$R$332,1),0)</f>
        <v>2</v>
      </c>
      <c r="FB45" s="589">
        <f>IFERROR(MATCH(FC$44,Sheep!$R$325:$R$332,1),0)</f>
        <v>2</v>
      </c>
      <c r="FC45" s="589">
        <f>IFERROR(MATCH(FD$44,Sheep!$R$325:$R$332,1),0)</f>
        <v>2</v>
      </c>
      <c r="FD45" s="589">
        <f>IFERROR(MATCH(FE$44,Sheep!$R$325:$R$332,1),0)</f>
        <v>2</v>
      </c>
      <c r="FE45" s="589">
        <f>IFERROR(MATCH(FF$44,Sheep!$R$325:$R$332,1),0)</f>
        <v>2</v>
      </c>
      <c r="FF45" s="589">
        <f>IFERROR(MATCH(FG$44,Sheep!$R$325:$R$332,1),0)</f>
        <v>3</v>
      </c>
      <c r="FG45" s="589">
        <f>IFERROR(MATCH(FH$44,Sheep!$R$325:$R$332,1),0)</f>
        <v>3</v>
      </c>
      <c r="FH45" s="589">
        <f>IFERROR(MATCH(FI$44,Sheep!$R$325:$R$332,1),0)</f>
        <v>3</v>
      </c>
      <c r="FI45" s="589">
        <f>IFERROR(MATCH(FJ$44,Sheep!$R$325:$R$332,1),0)</f>
        <v>3</v>
      </c>
      <c r="FJ45" s="589">
        <f>IFERROR(MATCH(FK$44,Sheep!$R$325:$R$332,1),0)</f>
        <v>3</v>
      </c>
      <c r="FK45" s="589">
        <f>IFERROR(MATCH(FL$44,Sheep!$R$325:$R$332,1),0)</f>
        <v>3</v>
      </c>
      <c r="FL45" s="589">
        <f>IFERROR(MATCH(FM$44,Sheep!$R$325:$R$332,1),0)</f>
        <v>3</v>
      </c>
      <c r="FM45" s="589">
        <f>IFERROR(MATCH(FN$44,Sheep!$R$325:$R$332,1),0)</f>
        <v>3</v>
      </c>
      <c r="FN45" s="589">
        <f>IFERROR(MATCH(FO$44,Sheep!$R$325:$R$332,1),0)</f>
        <v>3</v>
      </c>
      <c r="FO45" s="589">
        <f>IFERROR(MATCH(FP$44,Sheep!$R$325:$R$332,1),0)</f>
        <v>3</v>
      </c>
      <c r="FP45" s="589">
        <f>IFERROR(MATCH(FQ$44,Sheep!$R$325:$R$332,1),0)</f>
        <v>3</v>
      </c>
      <c r="FQ45" s="589">
        <f>IFERROR(MATCH(FR$44,Sheep!$R$325:$R$332,1),0)</f>
        <v>3</v>
      </c>
      <c r="FR45" s="589">
        <f>IFERROR(MATCH(FS$44,Sheep!$R$325:$R$332,1),0)</f>
        <v>3</v>
      </c>
      <c r="FS45" s="589">
        <f>IFERROR(MATCH(FT$44,Sheep!$R$325:$R$332,1),0)</f>
        <v>3</v>
      </c>
      <c r="FT45" s="589">
        <f>IFERROR(MATCH(FU$44,Sheep!$R$325:$R$332,1),0)</f>
        <v>3</v>
      </c>
      <c r="FU45" s="589">
        <f>IFERROR(MATCH(FV$44,Sheep!$R$325:$R$332,1),0)</f>
        <v>3</v>
      </c>
      <c r="FV45" s="589">
        <f>IFERROR(MATCH(FW$44,Sheep!$R$325:$R$332,1),0)</f>
        <v>3</v>
      </c>
      <c r="FW45" s="589">
        <f>IFERROR(MATCH(FX$44,Sheep!$R$325:$R$332,1),0)</f>
        <v>3</v>
      </c>
      <c r="FX45" s="589">
        <f>IFERROR(MATCH(FY$44,Sheep!$R$325:$R$332,1),0)</f>
        <v>3</v>
      </c>
      <c r="FY45" s="589">
        <f>IFERROR(MATCH(FZ$44,Sheep!$R$325:$R$332,1),0)</f>
        <v>3</v>
      </c>
      <c r="FZ45" s="589">
        <f>IFERROR(MATCH(GA$44,Sheep!$R$325:$R$332,1),0)</f>
        <v>3</v>
      </c>
      <c r="GA45" s="589">
        <f>IFERROR(MATCH(GB$44,Sheep!$R$325:$R$332,1),0)</f>
        <v>3</v>
      </c>
      <c r="GB45" s="589">
        <f>IFERROR(MATCH(GC$44,Sheep!$R$325:$R$332,1),0)</f>
        <v>3</v>
      </c>
      <c r="GC45" s="589">
        <f>IFERROR(MATCH(GD$44,Sheep!$R$325:$R$332,1),0)</f>
        <v>3</v>
      </c>
      <c r="GD45" s="589">
        <f>IFERROR(MATCH(GE$44,Sheep!$R$325:$R$332,1),0)</f>
        <v>3</v>
      </c>
      <c r="GE45" s="589">
        <f>IFERROR(MATCH(GF$44,Sheep!$R$325:$R$332,1),0)</f>
        <v>3</v>
      </c>
      <c r="GF45" s="589">
        <f>IFERROR(MATCH(GG$44,Sheep!$R$325:$R$332,1),0)</f>
        <v>3</v>
      </c>
      <c r="GG45" s="589">
        <f>IFERROR(MATCH(GH$44,Sheep!$R$325:$R$332,1),0)</f>
        <v>3</v>
      </c>
      <c r="GH45" s="589">
        <f>IFERROR(MATCH(GI$44,Sheep!$R$325:$R$332,1),0)</f>
        <v>3</v>
      </c>
      <c r="GI45" s="589">
        <f>IFERROR(MATCH(GJ$44,Sheep!$R$325:$R$332,1),0)</f>
        <v>3</v>
      </c>
      <c r="GJ45" s="589">
        <f>IFERROR(MATCH(GK$44,Sheep!$R$325:$R$332,1),0)</f>
        <v>3</v>
      </c>
      <c r="GK45" s="589">
        <f>IFERROR(MATCH(GL$44,Sheep!$R$325:$R$332,1),0)</f>
        <v>3</v>
      </c>
      <c r="GL45" s="589">
        <f>IFERROR(MATCH(GM$44,Sheep!$R$325:$R$332,1),0)</f>
        <v>3</v>
      </c>
      <c r="GM45" s="589">
        <f>IFERROR(MATCH(GN$44,Sheep!$R$325:$R$332,1),0)</f>
        <v>3</v>
      </c>
      <c r="GN45" s="589">
        <f>IFERROR(MATCH(GO$44,Sheep!$R$325:$R$332,1),0)</f>
        <v>3</v>
      </c>
      <c r="GO45" s="589">
        <f>IFERROR(MATCH(GP$44,Sheep!$R$325:$R$332,1),0)</f>
        <v>3</v>
      </c>
      <c r="GP45" s="589">
        <f>IFERROR(MATCH(GQ$44,Sheep!$R$325:$R$332,1),0)</f>
        <v>3</v>
      </c>
      <c r="GQ45" s="589">
        <f>IFERROR(MATCH(GR$44,Sheep!$R$325:$R$332,1),0)</f>
        <v>3</v>
      </c>
      <c r="GR45" s="589">
        <f>IFERROR(MATCH(GS$44,Sheep!$R$325:$R$332,1),0)</f>
        <v>3</v>
      </c>
      <c r="GS45" s="589">
        <f>IFERROR(MATCH(GT$44,Sheep!$R$325:$R$332,1),0)</f>
        <v>3</v>
      </c>
      <c r="GT45" s="589">
        <f>IFERROR(MATCH(GU$44,Sheep!$R$325:$R$332,1),0)</f>
        <v>3</v>
      </c>
      <c r="GU45" s="589">
        <f>IFERROR(MATCH(GV$44,Sheep!$R$325:$R$332,1),0)</f>
        <v>3</v>
      </c>
      <c r="GV45" s="589">
        <f>IFERROR(MATCH(GW$44,Sheep!$R$325:$R$332,1),0)</f>
        <v>3</v>
      </c>
      <c r="GW45" s="589">
        <f>IFERROR(MATCH(GX$44,Sheep!$R$325:$R$332,1),0)</f>
        <v>3</v>
      </c>
      <c r="GX45" s="589">
        <f>IFERROR(MATCH(GY$44,Sheep!$R$325:$R$332,1),0)</f>
        <v>3</v>
      </c>
      <c r="GY45" s="589">
        <f>IFERROR(MATCH(GZ$44,Sheep!$R$325:$R$332,1),0)</f>
        <v>3</v>
      </c>
      <c r="GZ45" s="589">
        <f>IFERROR(MATCH(HA$44,Sheep!$R$325:$R$332,1),0)</f>
        <v>3</v>
      </c>
      <c r="HA45" s="589">
        <f>IFERROR(MATCH(HB$44,Sheep!$R$325:$R$332,1),0)</f>
        <v>3</v>
      </c>
      <c r="HB45" s="589">
        <f>IFERROR(MATCH(HC$44,Sheep!$R$325:$R$332,1),0)</f>
        <v>3</v>
      </c>
      <c r="HC45" s="589">
        <f>IFERROR(MATCH(HD$44,Sheep!$R$325:$R$332,1),0)</f>
        <v>3</v>
      </c>
      <c r="HD45" s="589">
        <f>IFERROR(MATCH(HE$44,Sheep!$R$325:$R$332,1),0)</f>
        <v>3</v>
      </c>
      <c r="HE45" s="589">
        <f>IFERROR(MATCH(HF$44,Sheep!$R$325:$R$332,1),0)</f>
        <v>3</v>
      </c>
      <c r="HF45" s="589">
        <f>IFERROR(MATCH(HG$44,Sheep!$R$325:$R$332,1),0)</f>
        <v>4</v>
      </c>
      <c r="HG45" s="589">
        <f>IFERROR(MATCH(HH$44,Sheep!$R$325:$R$332,1),0)</f>
        <v>4</v>
      </c>
      <c r="HH45" s="589">
        <f>IFERROR(MATCH(HI$44,Sheep!$R$325:$R$332,1),0)</f>
        <v>4</v>
      </c>
      <c r="HI45" s="589">
        <f>IFERROR(MATCH(HJ$44,Sheep!$R$325:$R$332,1),0)</f>
        <v>4</v>
      </c>
      <c r="HJ45" s="589">
        <f>IFERROR(MATCH(HK$44,Sheep!$R$325:$R$332,1),0)</f>
        <v>4</v>
      </c>
      <c r="HK45" s="589">
        <f>IFERROR(MATCH(HL$44,Sheep!$R$325:$R$332,1),0)</f>
        <v>4</v>
      </c>
      <c r="HL45" s="589">
        <f>IFERROR(MATCH(HM$44,Sheep!$R$325:$R$332,1),0)</f>
        <v>4</v>
      </c>
      <c r="HM45" s="589">
        <f>IFERROR(MATCH(HN$44,Sheep!$R$325:$R$332,1),0)</f>
        <v>4</v>
      </c>
      <c r="HN45" s="589">
        <f>IFERROR(MATCH(HO$44,Sheep!$R$325:$R$332,1),0)</f>
        <v>4</v>
      </c>
      <c r="HO45" s="589">
        <f>IFERROR(MATCH(HP$44,Sheep!$R$325:$R$332,1),0)</f>
        <v>4</v>
      </c>
      <c r="HP45" s="589">
        <f>IFERROR(MATCH(HQ$44,Sheep!$R$325:$R$332,1),0)</f>
        <v>4</v>
      </c>
      <c r="HQ45" s="589">
        <f>IFERROR(MATCH(HR$44,Sheep!$R$325:$R$332,1),0)</f>
        <v>4</v>
      </c>
      <c r="HR45" s="589">
        <f>IFERROR(MATCH(HS$44,Sheep!$R$325:$R$332,1),0)</f>
        <v>4</v>
      </c>
      <c r="HS45" s="589">
        <f>IFERROR(MATCH(HT$44,Sheep!$R$325:$R$332,1),0)</f>
        <v>4</v>
      </c>
      <c r="HT45" s="589">
        <f>IFERROR(MATCH(HU$44,Sheep!$R$325:$R$332,1),0)</f>
        <v>4</v>
      </c>
      <c r="HU45" s="589">
        <f>IFERROR(MATCH(HV$44,Sheep!$R$325:$R$332,1),0)</f>
        <v>4</v>
      </c>
      <c r="HV45" s="589">
        <f>IFERROR(MATCH(HW$44,Sheep!$R$325:$R$332,1),0)</f>
        <v>4</v>
      </c>
      <c r="HW45" s="589">
        <f>IFERROR(MATCH(HX$44,Sheep!$R$325:$R$332,1),0)</f>
        <v>4</v>
      </c>
      <c r="HX45" s="589">
        <f>IFERROR(MATCH(HY$44,Sheep!$R$325:$R$332,1),0)</f>
        <v>4</v>
      </c>
      <c r="HY45" s="589">
        <f>IFERROR(MATCH(HZ$44,Sheep!$R$325:$R$332,1),0)</f>
        <v>4</v>
      </c>
      <c r="HZ45" s="589">
        <f>IFERROR(MATCH(IA$44,Sheep!$R$325:$R$332,1),0)</f>
        <v>4</v>
      </c>
      <c r="IA45" s="589">
        <f>IFERROR(MATCH(IB$44,Sheep!$R$325:$R$332,1),0)</f>
        <v>4</v>
      </c>
      <c r="IB45" s="589">
        <f>IFERROR(MATCH(IC$44,Sheep!$R$325:$R$332,1),0)</f>
        <v>4</v>
      </c>
      <c r="IC45" s="589">
        <f>IFERROR(MATCH(ID$44,Sheep!$R$325:$R$332,1),0)</f>
        <v>4</v>
      </c>
      <c r="ID45" s="589">
        <f>IFERROR(MATCH(IE$44,Sheep!$R$325:$R$332,1),0)</f>
        <v>4</v>
      </c>
      <c r="IE45" s="589">
        <f>IFERROR(MATCH(IF$44,Sheep!$R$325:$R$332,1),0)</f>
        <v>4</v>
      </c>
      <c r="IF45" s="589">
        <f>IFERROR(MATCH(IG$44,Sheep!$R$325:$R$332,1),0)</f>
        <v>4</v>
      </c>
      <c r="IG45" s="589">
        <f>IFERROR(MATCH(IH$44,Sheep!$R$325:$R$332,1),0)</f>
        <v>4</v>
      </c>
      <c r="IH45" s="589">
        <f>IFERROR(MATCH(II$44,Sheep!$R$325:$R$332,1),0)</f>
        <v>4</v>
      </c>
      <c r="II45" s="589">
        <f>IFERROR(MATCH(IJ$44,Sheep!$R$325:$R$332,1),0)</f>
        <v>4</v>
      </c>
      <c r="IJ45" s="589">
        <f>IFERROR(MATCH(IK$44,Sheep!$R$325:$R$332,1),0)</f>
        <v>4</v>
      </c>
      <c r="IK45" s="589">
        <f>IFERROR(MATCH(IL$44,Sheep!$R$325:$R$332,1),0)</f>
        <v>4</v>
      </c>
      <c r="IL45" s="589">
        <f>IFERROR(MATCH(IM$44,Sheep!$R$325:$R$332,1),0)</f>
        <v>4</v>
      </c>
      <c r="IM45" s="589">
        <f>IFERROR(MATCH(IN$44,Sheep!$R$325:$R$332,1),0)</f>
        <v>4</v>
      </c>
      <c r="IN45" s="589">
        <f>IFERROR(MATCH(IO$44,Sheep!$R$325:$R$332,1),0)</f>
        <v>4</v>
      </c>
      <c r="IO45" s="589">
        <f>IFERROR(MATCH(IP$44,Sheep!$R$325:$R$332,1),0)</f>
        <v>4</v>
      </c>
      <c r="IP45" s="589">
        <f>IFERROR(MATCH(IQ$44,Sheep!$R$325:$R$332,1),0)</f>
        <v>4</v>
      </c>
      <c r="IQ45" s="589">
        <f>IFERROR(MATCH(IR$44,Sheep!$R$325:$R$332,1),0)</f>
        <v>4</v>
      </c>
      <c r="IR45" s="589">
        <f>IFERROR(MATCH(IS$44,Sheep!$R$325:$R$332,1),0)</f>
        <v>4</v>
      </c>
      <c r="IS45" s="589">
        <f>IFERROR(MATCH(IT$44,Sheep!$R$325:$R$332,1),0)</f>
        <v>4</v>
      </c>
      <c r="IT45" s="589">
        <f>IFERROR(MATCH(IU$44,Sheep!$R$325:$R$332,1),0)</f>
        <v>4</v>
      </c>
      <c r="IU45" s="589">
        <f>IFERROR(MATCH(IV$44,Sheep!$R$325:$R$332,1),0)</f>
        <v>4</v>
      </c>
      <c r="IV45" s="589">
        <f>IFERROR(MATCH(IW$44,Sheep!$R$325:$R$332,1),0)</f>
        <v>4</v>
      </c>
      <c r="IW45" s="589">
        <f>IFERROR(MATCH(IX$44,Sheep!$R$325:$R$332,1),0)</f>
        <v>4</v>
      </c>
      <c r="IX45" s="589">
        <f>IFERROR(MATCH(IY$44,Sheep!$R$325:$R$332,1),0)</f>
        <v>4</v>
      </c>
      <c r="IY45" s="589">
        <f>IFERROR(MATCH(IZ$44,Sheep!$R$325:$R$332,1),0)</f>
        <v>4</v>
      </c>
      <c r="IZ45" s="589">
        <f>IFERROR(MATCH(JA$44,Sheep!$R$325:$R$332,1),0)</f>
        <v>4</v>
      </c>
      <c r="JA45" s="589">
        <f>IFERROR(MATCH(JB$44,Sheep!$R$325:$R$332,1),0)</f>
        <v>4</v>
      </c>
      <c r="JB45" s="589">
        <f>IFERROR(MATCH(JC$44,Sheep!$R$325:$R$332,1),0)</f>
        <v>4</v>
      </c>
      <c r="JC45" s="589">
        <f>IFERROR(MATCH(JD$44,Sheep!$R$325:$R$332,1),0)</f>
        <v>4</v>
      </c>
      <c r="JD45" s="589">
        <f>IFERROR(MATCH(JE$44,Sheep!$R$325:$R$332,1),0)</f>
        <v>4</v>
      </c>
      <c r="JE45" s="589">
        <f>IFERROR(MATCH(JF$44,Sheep!$R$325:$R$332,1),0)</f>
        <v>4</v>
      </c>
      <c r="JF45" s="589">
        <f>IFERROR(MATCH(JG$44,Sheep!$R$325:$R$332,1),0)</f>
        <v>5</v>
      </c>
      <c r="JG45" s="589">
        <f>IFERROR(MATCH(JH$44,Sheep!$R$325:$R$332,1),0)</f>
        <v>5</v>
      </c>
      <c r="JH45" s="589">
        <f>IFERROR(MATCH(JI$44,Sheep!$R$325:$R$332,1),0)</f>
        <v>5</v>
      </c>
      <c r="JI45" s="589">
        <f>IFERROR(MATCH(JJ$44,Sheep!$R$325:$R$332,1),0)</f>
        <v>5</v>
      </c>
      <c r="JJ45" s="589">
        <f>IFERROR(MATCH(JK$44,Sheep!$R$325:$R$332,1),0)</f>
        <v>5</v>
      </c>
      <c r="JK45" s="589">
        <f>IFERROR(MATCH(JL$44,Sheep!$R$325:$R$332,1),0)</f>
        <v>5</v>
      </c>
      <c r="JL45" s="589">
        <f>IFERROR(MATCH(JM$44,Sheep!$R$325:$R$332,1),0)</f>
        <v>5</v>
      </c>
      <c r="JM45" s="589">
        <f>IFERROR(MATCH(JN$44,Sheep!$R$325:$R$332,1),0)</f>
        <v>5</v>
      </c>
      <c r="JN45" s="589">
        <f>IFERROR(MATCH(JO$44,Sheep!$R$325:$R$332,1),0)</f>
        <v>5</v>
      </c>
      <c r="JO45" s="589">
        <f>IFERROR(MATCH(JP$44,Sheep!$R$325:$R$332,1),0)</f>
        <v>5</v>
      </c>
      <c r="JP45" s="589">
        <f>IFERROR(MATCH(JQ$44,Sheep!$R$325:$R$332,1),0)</f>
        <v>5</v>
      </c>
      <c r="JQ45" s="589">
        <f>IFERROR(MATCH(JR$44,Sheep!$R$325:$R$332,1),0)</f>
        <v>5</v>
      </c>
      <c r="JR45" s="589">
        <f>IFERROR(MATCH(JS$44,Sheep!$R$325:$R$332,1),0)</f>
        <v>5</v>
      </c>
      <c r="JS45" s="589">
        <f>IFERROR(MATCH(JT$44,Sheep!$R$325:$R$332,1),0)</f>
        <v>5</v>
      </c>
      <c r="JT45" s="589">
        <f>IFERROR(MATCH(JU$44,Sheep!$R$325:$R$332,1),0)</f>
        <v>5</v>
      </c>
      <c r="JU45" s="589">
        <f>IFERROR(MATCH(JV$44,Sheep!$R$325:$R$332,1),0)</f>
        <v>5</v>
      </c>
      <c r="JV45" s="589">
        <f>IFERROR(MATCH(JW$44,Sheep!$R$325:$R$332,1),0)</f>
        <v>5</v>
      </c>
      <c r="JW45" s="589">
        <f>IFERROR(MATCH(JX$44,Sheep!$R$325:$R$332,1),0)</f>
        <v>5</v>
      </c>
      <c r="JX45" s="589">
        <f>IFERROR(MATCH(JY$44,Sheep!$R$325:$R$332,1),0)</f>
        <v>5</v>
      </c>
      <c r="JY45" s="589">
        <f>IFERROR(MATCH(JZ$44,Sheep!$R$325:$R$332,1),0)</f>
        <v>5</v>
      </c>
      <c r="JZ45" s="589">
        <f>IFERROR(MATCH(KA$44,Sheep!$R$325:$R$332,1),0)</f>
        <v>5</v>
      </c>
      <c r="KA45" s="589">
        <f>IFERROR(MATCH(KB$44,Sheep!$R$325:$R$332,1),0)</f>
        <v>5</v>
      </c>
      <c r="KB45" s="589">
        <f>IFERROR(MATCH(KC$44,Sheep!$R$325:$R$332,1),0)</f>
        <v>5</v>
      </c>
      <c r="KC45" s="589">
        <f>IFERROR(MATCH(KD$44,Sheep!$R$325:$R$332,1),0)</f>
        <v>5</v>
      </c>
      <c r="KD45" s="589">
        <f>IFERROR(MATCH(KE$44,Sheep!$R$325:$R$332,1),0)</f>
        <v>5</v>
      </c>
      <c r="KE45" s="589">
        <f>IFERROR(MATCH(KF$44,Sheep!$R$325:$R$332,1),0)</f>
        <v>5</v>
      </c>
      <c r="KF45" s="589">
        <f>IFERROR(MATCH(KG$44,Sheep!$R$325:$R$332,1),0)</f>
        <v>5</v>
      </c>
      <c r="KG45" s="589">
        <f>IFERROR(MATCH(KH$44,Sheep!$R$325:$R$332,1),0)</f>
        <v>5</v>
      </c>
      <c r="KH45" s="589">
        <f>IFERROR(MATCH(KI$44,Sheep!$R$325:$R$332,1),0)</f>
        <v>5</v>
      </c>
      <c r="KI45" s="589">
        <f>IFERROR(MATCH(KJ$44,Sheep!$R$325:$R$332,1),0)</f>
        <v>5</v>
      </c>
      <c r="KJ45" s="589">
        <f>IFERROR(MATCH(KK$44,Sheep!$R$325:$R$332,1),0)</f>
        <v>5</v>
      </c>
      <c r="KK45" s="589">
        <f>IFERROR(MATCH(KL$44,Sheep!$R$325:$R$332,1),0)</f>
        <v>5</v>
      </c>
      <c r="KL45" s="589">
        <f>IFERROR(MATCH(KM$44,Sheep!$R$325:$R$332,1),0)</f>
        <v>5</v>
      </c>
      <c r="KM45" s="589">
        <f>IFERROR(MATCH(KN$44,Sheep!$R$325:$R$332,1),0)</f>
        <v>5</v>
      </c>
      <c r="KN45" s="589">
        <f>IFERROR(MATCH(KO$44,Sheep!$R$325:$R$332,1),0)</f>
        <v>5</v>
      </c>
      <c r="KO45" s="589">
        <f>IFERROR(MATCH(KP$44,Sheep!$R$325:$R$332,1),0)</f>
        <v>5</v>
      </c>
      <c r="KP45" s="589">
        <f>IFERROR(MATCH(KQ$44,Sheep!$R$325:$R$332,1),0)</f>
        <v>5</v>
      </c>
      <c r="KQ45" s="589">
        <f>IFERROR(MATCH(KR$44,Sheep!$R$325:$R$332,1),0)</f>
        <v>5</v>
      </c>
      <c r="KR45" s="589">
        <f>IFERROR(MATCH(KS$44,Sheep!$R$325:$R$332,1),0)</f>
        <v>5</v>
      </c>
      <c r="KS45" s="589">
        <f>IFERROR(MATCH(KT$44,Sheep!$R$325:$R$332,1),0)</f>
        <v>5</v>
      </c>
      <c r="KT45" s="589">
        <f>IFERROR(MATCH(KU$44,Sheep!$R$325:$R$332,1),0)</f>
        <v>5</v>
      </c>
      <c r="KU45" s="589">
        <f>IFERROR(MATCH(KV$44,Sheep!$R$325:$R$332,1),0)</f>
        <v>5</v>
      </c>
      <c r="KV45" s="589">
        <f>IFERROR(MATCH(KW$44,Sheep!$R$325:$R$332,1),0)</f>
        <v>5</v>
      </c>
      <c r="KW45" s="589">
        <f>IFERROR(MATCH(KX$44,Sheep!$R$325:$R$332,1),0)</f>
        <v>5</v>
      </c>
      <c r="KX45" s="589">
        <f>IFERROR(MATCH(KY$44,Sheep!$R$325:$R$332,1),0)</f>
        <v>5</v>
      </c>
      <c r="KY45" s="589">
        <f>IFERROR(MATCH(KZ$44,Sheep!$R$325:$R$332,1),0)</f>
        <v>5</v>
      </c>
      <c r="KZ45" s="589">
        <f>IFERROR(MATCH(LA$44,Sheep!$R$325:$R$332,1),0)</f>
        <v>5</v>
      </c>
      <c r="LA45" s="589">
        <f>IFERROR(MATCH(LB$44,Sheep!$R$325:$R$332,1),0)</f>
        <v>5</v>
      </c>
      <c r="LB45" s="589">
        <f>IFERROR(MATCH(LC$44,Sheep!$R$325:$R$332,1),0)</f>
        <v>5</v>
      </c>
      <c r="LC45" s="589">
        <f>IFERROR(MATCH(LD$44,Sheep!$R$325:$R$332,1),0)</f>
        <v>5</v>
      </c>
      <c r="LD45" s="589">
        <f>IFERROR(MATCH(LE$44,Sheep!$R$325:$R$332,1),0)</f>
        <v>5</v>
      </c>
      <c r="LE45" s="589">
        <f>IFERROR(MATCH(LF$44,Sheep!$R$325:$R$332,1),0)</f>
        <v>5</v>
      </c>
      <c r="LF45" s="589">
        <f>IFERROR(MATCH(LG$44,Sheep!$R$325:$R$332,1),0)</f>
        <v>6</v>
      </c>
      <c r="LG45" s="589">
        <f>IFERROR(MATCH(LH$44,Sheep!$R$325:$R$332,1),0)</f>
        <v>6</v>
      </c>
      <c r="LH45" s="589">
        <f>IFERROR(MATCH(LI$44,Sheep!$R$325:$R$332,1),0)</f>
        <v>6</v>
      </c>
      <c r="LI45" s="589">
        <f>IFERROR(MATCH(LJ$44,Sheep!$R$325:$R$332,1),0)</f>
        <v>6</v>
      </c>
      <c r="LJ45" s="589">
        <f>IFERROR(MATCH(LK$44,Sheep!$R$325:$R$332,1),0)</f>
        <v>6</v>
      </c>
      <c r="LK45" s="589">
        <f>IFERROR(MATCH(LL$44,Sheep!$R$325:$R$332,1),0)</f>
        <v>6</v>
      </c>
      <c r="LL45" s="589">
        <f>IFERROR(MATCH(LM$44,Sheep!$R$325:$R$332,1),0)</f>
        <v>6</v>
      </c>
      <c r="LM45" s="589">
        <f>IFERROR(MATCH(LN$44,Sheep!$R$325:$R$332,1),0)</f>
        <v>6</v>
      </c>
      <c r="LN45" s="589">
        <f>IFERROR(MATCH(LO$44,Sheep!$R$325:$R$332,1),0)</f>
        <v>6</v>
      </c>
      <c r="LO45" s="589">
        <f>IFERROR(MATCH(LP$44,Sheep!$R$325:$R$332,1),0)</f>
        <v>6</v>
      </c>
      <c r="LP45" s="589">
        <f>IFERROR(MATCH(LQ$44,Sheep!$R$325:$R$332,1),0)</f>
        <v>6</v>
      </c>
      <c r="LQ45" s="589">
        <f>IFERROR(MATCH(LR$44,Sheep!$R$325:$R$332,1),0)</f>
        <v>6</v>
      </c>
      <c r="LR45" s="589">
        <f>IFERROR(MATCH(LS$44,Sheep!$R$325:$R$332,1),0)</f>
        <v>6</v>
      </c>
      <c r="LS45" s="589">
        <f>IFERROR(MATCH(LT$44,Sheep!$R$325:$R$332,1),0)</f>
        <v>6</v>
      </c>
      <c r="LT45" s="589">
        <f>IFERROR(MATCH(LU$44,Sheep!$R$325:$R$332,1),0)</f>
        <v>6</v>
      </c>
      <c r="LU45" s="589">
        <f>IFERROR(MATCH(LV$44,Sheep!$R$325:$R$332,1),0)</f>
        <v>6</v>
      </c>
      <c r="LV45" s="589">
        <f>IFERROR(MATCH(LW$44,Sheep!$R$325:$R$332,1),0)</f>
        <v>6</v>
      </c>
      <c r="LW45" s="589">
        <f>IFERROR(MATCH(LX$44,Sheep!$R$325:$R$332,1),0)</f>
        <v>6</v>
      </c>
      <c r="LX45" s="589">
        <f>IFERROR(MATCH(LY$44,Sheep!$R$325:$R$332,1),0)</f>
        <v>6</v>
      </c>
      <c r="LY45" s="589">
        <f>IFERROR(MATCH(LZ$44,Sheep!$R$325:$R$332,1),0)</f>
        <v>6</v>
      </c>
      <c r="LZ45" s="589">
        <f>IFERROR(MATCH(MA$44,Sheep!$R$325:$R$332,1),0)</f>
        <v>6</v>
      </c>
      <c r="MA45" s="589">
        <f>IFERROR(MATCH(MB$44,Sheep!$R$325:$R$332,1),0)</f>
        <v>6</v>
      </c>
      <c r="MB45" s="589">
        <f>IFERROR(MATCH(MC$44,Sheep!$R$325:$R$332,1),0)</f>
        <v>6</v>
      </c>
      <c r="MC45" s="589">
        <f>IFERROR(MATCH(MD$44,Sheep!$R$325:$R$332,1),0)</f>
        <v>6</v>
      </c>
      <c r="MD45" s="589">
        <f>IFERROR(MATCH(ME$44,Sheep!$R$325:$R$332,1),0)</f>
        <v>6</v>
      </c>
      <c r="ME45" s="589">
        <f>IFERROR(MATCH(MF$44,Sheep!$R$325:$R$332,1),0)</f>
        <v>6</v>
      </c>
      <c r="MF45" s="589">
        <f>IFERROR(MATCH(MG$44,Sheep!$R$325:$R$332,1),0)</f>
        <v>6</v>
      </c>
      <c r="MG45" s="589">
        <f>IFERROR(MATCH(MH$44,Sheep!$R$325:$R$332,1),0)</f>
        <v>6</v>
      </c>
      <c r="MH45" s="589">
        <f>IFERROR(MATCH(MI$44,Sheep!$R$325:$R$332,1),0)</f>
        <v>6</v>
      </c>
      <c r="MI45" s="589">
        <f>IFERROR(MATCH(MJ$44,Sheep!$R$325:$R$332,1),0)</f>
        <v>6</v>
      </c>
      <c r="MJ45" s="589">
        <f>IFERROR(MATCH(MK$44,Sheep!$R$325:$R$332,1),0)</f>
        <v>6</v>
      </c>
      <c r="MK45" s="589">
        <f>IFERROR(MATCH(ML$44,Sheep!$R$325:$R$332,1),0)</f>
        <v>6</v>
      </c>
      <c r="ML45" s="589">
        <f>IFERROR(MATCH(MM$44,Sheep!$R$325:$R$332,1),0)</f>
        <v>6</v>
      </c>
      <c r="MM45" s="589">
        <f>IFERROR(MATCH(MN$44,Sheep!$R$325:$R$332,1),0)</f>
        <v>6</v>
      </c>
      <c r="MN45" s="589">
        <f>IFERROR(MATCH(MO$44,Sheep!$R$325:$R$332,1),0)</f>
        <v>6</v>
      </c>
      <c r="MO45" s="589">
        <f>IFERROR(MATCH(MP$44,Sheep!$R$325:$R$332,1),0)</f>
        <v>6</v>
      </c>
      <c r="MP45" s="589">
        <f>IFERROR(MATCH(MQ$44,Sheep!$R$325:$R$332,1),0)</f>
        <v>6</v>
      </c>
      <c r="MQ45" s="589">
        <f>IFERROR(MATCH(MR$44,Sheep!$R$325:$R$332,1),0)</f>
        <v>6</v>
      </c>
      <c r="MR45" s="589">
        <f>IFERROR(MATCH(MS$44,Sheep!$R$325:$R$332,1),0)</f>
        <v>6</v>
      </c>
      <c r="MS45" s="589">
        <f>IFERROR(MATCH(MT$44,Sheep!$R$325:$R$332,1),0)</f>
        <v>6</v>
      </c>
      <c r="MT45" s="589">
        <f>IFERROR(MATCH(MU$44,Sheep!$R$325:$R$332,1),0)</f>
        <v>6</v>
      </c>
      <c r="MU45" s="589">
        <f>IFERROR(MATCH(MV$44,Sheep!$R$325:$R$332,1),0)</f>
        <v>6</v>
      </c>
      <c r="MV45" s="589">
        <f>IFERROR(MATCH(MW$44,Sheep!$R$325:$R$332,1),0)</f>
        <v>6</v>
      </c>
      <c r="MW45" s="589">
        <f>IFERROR(MATCH(MX$44,Sheep!$R$325:$R$332,1),0)</f>
        <v>6</v>
      </c>
      <c r="MX45" s="589">
        <f>IFERROR(MATCH(MY$44,Sheep!$R$325:$R$332,1),0)</f>
        <v>6</v>
      </c>
      <c r="MY45" s="589">
        <f>IFERROR(MATCH(MZ$44,Sheep!$R$325:$R$332,1),0)</f>
        <v>6</v>
      </c>
      <c r="MZ45" s="589">
        <f>IFERROR(MATCH(NA$44,Sheep!$R$325:$R$332,1),0)</f>
        <v>6</v>
      </c>
      <c r="NA45" s="589">
        <f>IFERROR(MATCH(NB$44,Sheep!$R$325:$R$332,1),0)</f>
        <v>6</v>
      </c>
      <c r="NB45" s="589">
        <f>IFERROR(MATCH(NC$44,Sheep!$R$325:$R$332,1),0)</f>
        <v>6</v>
      </c>
      <c r="NC45" s="589">
        <f>IFERROR(MATCH(ND$44,Sheep!$R$325:$R$332,1),0)</f>
        <v>6</v>
      </c>
      <c r="ND45" s="589">
        <f>IFERROR(MATCH(NE$44,Sheep!$R$325:$R$332,1),0)</f>
        <v>6</v>
      </c>
      <c r="NE45" s="589">
        <f>IFERROR(MATCH(NF$44,Sheep!$R$325:$R$332,1),0)</f>
        <v>6</v>
      </c>
      <c r="NF45" s="589">
        <f>IFERROR(MATCH(NG$44,Sheep!$R$325:$R$332,1),0)</f>
        <v>7</v>
      </c>
      <c r="NG45" s="589">
        <f>IFERROR(MATCH(NH$44,Sheep!$R$325:$R$332,1),0)</f>
        <v>7</v>
      </c>
      <c r="NH45" s="589">
        <f>IFERROR(MATCH(NI$44,Sheep!$R$325:$R$332,1),0)</f>
        <v>7</v>
      </c>
      <c r="NI45" s="589">
        <f>IFERROR(MATCH(NJ$44,Sheep!$R$325:$R$332,1),0)</f>
        <v>7</v>
      </c>
      <c r="NJ45" s="589">
        <f>IFERROR(MATCH(NK$44,Sheep!$R$325:$R$332,1),0)</f>
        <v>7</v>
      </c>
      <c r="NK45" s="589">
        <f>IFERROR(MATCH(NL$44,Sheep!$R$325:$R$332,1),0)</f>
        <v>7</v>
      </c>
      <c r="NL45" s="589">
        <f>IFERROR(MATCH(NM$44,Sheep!$R$325:$R$332,1),0)</f>
        <v>7</v>
      </c>
      <c r="NM45" s="589">
        <f>IFERROR(MATCH(NN$44,Sheep!$R$325:$R$332,1),0)</f>
        <v>7</v>
      </c>
      <c r="NN45" s="589">
        <f>IFERROR(MATCH(NO$44,Sheep!$R$325:$R$332,1),0)</f>
        <v>7</v>
      </c>
      <c r="NO45" s="589">
        <f>IFERROR(MATCH(NP$44,Sheep!$R$325:$R$332,1),0)</f>
        <v>7</v>
      </c>
      <c r="NP45" s="589">
        <f>IFERROR(MATCH(NQ$44,Sheep!$R$325:$R$332,1),0)</f>
        <v>7</v>
      </c>
      <c r="NQ45" s="589">
        <f>IFERROR(MATCH(NR$44,Sheep!$R$325:$R$332,1),0)</f>
        <v>7</v>
      </c>
      <c r="NR45" s="589">
        <f>IFERROR(MATCH(NS$44,Sheep!$R$325:$R$332,1),0)</f>
        <v>7</v>
      </c>
      <c r="NS45" s="589">
        <f>IFERROR(MATCH(NT$44,Sheep!$R$325:$R$332,1),0)</f>
        <v>7</v>
      </c>
      <c r="NT45" s="589">
        <f>IFERROR(MATCH(NU$44,Sheep!$R$325:$R$332,1),0)</f>
        <v>7</v>
      </c>
      <c r="NU45" s="589">
        <f>IFERROR(MATCH(NV$44,Sheep!$R$325:$R$332,1),0)</f>
        <v>7</v>
      </c>
      <c r="NV45" s="589">
        <f>IFERROR(MATCH(NW$44,Sheep!$R$325:$R$332,1),0)</f>
        <v>7</v>
      </c>
      <c r="NW45" s="589">
        <f>IFERROR(MATCH(NX$44,Sheep!$R$325:$R$332,1),0)</f>
        <v>7</v>
      </c>
      <c r="NX45" s="589">
        <f>IFERROR(MATCH(NY$44,Sheep!$R$325:$R$332,1),0)</f>
        <v>7</v>
      </c>
      <c r="NY45" s="589">
        <f>IFERROR(MATCH(NZ$44,Sheep!$R$325:$R$332,1),0)</f>
        <v>7</v>
      </c>
      <c r="NZ45" s="589">
        <f>IFERROR(MATCH(OA$44,Sheep!$R$325:$R$332,1),0)</f>
        <v>7</v>
      </c>
      <c r="OA45" s="589">
        <f>IFERROR(MATCH(OB$44,Sheep!$R$325:$R$332,1),0)</f>
        <v>7</v>
      </c>
      <c r="OB45" s="589">
        <f>IFERROR(MATCH(OC$44,Sheep!$R$325:$R$332,1),0)</f>
        <v>7</v>
      </c>
      <c r="OC45" s="589">
        <f>IFERROR(MATCH(OD$44,Sheep!$R$325:$R$332,1),0)</f>
        <v>7</v>
      </c>
      <c r="OD45" s="589">
        <f>IFERROR(MATCH(OE$44,Sheep!$R$325:$R$332,1),0)</f>
        <v>7</v>
      </c>
      <c r="OE45" s="589">
        <f>IFERROR(MATCH(OF$44,Sheep!$R$325:$R$332,1),0)</f>
        <v>7</v>
      </c>
      <c r="OF45" s="589">
        <f>IFERROR(MATCH(OG$44,Sheep!$R$325:$R$332,1),0)</f>
        <v>7</v>
      </c>
      <c r="OG45" s="589">
        <f>IFERROR(MATCH(OH$44,Sheep!$R$325:$R$332,1),0)</f>
        <v>7</v>
      </c>
      <c r="OH45" s="589">
        <f>IFERROR(MATCH(OI$44,Sheep!$R$325:$R$332,1),0)</f>
        <v>7</v>
      </c>
      <c r="OI45" s="589">
        <f>IFERROR(MATCH(OJ$44,Sheep!$R$325:$R$332,1),0)</f>
        <v>7</v>
      </c>
      <c r="OJ45" s="589">
        <f>IFERROR(MATCH(OK$44,Sheep!$R$325:$R$332,1),0)</f>
        <v>7</v>
      </c>
      <c r="OK45" s="589">
        <f>IFERROR(MATCH(OL$44,Sheep!$R$325:$R$332,1),0)</f>
        <v>7</v>
      </c>
      <c r="OL45" s="589">
        <f>IFERROR(MATCH(OM$44,Sheep!$R$325:$R$332,1),0)</f>
        <v>7</v>
      </c>
      <c r="OM45" s="589">
        <f>IFERROR(MATCH(ON$44,Sheep!$R$325:$R$332,1),0)</f>
        <v>7</v>
      </c>
      <c r="ON45" s="589">
        <f>IFERROR(MATCH(OO$44,Sheep!$R$325:$R$332,1),0)</f>
        <v>7</v>
      </c>
      <c r="OO45" s="589">
        <f>IFERROR(MATCH(OP$44,Sheep!$R$325:$R$332,1),0)</f>
        <v>7</v>
      </c>
      <c r="OP45" s="589">
        <f>IFERROR(MATCH(OQ$44,Sheep!$R$325:$R$332,1),0)</f>
        <v>7</v>
      </c>
      <c r="OQ45" s="589">
        <f>IFERROR(MATCH(OR$44,Sheep!$R$325:$R$332,1),0)</f>
        <v>7</v>
      </c>
      <c r="OR45" s="589">
        <f>IFERROR(MATCH(OS$44,Sheep!$R$325:$R$332,1),0)</f>
        <v>7</v>
      </c>
      <c r="OS45" s="589">
        <f>IFERROR(MATCH(OT$44,Sheep!$R$325:$R$332,1),0)</f>
        <v>7</v>
      </c>
      <c r="OT45" s="589">
        <f>IFERROR(MATCH(OU$44,Sheep!$R$325:$R$332,1),0)</f>
        <v>7</v>
      </c>
      <c r="OU45" s="589">
        <f>IFERROR(MATCH(OV$44,Sheep!$R$325:$R$332,1),0)</f>
        <v>7</v>
      </c>
      <c r="OV45" s="589">
        <f>IFERROR(MATCH(OW$44,Sheep!$R$325:$R$332,1),0)</f>
        <v>7</v>
      </c>
      <c r="OW45" s="589">
        <f>IFERROR(MATCH(OX$44,Sheep!$R$325:$R$332,1),0)</f>
        <v>7</v>
      </c>
      <c r="OX45" s="589">
        <f>IFERROR(MATCH(OY$44,Sheep!$R$325:$R$332,1),0)</f>
        <v>7</v>
      </c>
      <c r="OY45" s="589">
        <f>IFERROR(MATCH(OZ$44,Sheep!$R$325:$R$332,1),0)</f>
        <v>7</v>
      </c>
      <c r="OZ45" s="589">
        <f>IFERROR(MATCH(PA$44,Sheep!$R$325:$R$332,1),0)</f>
        <v>7</v>
      </c>
      <c r="PA45" s="589">
        <f>IFERROR(MATCH(PB$44,Sheep!$R$325:$R$332,1),0)</f>
        <v>7</v>
      </c>
      <c r="PB45" s="589">
        <f>IFERROR(MATCH(PC$44,Sheep!$R$325:$R$332,1),0)</f>
        <v>7</v>
      </c>
      <c r="PC45" s="589">
        <f>IFERROR(MATCH(PD$44,Sheep!$R$325:$R$332,1),0)</f>
        <v>7</v>
      </c>
      <c r="PD45" s="589">
        <f>IFERROR(MATCH(PE$44,Sheep!$R$325:$R$332,1),0)</f>
        <v>7</v>
      </c>
      <c r="PE45" s="589">
        <f>IFERROR(MATCH(PF$44,Sheep!$R$325:$R$332,1),0)</f>
        <v>7</v>
      </c>
      <c r="PF45" s="589">
        <f>IFERROR(MATCH(PG$44,Sheep!$R$325:$R$332,1),0)</f>
        <v>8</v>
      </c>
      <c r="PG45" s="589">
        <f>IFERROR(MATCH(PH$44,Sheep!$R$325:$R$332,1),0)</f>
        <v>8</v>
      </c>
      <c r="PH45" s="589">
        <f>IFERROR(MATCH(PI$44,Sheep!$R$325:$R$332,1),0)</f>
        <v>8</v>
      </c>
      <c r="PI45" s="589">
        <f>IFERROR(MATCH(PJ$44,Sheep!$R$325:$R$332,1),0)</f>
        <v>8</v>
      </c>
      <c r="PJ45" s="589">
        <f>IFERROR(MATCH(PK$44,Sheep!$R$325:$R$332,1),0)</f>
        <v>8</v>
      </c>
      <c r="PK45" s="589">
        <f>IFERROR(MATCH(PL$44,Sheep!$R$325:$R$332,1),0)</f>
        <v>8</v>
      </c>
      <c r="PL45" s="589">
        <f>IFERROR(MATCH(PM$44,Sheep!$R$325:$R$332,1),0)</f>
        <v>8</v>
      </c>
      <c r="PM45" s="589">
        <f>IFERROR(MATCH(PN$44,Sheep!$R$325:$R$332,1),0)</f>
        <v>8</v>
      </c>
      <c r="PN45" s="589">
        <f>IFERROR(MATCH(PO$44,Sheep!$R$325:$R$332,1),0)</f>
        <v>8</v>
      </c>
      <c r="PO45" s="589">
        <f>IFERROR(MATCH(PP$44,Sheep!$R$325:$R$332,1),0)</f>
        <v>8</v>
      </c>
      <c r="PP45" s="589">
        <f>IFERROR(MATCH(PQ$44,Sheep!$R$325:$R$332,1),0)</f>
        <v>8</v>
      </c>
      <c r="PQ45" s="589">
        <f>IFERROR(MATCH(PR$44,Sheep!$R$325:$R$332,1),0)</f>
        <v>8</v>
      </c>
      <c r="PR45" s="589">
        <f>IFERROR(MATCH(PS$44,Sheep!$R$325:$R$332,1),0)</f>
        <v>8</v>
      </c>
      <c r="PS45" s="589">
        <f>IFERROR(MATCH(PT$44,Sheep!$R$325:$R$332,1),0)</f>
        <v>8</v>
      </c>
      <c r="PT45" s="589">
        <f>IFERROR(MATCH(PU$44,Sheep!$R$325:$R$332,1),0)</f>
        <v>8</v>
      </c>
      <c r="PU45" s="589">
        <f>IFERROR(MATCH(PV$44,Sheep!$R$325:$R$332,1),0)</f>
        <v>8</v>
      </c>
      <c r="PV45" s="589">
        <f>IFERROR(MATCH(PW$44,Sheep!$R$325:$R$332,1),0)</f>
        <v>8</v>
      </c>
      <c r="PW45" s="589">
        <f>IFERROR(MATCH(PX$44,Sheep!$R$325:$R$332,1),0)</f>
        <v>8</v>
      </c>
      <c r="PX45" s="589">
        <f>IFERROR(MATCH(PY$44,Sheep!$R$325:$R$332,1),0)</f>
        <v>8</v>
      </c>
      <c r="PY45" s="589">
        <f>IFERROR(MATCH(PZ$44,Sheep!$R$325:$R$332,1),0)</f>
        <v>8</v>
      </c>
      <c r="PZ45" s="589">
        <f>IFERROR(MATCH(QA$44,Sheep!$R$325:$R$332,1),0)</f>
        <v>8</v>
      </c>
      <c r="QA45" s="589">
        <f>IFERROR(MATCH(QB$44,Sheep!$R$325:$R$332,1),0)</f>
        <v>8</v>
      </c>
      <c r="QB45" s="589">
        <f>IFERROR(MATCH(QC$44,Sheep!$R$325:$R$332,1),0)</f>
        <v>8</v>
      </c>
      <c r="QC45" s="589">
        <f>IFERROR(MATCH(QD$44,Sheep!$R$325:$R$332,1),0)</f>
        <v>8</v>
      </c>
      <c r="QD45" s="589">
        <f>IFERROR(MATCH(QE$44,Sheep!$R$325:$R$332,1),0)</f>
        <v>8</v>
      </c>
      <c r="QE45" s="589">
        <f>IFERROR(MATCH(QF$44,Sheep!$R$325:$R$332,1),0)</f>
        <v>8</v>
      </c>
      <c r="QF45" s="589">
        <f>IFERROR(MATCH(QG$44,Sheep!$R$325:$R$332,1),0)</f>
        <v>8</v>
      </c>
      <c r="QG45" s="589">
        <f>IFERROR(MATCH(QH$44,Sheep!$R$325:$R$332,1),0)</f>
        <v>8</v>
      </c>
      <c r="QH45" s="589">
        <f>IFERROR(MATCH(QI$44,Sheep!$R$325:$R$332,1),0)</f>
        <v>8</v>
      </c>
      <c r="QI45" s="589">
        <f>IFERROR(MATCH(QJ$44,Sheep!$R$325:$R$332,1),0)</f>
        <v>8</v>
      </c>
      <c r="QJ45" s="589">
        <f>IFERROR(MATCH(QK$44,Sheep!$R$325:$R$332,1),0)</f>
        <v>8</v>
      </c>
      <c r="QK45" s="589">
        <f>IFERROR(MATCH(QL$44,Sheep!$R$325:$R$332,1),0)</f>
        <v>8</v>
      </c>
      <c r="QL45" s="589">
        <f>IFERROR(MATCH(QM$44,Sheep!$R$325:$R$332,1),0)</f>
        <v>8</v>
      </c>
      <c r="QM45" s="589">
        <f>IFERROR(MATCH(QN$44,Sheep!$R$325:$R$332,1),0)</f>
        <v>8</v>
      </c>
      <c r="QN45" s="589">
        <f>IFERROR(MATCH(QO$44,Sheep!$R$325:$R$332,1),0)</f>
        <v>8</v>
      </c>
      <c r="QO45" s="589">
        <f>IFERROR(MATCH(QP$44,Sheep!$R$325:$R$332,1),0)</f>
        <v>8</v>
      </c>
      <c r="QP45" s="589">
        <f>IFERROR(MATCH(QQ$44,Sheep!$R$325:$R$332,1),0)</f>
        <v>8</v>
      </c>
      <c r="QQ45" s="589">
        <f>IFERROR(MATCH(QR$44,Sheep!$R$325:$R$332,1),0)</f>
        <v>8</v>
      </c>
      <c r="QR45" s="589">
        <f>IFERROR(MATCH(QS$44,Sheep!$R$325:$R$332,1),0)</f>
        <v>8</v>
      </c>
      <c r="QS45" s="589">
        <f>IFERROR(MATCH(QT$44,Sheep!$R$325:$R$332,1),0)</f>
        <v>8</v>
      </c>
      <c r="QT45" s="589">
        <f>IFERROR(MATCH(QU$44,Sheep!$R$325:$R$332,1),0)</f>
        <v>8</v>
      </c>
      <c r="QU45" s="589">
        <f>IFERROR(MATCH(QV$44,Sheep!$R$325:$R$332,1),0)</f>
        <v>8</v>
      </c>
      <c r="QV45" s="589">
        <f>IFERROR(MATCH(QW$44,Sheep!$R$325:$R$332,1),0)</f>
        <v>8</v>
      </c>
      <c r="QW45" s="589">
        <f>IFERROR(MATCH(QX$44,Sheep!$R$325:$R$332,1),0)</f>
        <v>8</v>
      </c>
      <c r="QX45" s="589">
        <f>IFERROR(MATCH(QY$44,Sheep!$R$325:$R$332,1),0)</f>
        <v>8</v>
      </c>
      <c r="QY45" s="589">
        <f>IFERROR(MATCH(QZ$44,Sheep!$R$325:$R$332,1),0)</f>
        <v>8</v>
      </c>
      <c r="QZ45" s="589">
        <f>IFERROR(MATCH(RA$44,Sheep!$R$325:$R$332,1),0)</f>
        <v>8</v>
      </c>
      <c r="RA45" s="589">
        <f>IFERROR(MATCH(RB$44,Sheep!$R$325:$R$332,1),0)</f>
        <v>8</v>
      </c>
      <c r="RB45" s="589">
        <f>IFERROR(MATCH(RC$44,Sheep!$R$325:$R$332,1),0)</f>
        <v>8</v>
      </c>
      <c r="RC45" s="589">
        <f>IFERROR(MATCH(RD$44,Sheep!$R$325:$R$332,1),0)</f>
        <v>8</v>
      </c>
      <c r="RD45" s="589">
        <f>IFERROR(MATCH(RE$44,Sheep!$R$325:$R$332,1),0)</f>
        <v>8</v>
      </c>
      <c r="RE45" s="589">
        <f>IFERROR(MATCH(RF$44,Sheep!$R$325:$R$332,1),0)</f>
        <v>8</v>
      </c>
      <c r="RF45" s="589">
        <f>IFERROR(MATCH(RG$44,Sheep!$R$325:$R$332,1),0)</f>
        <v>8</v>
      </c>
      <c r="RG45" s="589">
        <f>IFERROR(MATCH(RH$44,Sheep!$R$325:$R$332,1),0)</f>
        <v>8</v>
      </c>
      <c r="RH45" s="589">
        <f>IFERROR(MATCH(RI$44,Sheep!$R$325:$R$332,1),0)</f>
        <v>8</v>
      </c>
      <c r="RI45" s="589">
        <f>IFERROR(MATCH(RJ$44,Sheep!$R$325:$R$332,1),0)</f>
        <v>8</v>
      </c>
      <c r="RJ45" s="589">
        <f>IFERROR(MATCH(RK$44,Sheep!$R$325:$R$332,1),0)</f>
        <v>8</v>
      </c>
      <c r="RK45" s="589">
        <f>IFERROR(MATCH(RL$44,Sheep!$R$325:$R$332,1),0)</f>
        <v>8</v>
      </c>
      <c r="RL45" s="589">
        <f>IFERROR(MATCH(RM$44,Sheep!$R$325:$R$332,1),0)</f>
        <v>8</v>
      </c>
      <c r="RM45" s="589">
        <f>IFERROR(MATCH(RN$44,Sheep!$R$325:$R$332,1),0)</f>
        <v>8</v>
      </c>
      <c r="RN45" s="589">
        <f>IFERROR(MATCH(RO$44,Sheep!$R$325:$R$332,1),0)</f>
        <v>8</v>
      </c>
      <c r="RO45" s="589">
        <f>IFERROR(MATCH(RP$44,Sheep!$R$325:$R$332,1),0)</f>
        <v>8</v>
      </c>
      <c r="RP45" s="589">
        <f>IFERROR(MATCH(RQ$44,Sheep!$R$325:$R$332,1),0)</f>
        <v>8</v>
      </c>
      <c r="RQ45" s="589">
        <f>IFERROR(MATCH(RR$44,Sheep!$R$325:$R$332,1),0)</f>
        <v>8</v>
      </c>
      <c r="RR45" s="589">
        <f>IFERROR(MATCH(RS$44,Sheep!$R$325:$R$332,1),0)</f>
        <v>8</v>
      </c>
      <c r="RS45" s="589">
        <f>IFERROR(MATCH(RT$44,Sheep!$R$325:$R$332,1),0)</f>
        <v>8</v>
      </c>
      <c r="RT45" s="589">
        <f>IFERROR(MATCH(RU$44,Sheep!$R$325:$R$332,1),0)</f>
        <v>8</v>
      </c>
      <c r="RU45" s="589">
        <f>IFERROR(MATCH(RV$44,Sheep!$R$325:$R$332,1),0)</f>
        <v>8</v>
      </c>
      <c r="RV45" s="589">
        <f>IFERROR(MATCH(RW$44,Sheep!$R$325:$R$332,1),0)</f>
        <v>8</v>
      </c>
      <c r="RW45" s="589">
        <f>IFERROR(MATCH(RX$44,Sheep!$R$325:$R$332,1),0)</f>
        <v>8</v>
      </c>
      <c r="RX45" s="589">
        <f>IFERROR(MATCH(RY$44,Sheep!$R$325:$R$332,1),0)</f>
        <v>8</v>
      </c>
      <c r="RY45" s="589">
        <f>IFERROR(MATCH(RZ$44,Sheep!$R$325:$R$332,1),0)</f>
        <v>8</v>
      </c>
      <c r="RZ45" s="589">
        <f>IFERROR(MATCH(SA$44,Sheep!$R$325:$R$332,1),0)</f>
        <v>8</v>
      </c>
      <c r="SA45" s="589">
        <f>IFERROR(MATCH(SB$44,Sheep!$R$325:$R$332,1),0)</f>
        <v>8</v>
      </c>
      <c r="SB45" s="589">
        <f>IFERROR(MATCH(SC$44,Sheep!$R$325:$R$332,1),0)</f>
        <v>8</v>
      </c>
      <c r="SC45" s="589">
        <f>IFERROR(MATCH(SD$44,Sheep!$R$325:$R$332,1),0)</f>
        <v>8</v>
      </c>
      <c r="SD45" s="589">
        <f>IFERROR(MATCH(SE$44,Sheep!$R$325:$R$332,1),0)</f>
        <v>8</v>
      </c>
      <c r="SE45" s="589">
        <f>IFERROR(MATCH(SF$44,Sheep!$R$325:$R$332,1),0)</f>
        <v>8</v>
      </c>
      <c r="SF45" s="589">
        <f>IFERROR(MATCH(SG$44,Sheep!$R$325:$R$332,1),0)</f>
        <v>8</v>
      </c>
      <c r="SG45" s="589">
        <f>IFERROR(MATCH(SH$44,Sheep!$R$325:$R$332,1),0)</f>
        <v>8</v>
      </c>
      <c r="SH45" s="589">
        <f>IFERROR(MATCH(SI$44,Sheep!$R$325:$R$332,1),0)</f>
        <v>8</v>
      </c>
      <c r="SI45" s="589">
        <f>IFERROR(MATCH(SJ$44,Sheep!$R$325:$R$332,1),0)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IFERROR(INDEX(Sheep!$R$325:$R$332,K45,1),0)</f>
        <v>0</v>
      </c>
      <c r="L46" s="652">
        <f>IFERROR(INDEX(Sheep!$R$325:$R$332,L45,1),0)</f>
        <v>0</v>
      </c>
      <c r="M46" s="652">
        <f>IFERROR(INDEX(Sheep!$R$325:$R$332,M45,1),0)</f>
        <v>0</v>
      </c>
      <c r="N46" s="652">
        <f>IFERROR(INDEX(Sheep!$R$325:$R$332,N45,1),0)</f>
        <v>0</v>
      </c>
      <c r="O46" s="652">
        <f>IFERROR(INDEX(Sheep!$R$325:$R$332,O45,1),0)</f>
        <v>0</v>
      </c>
      <c r="P46" s="652">
        <f>IFERROR(INDEX(Sheep!$R$325:$R$332,P45,1),0)</f>
        <v>0</v>
      </c>
      <c r="Q46" s="652">
        <f>IFERROR(INDEX(Sheep!$R$325:$R$332,Q45,1),0)</f>
        <v>0</v>
      </c>
      <c r="R46" s="652">
        <f>IFERROR(INDEX(Sheep!$R$325:$R$332,R45,1),0)</f>
        <v>0</v>
      </c>
      <c r="S46" s="652">
        <f>IFERROR(INDEX(Sheep!$R$325:$R$332,S45,1),0)</f>
        <v>0</v>
      </c>
      <c r="T46" s="652">
        <f>IFERROR(INDEX(Sheep!$R$325:$R$332,T45,1),0)</f>
        <v>0</v>
      </c>
      <c r="U46" s="652">
        <f>IFERROR(INDEX(Sheep!$R$325:$R$332,U45,1),0)</f>
        <v>0</v>
      </c>
      <c r="V46" s="652">
        <f>IFERROR(INDEX(Sheep!$R$325:$R$332,V45,1),0)</f>
        <v>0</v>
      </c>
      <c r="W46" s="652">
        <f>IFERROR(INDEX(Sheep!$R$325:$R$332,W45,1),0)</f>
        <v>0</v>
      </c>
      <c r="X46" s="652">
        <f>IFERROR(INDEX(Sheep!$R$325:$R$332,X45,1),0)</f>
        <v>0</v>
      </c>
      <c r="Y46" s="652">
        <f>IFERROR(INDEX(Sheep!$R$325:$R$332,Y45,1),0)</f>
        <v>0</v>
      </c>
      <c r="Z46" s="652">
        <f>IFERROR(INDEX(Sheep!$R$325:$R$332,Z45,1),0)</f>
        <v>0</v>
      </c>
      <c r="AA46" s="652">
        <f>IFERROR(INDEX(Sheep!$R$325:$R$332,AA45,1),0)</f>
        <v>0</v>
      </c>
      <c r="AB46" s="652">
        <f>IFERROR(INDEX(Sheep!$R$325:$R$332,AB45,1),0)</f>
        <v>0</v>
      </c>
      <c r="AC46" s="652">
        <f>IFERROR(INDEX(Sheep!$R$325:$R$332,AC45,1),0)</f>
        <v>0</v>
      </c>
      <c r="AD46" s="652">
        <f>IFERROR(INDEX(Sheep!$R$325:$R$332,AD45,1),0)</f>
        <v>0</v>
      </c>
      <c r="AE46" s="652">
        <f>IFERROR(INDEX(Sheep!$R$325:$R$332,AE45,1),0)</f>
        <v>0</v>
      </c>
      <c r="AF46" s="652">
        <f>IFERROR(INDEX(Sheep!$R$325:$R$332,AF45,1),0)</f>
        <v>0</v>
      </c>
      <c r="AG46" s="652">
        <f>IFERROR(INDEX(Sheep!$R$325:$R$332,AG45,1),0)</f>
        <v>0</v>
      </c>
      <c r="AH46" s="652">
        <f>IFERROR(INDEX(Sheep!$R$325:$R$332,AH45,1),0)</f>
        <v>0</v>
      </c>
      <c r="AI46" s="652">
        <f>IFERROR(INDEX(Sheep!$R$325:$R$332,AI45,1),0)</f>
        <v>0</v>
      </c>
      <c r="AJ46" s="652">
        <f>IFERROR(INDEX(Sheep!$R$325:$R$332,AJ45,1),0)</f>
        <v>0</v>
      </c>
      <c r="AK46" s="652">
        <f>IFERROR(INDEX(Sheep!$R$325:$R$332,AK45,1),0)</f>
        <v>0</v>
      </c>
      <c r="AL46" s="652">
        <f>IFERROR(INDEX(Sheep!$R$325:$R$332,AL45,1),0)</f>
        <v>0</v>
      </c>
      <c r="AM46" s="652">
        <f>IFERROR(INDEX(Sheep!$R$325:$R$332,AM45,1),0)</f>
        <v>0</v>
      </c>
      <c r="AN46" s="652">
        <f>IFERROR(INDEX(Sheep!$R$325:$R$332,AN45,1),0)</f>
        <v>0</v>
      </c>
      <c r="AO46" s="652">
        <f>IFERROR(INDEX(Sheep!$R$325:$R$332,AO45,1),0)</f>
        <v>0</v>
      </c>
      <c r="AP46" s="652">
        <f>IFERROR(INDEX(Sheep!$R$325:$R$332,AP45,1),0)</f>
        <v>0</v>
      </c>
      <c r="AQ46" s="652">
        <f>IFERROR(INDEX(Sheep!$R$325:$R$332,AQ45,1),0)</f>
        <v>0</v>
      </c>
      <c r="AR46" s="652">
        <f>IFERROR(INDEX(Sheep!$R$325:$R$332,AR45,1),0)</f>
        <v>0</v>
      </c>
      <c r="AS46" s="652">
        <f>IFERROR(INDEX(Sheep!$R$325:$R$332,AS45,1),0)</f>
        <v>0</v>
      </c>
      <c r="AT46" s="652">
        <f>IFERROR(INDEX(Sheep!$R$325:$R$332,AT45,1),0)</f>
        <v>0</v>
      </c>
      <c r="AU46" s="652">
        <f>IFERROR(INDEX(Sheep!$R$325:$R$332,AU45,1),0)</f>
        <v>0</v>
      </c>
      <c r="AV46" s="652">
        <f>IFERROR(INDEX(Sheep!$R$325:$R$332,AV45,1),0)</f>
        <v>0</v>
      </c>
      <c r="AW46" s="652">
        <f>IFERROR(INDEX(Sheep!$R$325:$R$332,AW45,1),0)</f>
        <v>0</v>
      </c>
      <c r="AX46" s="652">
        <f>IFERROR(INDEX(Sheep!$R$325:$R$332,AX45,1),0)</f>
        <v>0</v>
      </c>
      <c r="AY46" s="652">
        <f>IFERROR(INDEX(Sheep!$R$325:$R$332,AY45,1),0)</f>
        <v>0</v>
      </c>
      <c r="AZ46" s="652">
        <f>IFERROR(INDEX(Sheep!$R$325:$R$332,AZ45,1),0)</f>
        <v>0</v>
      </c>
      <c r="BA46" s="652">
        <f>IFERROR(INDEX(Sheep!$R$325:$R$332,BA45,1),0)</f>
        <v>0</v>
      </c>
      <c r="BB46" s="652">
        <f>IFERROR(INDEX(Sheep!$R$325:$R$332,BB45,1),0)</f>
        <v>0</v>
      </c>
      <c r="BC46" s="652">
        <f>IFERROR(INDEX(Sheep!$R$325:$R$332,BC45,1),0)</f>
        <v>0</v>
      </c>
      <c r="BD46" s="652">
        <f>IFERROR(INDEX(Sheep!$R$325:$R$332,BD45,1),0)</f>
        <v>0</v>
      </c>
      <c r="BE46" s="652">
        <f>IFERROR(INDEX(Sheep!$R$325:$R$332,BE45,1),0)</f>
        <v>0</v>
      </c>
      <c r="BF46" s="652">
        <f>IFERROR(INDEX(Sheep!$R$325:$R$332,BF45,1),0)</f>
        <v>43802</v>
      </c>
      <c r="BG46" s="652">
        <f>IFERROR(INDEX(Sheep!$R$325:$R$332,BG45,1),0)</f>
        <v>43802</v>
      </c>
      <c r="BH46" s="652">
        <f>IFERROR(INDEX(Sheep!$R$325:$R$332,BH45,1),0)</f>
        <v>43802</v>
      </c>
      <c r="BI46" s="652">
        <f>IFERROR(INDEX(Sheep!$R$325:$R$332,BI45,1),0)</f>
        <v>43802</v>
      </c>
      <c r="BJ46" s="652">
        <f>IFERROR(INDEX(Sheep!$R$325:$R$332,BJ45,1),0)</f>
        <v>43802</v>
      </c>
      <c r="BK46" s="652">
        <f>IFERROR(INDEX(Sheep!$R$325:$R$332,BK45,1),0)</f>
        <v>43802</v>
      </c>
      <c r="BL46" s="652">
        <f>IFERROR(INDEX(Sheep!$R$325:$R$332,BL45,1),0)</f>
        <v>43802</v>
      </c>
      <c r="BM46" s="652">
        <f>IFERROR(INDEX(Sheep!$R$325:$R$332,BM45,1),0)</f>
        <v>43802</v>
      </c>
      <c r="BN46" s="652">
        <f>IFERROR(INDEX(Sheep!$R$325:$R$332,BN45,1),0)</f>
        <v>43802</v>
      </c>
      <c r="BO46" s="652">
        <f>IFERROR(INDEX(Sheep!$R$325:$R$332,BO45,1),0)</f>
        <v>43802</v>
      </c>
      <c r="BP46" s="652">
        <f>IFERROR(INDEX(Sheep!$R$325:$R$332,BP45,1),0)</f>
        <v>43802</v>
      </c>
      <c r="BQ46" s="652">
        <f>IFERROR(INDEX(Sheep!$R$325:$R$332,BQ45,1),0)</f>
        <v>43802</v>
      </c>
      <c r="BR46" s="652">
        <f>IFERROR(INDEX(Sheep!$R$325:$R$332,BR45,1),0)</f>
        <v>43802</v>
      </c>
      <c r="BS46" s="652">
        <f>IFERROR(INDEX(Sheep!$R$325:$R$332,BS45,1),0)</f>
        <v>43802</v>
      </c>
      <c r="BT46" s="652">
        <f>IFERROR(INDEX(Sheep!$R$325:$R$332,BT45,1),0)</f>
        <v>43802</v>
      </c>
      <c r="BU46" s="652">
        <f>IFERROR(INDEX(Sheep!$R$325:$R$332,BU45,1),0)</f>
        <v>43802</v>
      </c>
      <c r="BV46" s="652">
        <f>IFERROR(INDEX(Sheep!$R$325:$R$332,BV45,1),0)</f>
        <v>43802</v>
      </c>
      <c r="BW46" s="652">
        <f>IFERROR(INDEX(Sheep!$R$325:$R$332,BW45,1),0)</f>
        <v>43802</v>
      </c>
      <c r="BX46" s="652">
        <f>IFERROR(INDEX(Sheep!$R$325:$R$332,BX45,1),0)</f>
        <v>43802</v>
      </c>
      <c r="BY46" s="652">
        <f>IFERROR(INDEX(Sheep!$R$325:$R$332,BY45,1),0)</f>
        <v>43802</v>
      </c>
      <c r="BZ46" s="652">
        <f>IFERROR(INDEX(Sheep!$R$325:$R$332,BZ45,1),0)</f>
        <v>43802</v>
      </c>
      <c r="CA46" s="652">
        <f>IFERROR(INDEX(Sheep!$R$325:$R$332,CA45,1),0)</f>
        <v>43802</v>
      </c>
      <c r="CB46" s="652">
        <f>IFERROR(INDEX(Sheep!$R$325:$R$332,CB45,1),0)</f>
        <v>43802</v>
      </c>
      <c r="CC46" s="652">
        <f>IFERROR(INDEX(Sheep!$R$325:$R$332,CC45,1),0)</f>
        <v>43802</v>
      </c>
      <c r="CD46" s="652">
        <f>IFERROR(INDEX(Sheep!$R$325:$R$332,CD45,1),0)</f>
        <v>43802</v>
      </c>
      <c r="CE46" s="652">
        <f>IFERROR(INDEX(Sheep!$R$325:$R$332,CE45,1),0)</f>
        <v>43802</v>
      </c>
      <c r="CF46" s="652">
        <f>IFERROR(INDEX(Sheep!$R$325:$R$332,CF45,1),0)</f>
        <v>43802</v>
      </c>
      <c r="CG46" s="652">
        <f>IFERROR(INDEX(Sheep!$R$325:$R$332,CG45,1),0)</f>
        <v>43802</v>
      </c>
      <c r="CH46" s="652">
        <f>IFERROR(INDEX(Sheep!$R$325:$R$332,CH45,1),0)</f>
        <v>43802</v>
      </c>
      <c r="CI46" s="652">
        <f>IFERROR(INDEX(Sheep!$R$325:$R$332,CI45,1),0)</f>
        <v>43802</v>
      </c>
      <c r="CJ46" s="652">
        <f>IFERROR(INDEX(Sheep!$R$325:$R$332,CJ45,1),0)</f>
        <v>43802</v>
      </c>
      <c r="CK46" s="652">
        <f>IFERROR(INDEX(Sheep!$R$325:$R$332,CK45,1),0)</f>
        <v>43802</v>
      </c>
      <c r="CL46" s="652">
        <f>IFERROR(INDEX(Sheep!$R$325:$R$332,CL45,1),0)</f>
        <v>43802</v>
      </c>
      <c r="CM46" s="652">
        <f>IFERROR(INDEX(Sheep!$R$325:$R$332,CM45,1),0)</f>
        <v>43802</v>
      </c>
      <c r="CN46" s="652">
        <f>IFERROR(INDEX(Sheep!$R$325:$R$332,CN45,1),0)</f>
        <v>43802</v>
      </c>
      <c r="CO46" s="652">
        <f>IFERROR(INDEX(Sheep!$R$325:$R$332,CO45,1),0)</f>
        <v>43802</v>
      </c>
      <c r="CP46" s="652">
        <f>IFERROR(INDEX(Sheep!$R$325:$R$332,CP45,1),0)</f>
        <v>43802</v>
      </c>
      <c r="CQ46" s="652">
        <f>IFERROR(INDEX(Sheep!$R$325:$R$332,CQ45,1),0)</f>
        <v>43802</v>
      </c>
      <c r="CR46" s="652">
        <f>IFERROR(INDEX(Sheep!$R$325:$R$332,CR45,1),0)</f>
        <v>43802</v>
      </c>
      <c r="CS46" s="652">
        <f>IFERROR(INDEX(Sheep!$R$325:$R$332,CS45,1),0)</f>
        <v>43802</v>
      </c>
      <c r="CT46" s="652">
        <f>IFERROR(INDEX(Sheep!$R$325:$R$332,CT45,1),0)</f>
        <v>43802</v>
      </c>
      <c r="CU46" s="652">
        <f>IFERROR(INDEX(Sheep!$R$325:$R$332,CU45,1),0)</f>
        <v>43802</v>
      </c>
      <c r="CV46" s="652">
        <f>IFERROR(INDEX(Sheep!$R$325:$R$332,CV45,1),0)</f>
        <v>43802</v>
      </c>
      <c r="CW46" s="652">
        <f>IFERROR(INDEX(Sheep!$R$325:$R$332,CW45,1),0)</f>
        <v>43802</v>
      </c>
      <c r="CX46" s="652">
        <f>IFERROR(INDEX(Sheep!$R$325:$R$332,CX45,1),0)</f>
        <v>43802</v>
      </c>
      <c r="CY46" s="652">
        <f>IFERROR(INDEX(Sheep!$R$325:$R$332,CY45,1),0)</f>
        <v>43802</v>
      </c>
      <c r="CZ46" s="652">
        <f>IFERROR(INDEX(Sheep!$R$325:$R$332,CZ45,1),0)</f>
        <v>43802</v>
      </c>
      <c r="DA46" s="652">
        <f>IFERROR(INDEX(Sheep!$R$325:$R$332,DA45,1),0)</f>
        <v>43802</v>
      </c>
      <c r="DB46" s="652">
        <f>IFERROR(INDEX(Sheep!$R$325:$R$332,DB45,1),0)</f>
        <v>43802</v>
      </c>
      <c r="DC46" s="652">
        <f>IFERROR(INDEX(Sheep!$R$325:$R$332,DC45,1),0)</f>
        <v>43802</v>
      </c>
      <c r="DD46" s="652">
        <f>IFERROR(INDEX(Sheep!$R$325:$R$332,DD45,1),0)</f>
        <v>43802</v>
      </c>
      <c r="DE46" s="652">
        <f>IFERROR(INDEX(Sheep!$R$325:$R$332,DE45,1),0)</f>
        <v>43802</v>
      </c>
      <c r="DF46" s="652">
        <f>IFERROR(INDEX(Sheep!$R$325:$R$332,DF45,1),0)</f>
        <v>44167</v>
      </c>
      <c r="DG46" s="652">
        <f>IFERROR(INDEX(Sheep!$R$325:$R$332,DG45,1),0)</f>
        <v>44167</v>
      </c>
      <c r="DH46" s="652">
        <f>IFERROR(INDEX(Sheep!$R$325:$R$332,DH45,1),0)</f>
        <v>44167</v>
      </c>
      <c r="DI46" s="652">
        <f>IFERROR(INDEX(Sheep!$R$325:$R$332,DI45,1),0)</f>
        <v>44167</v>
      </c>
      <c r="DJ46" s="652">
        <f>IFERROR(INDEX(Sheep!$R$325:$R$332,DJ45,1),0)</f>
        <v>44167</v>
      </c>
      <c r="DK46" s="652">
        <f>IFERROR(INDEX(Sheep!$R$325:$R$332,DK45,1),0)</f>
        <v>44167</v>
      </c>
      <c r="DL46" s="652">
        <f>IFERROR(INDEX(Sheep!$R$325:$R$332,DL45,1),0)</f>
        <v>44167</v>
      </c>
      <c r="DM46" s="652">
        <f>IFERROR(INDEX(Sheep!$R$325:$R$332,DM45,1),0)</f>
        <v>44167</v>
      </c>
      <c r="DN46" s="652">
        <f>IFERROR(INDEX(Sheep!$R$325:$R$332,DN45,1),0)</f>
        <v>44167</v>
      </c>
      <c r="DO46" s="652">
        <f>IFERROR(INDEX(Sheep!$R$325:$R$332,DO45,1),0)</f>
        <v>44167</v>
      </c>
      <c r="DP46" s="652">
        <f>IFERROR(INDEX(Sheep!$R$325:$R$332,DP45,1),0)</f>
        <v>44167</v>
      </c>
      <c r="DQ46" s="652">
        <f>IFERROR(INDEX(Sheep!$R$325:$R$332,DQ45,1),0)</f>
        <v>44167</v>
      </c>
      <c r="DR46" s="652">
        <f>IFERROR(INDEX(Sheep!$R$325:$R$332,DR45,1),0)</f>
        <v>44167</v>
      </c>
      <c r="DS46" s="652">
        <f>IFERROR(INDEX(Sheep!$R$325:$R$332,DS45,1),0)</f>
        <v>44167</v>
      </c>
      <c r="DT46" s="652">
        <f>IFERROR(INDEX(Sheep!$R$325:$R$332,DT45,1),0)</f>
        <v>44167</v>
      </c>
      <c r="DU46" s="652">
        <f>IFERROR(INDEX(Sheep!$R$325:$R$332,DU45,1),0)</f>
        <v>44167</v>
      </c>
      <c r="DV46" s="652">
        <f>IFERROR(INDEX(Sheep!$R$325:$R$332,DV45,1),0)</f>
        <v>44167</v>
      </c>
      <c r="DW46" s="652">
        <f>IFERROR(INDEX(Sheep!$R$325:$R$332,DW45,1),0)</f>
        <v>44167</v>
      </c>
      <c r="DX46" s="652">
        <f>IFERROR(INDEX(Sheep!$R$325:$R$332,DX45,1),0)</f>
        <v>44167</v>
      </c>
      <c r="DY46" s="652">
        <f>IFERROR(INDEX(Sheep!$R$325:$R$332,DY45,1),0)</f>
        <v>44167</v>
      </c>
      <c r="DZ46" s="652">
        <f>IFERROR(INDEX(Sheep!$R$325:$R$332,DZ45,1),0)</f>
        <v>44167</v>
      </c>
      <c r="EA46" s="652">
        <f>IFERROR(INDEX(Sheep!$R$325:$R$332,EA45,1),0)</f>
        <v>44167</v>
      </c>
      <c r="EB46" s="652">
        <f>IFERROR(INDEX(Sheep!$R$325:$R$332,EB45,1),0)</f>
        <v>44167</v>
      </c>
      <c r="EC46" s="652">
        <f>IFERROR(INDEX(Sheep!$R$325:$R$332,EC45,1),0)</f>
        <v>44167</v>
      </c>
      <c r="ED46" s="652">
        <f>IFERROR(INDEX(Sheep!$R$325:$R$332,ED45,1),0)</f>
        <v>44167</v>
      </c>
      <c r="EE46" s="652">
        <f>IFERROR(INDEX(Sheep!$R$325:$R$332,EE45,1),0)</f>
        <v>44167</v>
      </c>
      <c r="EF46" s="652">
        <f>IFERROR(INDEX(Sheep!$R$325:$R$332,EF45,1),0)</f>
        <v>44167</v>
      </c>
      <c r="EG46" s="652">
        <f>IFERROR(INDEX(Sheep!$R$325:$R$332,EG45,1),0)</f>
        <v>44167</v>
      </c>
      <c r="EH46" s="652">
        <f>IFERROR(INDEX(Sheep!$R$325:$R$332,EH45,1),0)</f>
        <v>44167</v>
      </c>
      <c r="EI46" s="652">
        <f>IFERROR(INDEX(Sheep!$R$325:$R$332,EI45,1),0)</f>
        <v>44167</v>
      </c>
      <c r="EJ46" s="652">
        <f>IFERROR(INDEX(Sheep!$R$325:$R$332,EJ45,1),0)</f>
        <v>44167</v>
      </c>
      <c r="EK46" s="652">
        <f>IFERROR(INDEX(Sheep!$R$325:$R$332,EK45,1),0)</f>
        <v>44167</v>
      </c>
      <c r="EL46" s="652">
        <f>IFERROR(INDEX(Sheep!$R$325:$R$332,EL45,1),0)</f>
        <v>44167</v>
      </c>
      <c r="EM46" s="652">
        <f>IFERROR(INDEX(Sheep!$R$325:$R$332,EM45,1),0)</f>
        <v>44167</v>
      </c>
      <c r="EN46" s="652">
        <f>IFERROR(INDEX(Sheep!$R$325:$R$332,EN45,1),0)</f>
        <v>44167</v>
      </c>
      <c r="EO46" s="652">
        <f>IFERROR(INDEX(Sheep!$R$325:$R$332,EO45,1),0)</f>
        <v>44167</v>
      </c>
      <c r="EP46" s="652">
        <f>IFERROR(INDEX(Sheep!$R$325:$R$332,EP45,1),0)</f>
        <v>44167</v>
      </c>
      <c r="EQ46" s="652">
        <f>IFERROR(INDEX(Sheep!$R$325:$R$332,EQ45,1),0)</f>
        <v>44167</v>
      </c>
      <c r="ER46" s="652">
        <f>IFERROR(INDEX(Sheep!$R$325:$R$332,ER45,1),0)</f>
        <v>44167</v>
      </c>
      <c r="ES46" s="652">
        <f>IFERROR(INDEX(Sheep!$R$325:$R$332,ES45,1),0)</f>
        <v>44167</v>
      </c>
      <c r="ET46" s="652">
        <f>IFERROR(INDEX(Sheep!$R$325:$R$332,ET45,1),0)</f>
        <v>44167</v>
      </c>
      <c r="EU46" s="652">
        <f>IFERROR(INDEX(Sheep!$R$325:$R$332,EU45,1),0)</f>
        <v>44167</v>
      </c>
      <c r="EV46" s="652">
        <f>IFERROR(INDEX(Sheep!$R$325:$R$332,EV45,1),0)</f>
        <v>44167</v>
      </c>
      <c r="EW46" s="652">
        <f>IFERROR(INDEX(Sheep!$R$325:$R$332,EW45,1),0)</f>
        <v>44167</v>
      </c>
      <c r="EX46" s="652">
        <f>IFERROR(INDEX(Sheep!$R$325:$R$332,EX45,1),0)</f>
        <v>44167</v>
      </c>
      <c r="EY46" s="652">
        <f>IFERROR(INDEX(Sheep!$R$325:$R$332,EY45,1),0)</f>
        <v>44167</v>
      </c>
      <c r="EZ46" s="652">
        <f>IFERROR(INDEX(Sheep!$R$325:$R$332,EZ45,1),0)</f>
        <v>44167</v>
      </c>
      <c r="FA46" s="652">
        <f>IFERROR(INDEX(Sheep!$R$325:$R$332,FA45,1),0)</f>
        <v>44167</v>
      </c>
      <c r="FB46" s="652">
        <f>IFERROR(INDEX(Sheep!$R$325:$R$332,FB45,1),0)</f>
        <v>44167</v>
      </c>
      <c r="FC46" s="652">
        <f>IFERROR(INDEX(Sheep!$R$325:$R$332,FC45,1),0)</f>
        <v>44167</v>
      </c>
      <c r="FD46" s="652">
        <f>IFERROR(INDEX(Sheep!$R$325:$R$332,FD45,1),0)</f>
        <v>44167</v>
      </c>
      <c r="FE46" s="652">
        <f>IFERROR(INDEX(Sheep!$R$325:$R$332,FE45,1),0)</f>
        <v>44167</v>
      </c>
      <c r="FF46" s="652">
        <f>IFERROR(INDEX(Sheep!$R$325:$R$332,FF45,1),0)</f>
        <v>44532</v>
      </c>
      <c r="FG46" s="652">
        <f>IFERROR(INDEX(Sheep!$R$325:$R$332,FG45,1),0)</f>
        <v>44532</v>
      </c>
      <c r="FH46" s="652">
        <f>IFERROR(INDEX(Sheep!$R$325:$R$332,FH45,1),0)</f>
        <v>44532</v>
      </c>
      <c r="FI46" s="652">
        <f>IFERROR(INDEX(Sheep!$R$325:$R$332,FI45,1),0)</f>
        <v>44532</v>
      </c>
      <c r="FJ46" s="652">
        <f>IFERROR(INDEX(Sheep!$R$325:$R$332,FJ45,1),0)</f>
        <v>44532</v>
      </c>
      <c r="FK46" s="652">
        <f>IFERROR(INDEX(Sheep!$R$325:$R$332,FK45,1),0)</f>
        <v>44532</v>
      </c>
      <c r="FL46" s="652">
        <f>IFERROR(INDEX(Sheep!$R$325:$R$332,FL45,1),0)</f>
        <v>44532</v>
      </c>
      <c r="FM46" s="652">
        <f>IFERROR(INDEX(Sheep!$R$325:$R$332,FM45,1),0)</f>
        <v>44532</v>
      </c>
      <c r="FN46" s="652">
        <f>IFERROR(INDEX(Sheep!$R$325:$R$332,FN45,1),0)</f>
        <v>44532</v>
      </c>
      <c r="FO46" s="652">
        <f>IFERROR(INDEX(Sheep!$R$325:$R$332,FO45,1),0)</f>
        <v>44532</v>
      </c>
      <c r="FP46" s="652">
        <f>IFERROR(INDEX(Sheep!$R$325:$R$332,FP45,1),0)</f>
        <v>44532</v>
      </c>
      <c r="FQ46" s="652">
        <f>IFERROR(INDEX(Sheep!$R$325:$R$332,FQ45,1),0)</f>
        <v>44532</v>
      </c>
      <c r="FR46" s="652">
        <f>IFERROR(INDEX(Sheep!$R$325:$R$332,FR45,1),0)</f>
        <v>44532</v>
      </c>
      <c r="FS46" s="652">
        <f>IFERROR(INDEX(Sheep!$R$325:$R$332,FS45,1),0)</f>
        <v>44532</v>
      </c>
      <c r="FT46" s="652">
        <f>IFERROR(INDEX(Sheep!$R$325:$R$332,FT45,1),0)</f>
        <v>44532</v>
      </c>
      <c r="FU46" s="652">
        <f>IFERROR(INDEX(Sheep!$R$325:$R$332,FU45,1),0)</f>
        <v>44532</v>
      </c>
      <c r="FV46" s="652">
        <f>IFERROR(INDEX(Sheep!$R$325:$R$332,FV45,1),0)</f>
        <v>44532</v>
      </c>
      <c r="FW46" s="652">
        <f>IFERROR(INDEX(Sheep!$R$325:$R$332,FW45,1),0)</f>
        <v>44532</v>
      </c>
      <c r="FX46" s="652">
        <f>IFERROR(INDEX(Sheep!$R$325:$R$332,FX45,1),0)</f>
        <v>44532</v>
      </c>
      <c r="FY46" s="652">
        <f>IFERROR(INDEX(Sheep!$R$325:$R$332,FY45,1),0)</f>
        <v>44532</v>
      </c>
      <c r="FZ46" s="652">
        <f>IFERROR(INDEX(Sheep!$R$325:$R$332,FZ45,1),0)</f>
        <v>44532</v>
      </c>
      <c r="GA46" s="652">
        <f>IFERROR(INDEX(Sheep!$R$325:$R$332,GA45,1),0)</f>
        <v>44532</v>
      </c>
      <c r="GB46" s="652">
        <f>IFERROR(INDEX(Sheep!$R$325:$R$332,GB45,1),0)</f>
        <v>44532</v>
      </c>
      <c r="GC46" s="652">
        <f>IFERROR(INDEX(Sheep!$R$325:$R$332,GC45,1),0)</f>
        <v>44532</v>
      </c>
      <c r="GD46" s="652">
        <f>IFERROR(INDEX(Sheep!$R$325:$R$332,GD45,1),0)</f>
        <v>44532</v>
      </c>
      <c r="GE46" s="652">
        <f>IFERROR(INDEX(Sheep!$R$325:$R$332,GE45,1),0)</f>
        <v>44532</v>
      </c>
      <c r="GF46" s="652">
        <f>IFERROR(INDEX(Sheep!$R$325:$R$332,GF45,1),0)</f>
        <v>44532</v>
      </c>
      <c r="GG46" s="652">
        <f>IFERROR(INDEX(Sheep!$R$325:$R$332,GG45,1),0)</f>
        <v>44532</v>
      </c>
      <c r="GH46" s="652">
        <f>IFERROR(INDEX(Sheep!$R$325:$R$332,GH45,1),0)</f>
        <v>44532</v>
      </c>
      <c r="GI46" s="652">
        <f>IFERROR(INDEX(Sheep!$R$325:$R$332,GI45,1),0)</f>
        <v>44532</v>
      </c>
      <c r="GJ46" s="652">
        <f>IFERROR(INDEX(Sheep!$R$325:$R$332,GJ45,1),0)</f>
        <v>44532</v>
      </c>
      <c r="GK46" s="652">
        <f>IFERROR(INDEX(Sheep!$R$325:$R$332,GK45,1),0)</f>
        <v>44532</v>
      </c>
      <c r="GL46" s="652">
        <f>IFERROR(INDEX(Sheep!$R$325:$R$332,GL45,1),0)</f>
        <v>44532</v>
      </c>
      <c r="GM46" s="652">
        <f>IFERROR(INDEX(Sheep!$R$325:$R$332,GM45,1),0)</f>
        <v>44532</v>
      </c>
      <c r="GN46" s="652">
        <f>IFERROR(INDEX(Sheep!$R$325:$R$332,GN45,1),0)</f>
        <v>44532</v>
      </c>
      <c r="GO46" s="652">
        <f>IFERROR(INDEX(Sheep!$R$325:$R$332,GO45,1),0)</f>
        <v>44532</v>
      </c>
      <c r="GP46" s="652">
        <f>IFERROR(INDEX(Sheep!$R$325:$R$332,GP45,1),0)</f>
        <v>44532</v>
      </c>
      <c r="GQ46" s="652">
        <f>IFERROR(INDEX(Sheep!$R$325:$R$332,GQ45,1),0)</f>
        <v>44532</v>
      </c>
      <c r="GR46" s="652">
        <f>IFERROR(INDEX(Sheep!$R$325:$R$332,GR45,1),0)</f>
        <v>44532</v>
      </c>
      <c r="GS46" s="652">
        <f>IFERROR(INDEX(Sheep!$R$325:$R$332,GS45,1),0)</f>
        <v>44532</v>
      </c>
      <c r="GT46" s="652">
        <f>IFERROR(INDEX(Sheep!$R$325:$R$332,GT45,1),0)</f>
        <v>44532</v>
      </c>
      <c r="GU46" s="652">
        <f>IFERROR(INDEX(Sheep!$R$325:$R$332,GU45,1),0)</f>
        <v>44532</v>
      </c>
      <c r="GV46" s="652">
        <f>IFERROR(INDEX(Sheep!$R$325:$R$332,GV45,1),0)</f>
        <v>44532</v>
      </c>
      <c r="GW46" s="652">
        <f>IFERROR(INDEX(Sheep!$R$325:$R$332,GW45,1),0)</f>
        <v>44532</v>
      </c>
      <c r="GX46" s="652">
        <f>IFERROR(INDEX(Sheep!$R$325:$R$332,GX45,1),0)</f>
        <v>44532</v>
      </c>
      <c r="GY46" s="652">
        <f>IFERROR(INDEX(Sheep!$R$325:$R$332,GY45,1),0)</f>
        <v>44532</v>
      </c>
      <c r="GZ46" s="652">
        <f>IFERROR(INDEX(Sheep!$R$325:$R$332,GZ45,1),0)</f>
        <v>44532</v>
      </c>
      <c r="HA46" s="652">
        <f>IFERROR(INDEX(Sheep!$R$325:$R$332,HA45,1),0)</f>
        <v>44532</v>
      </c>
      <c r="HB46" s="652">
        <f>IFERROR(INDEX(Sheep!$R$325:$R$332,HB45,1),0)</f>
        <v>44532</v>
      </c>
      <c r="HC46" s="652">
        <f>IFERROR(INDEX(Sheep!$R$325:$R$332,HC45,1),0)</f>
        <v>44532</v>
      </c>
      <c r="HD46" s="652">
        <f>IFERROR(INDEX(Sheep!$R$325:$R$332,HD45,1),0)</f>
        <v>44532</v>
      </c>
      <c r="HE46" s="652">
        <f>IFERROR(INDEX(Sheep!$R$325:$R$332,HE45,1),0)</f>
        <v>44532</v>
      </c>
      <c r="HF46" s="652">
        <f>IFERROR(INDEX(Sheep!$R$325:$R$332,HF45,1),0)</f>
        <v>44897</v>
      </c>
      <c r="HG46" s="652">
        <f>IFERROR(INDEX(Sheep!$R$325:$R$332,HG45,1),0)</f>
        <v>44897</v>
      </c>
      <c r="HH46" s="652">
        <f>IFERROR(INDEX(Sheep!$R$325:$R$332,HH45,1),0)</f>
        <v>44897</v>
      </c>
      <c r="HI46" s="652">
        <f>IFERROR(INDEX(Sheep!$R$325:$R$332,HI45,1),0)</f>
        <v>44897</v>
      </c>
      <c r="HJ46" s="652">
        <f>IFERROR(INDEX(Sheep!$R$325:$R$332,HJ45,1),0)</f>
        <v>44897</v>
      </c>
      <c r="HK46" s="652">
        <f>IFERROR(INDEX(Sheep!$R$325:$R$332,HK45,1),0)</f>
        <v>44897</v>
      </c>
      <c r="HL46" s="652">
        <f>IFERROR(INDEX(Sheep!$R$325:$R$332,HL45,1),0)</f>
        <v>44897</v>
      </c>
      <c r="HM46" s="652">
        <f>IFERROR(INDEX(Sheep!$R$325:$R$332,HM45,1),0)</f>
        <v>44897</v>
      </c>
      <c r="HN46" s="652">
        <f>IFERROR(INDEX(Sheep!$R$325:$R$332,HN45,1),0)</f>
        <v>44897</v>
      </c>
      <c r="HO46" s="652">
        <f>IFERROR(INDEX(Sheep!$R$325:$R$332,HO45,1),0)</f>
        <v>44897</v>
      </c>
      <c r="HP46" s="652">
        <f>IFERROR(INDEX(Sheep!$R$325:$R$332,HP45,1),0)</f>
        <v>44897</v>
      </c>
      <c r="HQ46" s="652">
        <f>IFERROR(INDEX(Sheep!$R$325:$R$332,HQ45,1),0)</f>
        <v>44897</v>
      </c>
      <c r="HR46" s="652">
        <f>IFERROR(INDEX(Sheep!$R$325:$R$332,HR45,1),0)</f>
        <v>44897</v>
      </c>
      <c r="HS46" s="652">
        <f>IFERROR(INDEX(Sheep!$R$325:$R$332,HS45,1),0)</f>
        <v>44897</v>
      </c>
      <c r="HT46" s="652">
        <f>IFERROR(INDEX(Sheep!$R$325:$R$332,HT45,1),0)</f>
        <v>44897</v>
      </c>
      <c r="HU46" s="652">
        <f>IFERROR(INDEX(Sheep!$R$325:$R$332,HU45,1),0)</f>
        <v>44897</v>
      </c>
      <c r="HV46" s="652">
        <f>IFERROR(INDEX(Sheep!$R$325:$R$332,HV45,1),0)</f>
        <v>44897</v>
      </c>
      <c r="HW46" s="652">
        <f>IFERROR(INDEX(Sheep!$R$325:$R$332,HW45,1),0)</f>
        <v>44897</v>
      </c>
      <c r="HX46" s="652">
        <f>IFERROR(INDEX(Sheep!$R$325:$R$332,HX45,1),0)</f>
        <v>44897</v>
      </c>
      <c r="HY46" s="652">
        <f>IFERROR(INDEX(Sheep!$R$325:$R$332,HY45,1),0)</f>
        <v>44897</v>
      </c>
      <c r="HZ46" s="652">
        <f>IFERROR(INDEX(Sheep!$R$325:$R$332,HZ45,1),0)</f>
        <v>44897</v>
      </c>
      <c r="IA46" s="652">
        <f>IFERROR(INDEX(Sheep!$R$325:$R$332,IA45,1),0)</f>
        <v>44897</v>
      </c>
      <c r="IB46" s="652">
        <f>IFERROR(INDEX(Sheep!$R$325:$R$332,IB45,1),0)</f>
        <v>44897</v>
      </c>
      <c r="IC46" s="652">
        <f>IFERROR(INDEX(Sheep!$R$325:$R$332,IC45,1),0)</f>
        <v>44897</v>
      </c>
      <c r="ID46" s="652">
        <f>IFERROR(INDEX(Sheep!$R$325:$R$332,ID45,1),0)</f>
        <v>44897</v>
      </c>
      <c r="IE46" s="652">
        <f>IFERROR(INDEX(Sheep!$R$325:$R$332,IE45,1),0)</f>
        <v>44897</v>
      </c>
      <c r="IF46" s="652">
        <f>IFERROR(INDEX(Sheep!$R$325:$R$332,IF45,1),0)</f>
        <v>44897</v>
      </c>
      <c r="IG46" s="652">
        <f>IFERROR(INDEX(Sheep!$R$325:$R$332,IG45,1),0)</f>
        <v>44897</v>
      </c>
      <c r="IH46" s="652">
        <f>IFERROR(INDEX(Sheep!$R$325:$R$332,IH45,1),0)</f>
        <v>44897</v>
      </c>
      <c r="II46" s="652">
        <f>IFERROR(INDEX(Sheep!$R$325:$R$332,II45,1),0)</f>
        <v>44897</v>
      </c>
      <c r="IJ46" s="652">
        <f>IFERROR(INDEX(Sheep!$R$325:$R$332,IJ45,1),0)</f>
        <v>44897</v>
      </c>
      <c r="IK46" s="652">
        <f>IFERROR(INDEX(Sheep!$R$325:$R$332,IK45,1),0)</f>
        <v>44897</v>
      </c>
      <c r="IL46" s="652">
        <f>IFERROR(INDEX(Sheep!$R$325:$R$332,IL45,1),0)</f>
        <v>44897</v>
      </c>
      <c r="IM46" s="652">
        <f>IFERROR(INDEX(Sheep!$R$325:$R$332,IM45,1),0)</f>
        <v>44897</v>
      </c>
      <c r="IN46" s="652">
        <f>IFERROR(INDEX(Sheep!$R$325:$R$332,IN45,1),0)</f>
        <v>44897</v>
      </c>
      <c r="IO46" s="652">
        <f>IFERROR(INDEX(Sheep!$R$325:$R$332,IO45,1),0)</f>
        <v>44897</v>
      </c>
      <c r="IP46" s="652">
        <f>IFERROR(INDEX(Sheep!$R$325:$R$332,IP45,1),0)</f>
        <v>44897</v>
      </c>
      <c r="IQ46" s="652">
        <f>IFERROR(INDEX(Sheep!$R$325:$R$332,IQ45,1),0)</f>
        <v>44897</v>
      </c>
      <c r="IR46" s="652">
        <f>IFERROR(INDEX(Sheep!$R$325:$R$332,IR45,1),0)</f>
        <v>44897</v>
      </c>
      <c r="IS46" s="652">
        <f>IFERROR(INDEX(Sheep!$R$325:$R$332,IS45,1),0)</f>
        <v>44897</v>
      </c>
      <c r="IT46" s="652">
        <f>IFERROR(INDEX(Sheep!$R$325:$R$332,IT45,1),0)</f>
        <v>44897</v>
      </c>
      <c r="IU46" s="652">
        <f>IFERROR(INDEX(Sheep!$R$325:$R$332,IU45,1),0)</f>
        <v>44897</v>
      </c>
      <c r="IV46" s="652">
        <f>IFERROR(INDEX(Sheep!$R$325:$R$332,IV45,1),0)</f>
        <v>44897</v>
      </c>
      <c r="IW46" s="652">
        <f>IFERROR(INDEX(Sheep!$R$325:$R$332,IW45,1),0)</f>
        <v>44897</v>
      </c>
      <c r="IX46" s="652">
        <f>IFERROR(INDEX(Sheep!$R$325:$R$332,IX45,1),0)</f>
        <v>44897</v>
      </c>
      <c r="IY46" s="652">
        <f>IFERROR(INDEX(Sheep!$R$325:$R$332,IY45,1),0)</f>
        <v>44897</v>
      </c>
      <c r="IZ46" s="652">
        <f>IFERROR(INDEX(Sheep!$R$325:$R$332,IZ45,1),0)</f>
        <v>44897</v>
      </c>
      <c r="JA46" s="652">
        <f>IFERROR(INDEX(Sheep!$R$325:$R$332,JA45,1),0)</f>
        <v>44897</v>
      </c>
      <c r="JB46" s="652">
        <f>IFERROR(INDEX(Sheep!$R$325:$R$332,JB45,1),0)</f>
        <v>44897</v>
      </c>
      <c r="JC46" s="652">
        <f>IFERROR(INDEX(Sheep!$R$325:$R$332,JC45,1),0)</f>
        <v>44897</v>
      </c>
      <c r="JD46" s="652">
        <f>IFERROR(INDEX(Sheep!$R$325:$R$332,JD45,1),0)</f>
        <v>44897</v>
      </c>
      <c r="JE46" s="652">
        <f>IFERROR(INDEX(Sheep!$R$325:$R$332,JE45,1),0)</f>
        <v>44897</v>
      </c>
      <c r="JF46" s="652">
        <f>IFERROR(INDEX(Sheep!$R$325:$R$332,JF45,1),0)</f>
        <v>45263</v>
      </c>
      <c r="JG46" s="652">
        <f>IFERROR(INDEX(Sheep!$R$325:$R$332,JG45,1),0)</f>
        <v>45263</v>
      </c>
      <c r="JH46" s="652">
        <f>IFERROR(INDEX(Sheep!$R$325:$R$332,JH45,1),0)</f>
        <v>45263</v>
      </c>
      <c r="JI46" s="652">
        <f>IFERROR(INDEX(Sheep!$R$325:$R$332,JI45,1),0)</f>
        <v>45263</v>
      </c>
      <c r="JJ46" s="652">
        <f>IFERROR(INDEX(Sheep!$R$325:$R$332,JJ45,1),0)</f>
        <v>45263</v>
      </c>
      <c r="JK46" s="652">
        <f>IFERROR(INDEX(Sheep!$R$325:$R$332,JK45,1),0)</f>
        <v>45263</v>
      </c>
      <c r="JL46" s="652">
        <f>IFERROR(INDEX(Sheep!$R$325:$R$332,JL45,1),0)</f>
        <v>45263</v>
      </c>
      <c r="JM46" s="652">
        <f>IFERROR(INDEX(Sheep!$R$325:$R$332,JM45,1),0)</f>
        <v>45263</v>
      </c>
      <c r="JN46" s="652">
        <f>IFERROR(INDEX(Sheep!$R$325:$R$332,JN45,1),0)</f>
        <v>45263</v>
      </c>
      <c r="JO46" s="652">
        <f>IFERROR(INDEX(Sheep!$R$325:$R$332,JO45,1),0)</f>
        <v>45263</v>
      </c>
      <c r="JP46" s="652">
        <f>IFERROR(INDEX(Sheep!$R$325:$R$332,JP45,1),0)</f>
        <v>45263</v>
      </c>
      <c r="JQ46" s="652">
        <f>IFERROR(INDEX(Sheep!$R$325:$R$332,JQ45,1),0)</f>
        <v>45263</v>
      </c>
      <c r="JR46" s="652">
        <f>IFERROR(INDEX(Sheep!$R$325:$R$332,JR45,1),0)</f>
        <v>45263</v>
      </c>
      <c r="JS46" s="652">
        <f>IFERROR(INDEX(Sheep!$R$325:$R$332,JS45,1),0)</f>
        <v>45263</v>
      </c>
      <c r="JT46" s="652">
        <f>IFERROR(INDEX(Sheep!$R$325:$R$332,JT45,1),0)</f>
        <v>45263</v>
      </c>
      <c r="JU46" s="652">
        <f>IFERROR(INDEX(Sheep!$R$325:$R$332,JU45,1),0)</f>
        <v>45263</v>
      </c>
      <c r="JV46" s="652">
        <f>IFERROR(INDEX(Sheep!$R$325:$R$332,JV45,1),0)</f>
        <v>45263</v>
      </c>
      <c r="JW46" s="652">
        <f>IFERROR(INDEX(Sheep!$R$325:$R$332,JW45,1),0)</f>
        <v>45263</v>
      </c>
      <c r="JX46" s="652">
        <f>IFERROR(INDEX(Sheep!$R$325:$R$332,JX45,1),0)</f>
        <v>45263</v>
      </c>
      <c r="JY46" s="652">
        <f>IFERROR(INDEX(Sheep!$R$325:$R$332,JY45,1),0)</f>
        <v>45263</v>
      </c>
      <c r="JZ46" s="652">
        <f>IFERROR(INDEX(Sheep!$R$325:$R$332,JZ45,1),0)</f>
        <v>45263</v>
      </c>
      <c r="KA46" s="652">
        <f>IFERROR(INDEX(Sheep!$R$325:$R$332,KA45,1),0)</f>
        <v>45263</v>
      </c>
      <c r="KB46" s="652">
        <f>IFERROR(INDEX(Sheep!$R$325:$R$332,KB45,1),0)</f>
        <v>45263</v>
      </c>
      <c r="KC46" s="652">
        <f>IFERROR(INDEX(Sheep!$R$325:$R$332,KC45,1),0)</f>
        <v>45263</v>
      </c>
      <c r="KD46" s="652">
        <f>IFERROR(INDEX(Sheep!$R$325:$R$332,KD45,1),0)</f>
        <v>45263</v>
      </c>
      <c r="KE46" s="652">
        <f>IFERROR(INDEX(Sheep!$R$325:$R$332,KE45,1),0)</f>
        <v>45263</v>
      </c>
      <c r="KF46" s="652">
        <f>IFERROR(INDEX(Sheep!$R$325:$R$332,KF45,1),0)</f>
        <v>45263</v>
      </c>
      <c r="KG46" s="652">
        <f>IFERROR(INDEX(Sheep!$R$325:$R$332,KG45,1),0)</f>
        <v>45263</v>
      </c>
      <c r="KH46" s="652">
        <f>IFERROR(INDEX(Sheep!$R$325:$R$332,KH45,1),0)</f>
        <v>45263</v>
      </c>
      <c r="KI46" s="652">
        <f>IFERROR(INDEX(Sheep!$R$325:$R$332,KI45,1),0)</f>
        <v>45263</v>
      </c>
      <c r="KJ46" s="652">
        <f>IFERROR(INDEX(Sheep!$R$325:$R$332,KJ45,1),0)</f>
        <v>45263</v>
      </c>
      <c r="KK46" s="652">
        <f>IFERROR(INDEX(Sheep!$R$325:$R$332,KK45,1),0)</f>
        <v>45263</v>
      </c>
      <c r="KL46" s="652">
        <f>IFERROR(INDEX(Sheep!$R$325:$R$332,KL45,1),0)</f>
        <v>45263</v>
      </c>
      <c r="KM46" s="652">
        <f>IFERROR(INDEX(Sheep!$R$325:$R$332,KM45,1),0)</f>
        <v>45263</v>
      </c>
      <c r="KN46" s="652">
        <f>IFERROR(INDEX(Sheep!$R$325:$R$332,KN45,1),0)</f>
        <v>45263</v>
      </c>
      <c r="KO46" s="652">
        <f>IFERROR(INDEX(Sheep!$R$325:$R$332,KO45,1),0)</f>
        <v>45263</v>
      </c>
      <c r="KP46" s="652">
        <f>IFERROR(INDEX(Sheep!$R$325:$R$332,KP45,1),0)</f>
        <v>45263</v>
      </c>
      <c r="KQ46" s="652">
        <f>IFERROR(INDEX(Sheep!$R$325:$R$332,KQ45,1),0)</f>
        <v>45263</v>
      </c>
      <c r="KR46" s="652">
        <f>IFERROR(INDEX(Sheep!$R$325:$R$332,KR45,1),0)</f>
        <v>45263</v>
      </c>
      <c r="KS46" s="652">
        <f>IFERROR(INDEX(Sheep!$R$325:$R$332,KS45,1),0)</f>
        <v>45263</v>
      </c>
      <c r="KT46" s="652">
        <f>IFERROR(INDEX(Sheep!$R$325:$R$332,KT45,1),0)</f>
        <v>45263</v>
      </c>
      <c r="KU46" s="652">
        <f>IFERROR(INDEX(Sheep!$R$325:$R$332,KU45,1),0)</f>
        <v>45263</v>
      </c>
      <c r="KV46" s="652">
        <f>IFERROR(INDEX(Sheep!$R$325:$R$332,KV45,1),0)</f>
        <v>45263</v>
      </c>
      <c r="KW46" s="652">
        <f>IFERROR(INDEX(Sheep!$R$325:$R$332,KW45,1),0)</f>
        <v>45263</v>
      </c>
      <c r="KX46" s="652">
        <f>IFERROR(INDEX(Sheep!$R$325:$R$332,KX45,1),0)</f>
        <v>45263</v>
      </c>
      <c r="KY46" s="652">
        <f>IFERROR(INDEX(Sheep!$R$325:$R$332,KY45,1),0)</f>
        <v>45263</v>
      </c>
      <c r="KZ46" s="652">
        <f>IFERROR(INDEX(Sheep!$R$325:$R$332,KZ45,1),0)</f>
        <v>45263</v>
      </c>
      <c r="LA46" s="652">
        <f>IFERROR(INDEX(Sheep!$R$325:$R$332,LA45,1),0)</f>
        <v>45263</v>
      </c>
      <c r="LB46" s="652">
        <f>IFERROR(INDEX(Sheep!$R$325:$R$332,LB45,1),0)</f>
        <v>45263</v>
      </c>
      <c r="LC46" s="652">
        <f>IFERROR(INDEX(Sheep!$R$325:$R$332,LC45,1),0)</f>
        <v>45263</v>
      </c>
      <c r="LD46" s="652">
        <f>IFERROR(INDEX(Sheep!$R$325:$R$332,LD45,1),0)</f>
        <v>45263</v>
      </c>
      <c r="LE46" s="652">
        <f>IFERROR(INDEX(Sheep!$R$325:$R$332,LE45,1),0)</f>
        <v>45263</v>
      </c>
      <c r="LF46" s="652">
        <f>IFERROR(INDEX(Sheep!$R$325:$R$332,LF45,1),0)</f>
        <v>45628</v>
      </c>
      <c r="LG46" s="652">
        <f>IFERROR(INDEX(Sheep!$R$325:$R$332,LG45,1),0)</f>
        <v>45628</v>
      </c>
      <c r="LH46" s="652">
        <f>IFERROR(INDEX(Sheep!$R$325:$R$332,LH45,1),0)</f>
        <v>45628</v>
      </c>
      <c r="LI46" s="652">
        <f>IFERROR(INDEX(Sheep!$R$325:$R$332,LI45,1),0)</f>
        <v>45628</v>
      </c>
      <c r="LJ46" s="652">
        <f>IFERROR(INDEX(Sheep!$R$325:$R$332,LJ45,1),0)</f>
        <v>45628</v>
      </c>
      <c r="LK46" s="652">
        <f>IFERROR(INDEX(Sheep!$R$325:$R$332,LK45,1),0)</f>
        <v>45628</v>
      </c>
      <c r="LL46" s="652">
        <f>IFERROR(INDEX(Sheep!$R$325:$R$332,LL45,1),0)</f>
        <v>45628</v>
      </c>
      <c r="LM46" s="652">
        <f>IFERROR(INDEX(Sheep!$R$325:$R$332,LM45,1),0)</f>
        <v>45628</v>
      </c>
      <c r="LN46" s="652">
        <f>IFERROR(INDEX(Sheep!$R$325:$R$332,LN45,1),0)</f>
        <v>45628</v>
      </c>
      <c r="LO46" s="652">
        <f>IFERROR(INDEX(Sheep!$R$325:$R$332,LO45,1),0)</f>
        <v>45628</v>
      </c>
      <c r="LP46" s="652">
        <f>IFERROR(INDEX(Sheep!$R$325:$R$332,LP45,1),0)</f>
        <v>45628</v>
      </c>
      <c r="LQ46" s="652">
        <f>IFERROR(INDEX(Sheep!$R$325:$R$332,LQ45,1),0)</f>
        <v>45628</v>
      </c>
      <c r="LR46" s="652">
        <f>IFERROR(INDEX(Sheep!$R$325:$R$332,LR45,1),0)</f>
        <v>45628</v>
      </c>
      <c r="LS46" s="652">
        <f>IFERROR(INDEX(Sheep!$R$325:$R$332,LS45,1),0)</f>
        <v>45628</v>
      </c>
      <c r="LT46" s="652">
        <f>IFERROR(INDEX(Sheep!$R$325:$R$332,LT45,1),0)</f>
        <v>45628</v>
      </c>
      <c r="LU46" s="652">
        <f>IFERROR(INDEX(Sheep!$R$325:$R$332,LU45,1),0)</f>
        <v>45628</v>
      </c>
      <c r="LV46" s="652">
        <f>IFERROR(INDEX(Sheep!$R$325:$R$332,LV45,1),0)</f>
        <v>45628</v>
      </c>
      <c r="LW46" s="652">
        <f>IFERROR(INDEX(Sheep!$R$325:$R$332,LW45,1),0)</f>
        <v>45628</v>
      </c>
      <c r="LX46" s="652">
        <f>IFERROR(INDEX(Sheep!$R$325:$R$332,LX45,1),0)</f>
        <v>45628</v>
      </c>
      <c r="LY46" s="652">
        <f>IFERROR(INDEX(Sheep!$R$325:$R$332,LY45,1),0)</f>
        <v>45628</v>
      </c>
      <c r="LZ46" s="652">
        <f>IFERROR(INDEX(Sheep!$R$325:$R$332,LZ45,1),0)</f>
        <v>45628</v>
      </c>
      <c r="MA46" s="652">
        <f>IFERROR(INDEX(Sheep!$R$325:$R$332,MA45,1),0)</f>
        <v>45628</v>
      </c>
      <c r="MB46" s="652">
        <f>IFERROR(INDEX(Sheep!$R$325:$R$332,MB45,1),0)</f>
        <v>45628</v>
      </c>
      <c r="MC46" s="652">
        <f>IFERROR(INDEX(Sheep!$R$325:$R$332,MC45,1),0)</f>
        <v>45628</v>
      </c>
      <c r="MD46" s="652">
        <f>IFERROR(INDEX(Sheep!$R$325:$R$332,MD45,1),0)</f>
        <v>45628</v>
      </c>
      <c r="ME46" s="652">
        <f>IFERROR(INDEX(Sheep!$R$325:$R$332,ME45,1),0)</f>
        <v>45628</v>
      </c>
      <c r="MF46" s="652">
        <f>IFERROR(INDEX(Sheep!$R$325:$R$332,MF45,1),0)</f>
        <v>45628</v>
      </c>
      <c r="MG46" s="652">
        <f>IFERROR(INDEX(Sheep!$R$325:$R$332,MG45,1),0)</f>
        <v>45628</v>
      </c>
      <c r="MH46" s="652">
        <f>IFERROR(INDEX(Sheep!$R$325:$R$332,MH45,1),0)</f>
        <v>45628</v>
      </c>
      <c r="MI46" s="652">
        <f>IFERROR(INDEX(Sheep!$R$325:$R$332,MI45,1),0)</f>
        <v>45628</v>
      </c>
      <c r="MJ46" s="652">
        <f>IFERROR(INDEX(Sheep!$R$325:$R$332,MJ45,1),0)</f>
        <v>45628</v>
      </c>
      <c r="MK46" s="652">
        <f>IFERROR(INDEX(Sheep!$R$325:$R$332,MK45,1),0)</f>
        <v>45628</v>
      </c>
      <c r="ML46" s="652">
        <f>IFERROR(INDEX(Sheep!$R$325:$R$332,ML45,1),0)</f>
        <v>45628</v>
      </c>
      <c r="MM46" s="652">
        <f>IFERROR(INDEX(Sheep!$R$325:$R$332,MM45,1),0)</f>
        <v>45628</v>
      </c>
      <c r="MN46" s="652">
        <f>IFERROR(INDEX(Sheep!$R$325:$R$332,MN45,1),0)</f>
        <v>45628</v>
      </c>
      <c r="MO46" s="652">
        <f>IFERROR(INDEX(Sheep!$R$325:$R$332,MO45,1),0)</f>
        <v>45628</v>
      </c>
      <c r="MP46" s="652">
        <f>IFERROR(INDEX(Sheep!$R$325:$R$332,MP45,1),0)</f>
        <v>45628</v>
      </c>
      <c r="MQ46" s="652">
        <f>IFERROR(INDEX(Sheep!$R$325:$R$332,MQ45,1),0)</f>
        <v>45628</v>
      </c>
      <c r="MR46" s="652">
        <f>IFERROR(INDEX(Sheep!$R$325:$R$332,MR45,1),0)</f>
        <v>45628</v>
      </c>
      <c r="MS46" s="652">
        <f>IFERROR(INDEX(Sheep!$R$325:$R$332,MS45,1),0)</f>
        <v>45628</v>
      </c>
      <c r="MT46" s="652">
        <f>IFERROR(INDEX(Sheep!$R$325:$R$332,MT45,1),0)</f>
        <v>45628</v>
      </c>
      <c r="MU46" s="652">
        <f>IFERROR(INDEX(Sheep!$R$325:$R$332,MU45,1),0)</f>
        <v>45628</v>
      </c>
      <c r="MV46" s="652">
        <f>IFERROR(INDEX(Sheep!$R$325:$R$332,MV45,1),0)</f>
        <v>45628</v>
      </c>
      <c r="MW46" s="652">
        <f>IFERROR(INDEX(Sheep!$R$325:$R$332,MW45,1),0)</f>
        <v>45628</v>
      </c>
      <c r="MX46" s="652">
        <f>IFERROR(INDEX(Sheep!$R$325:$R$332,MX45,1),0)</f>
        <v>45628</v>
      </c>
      <c r="MY46" s="652">
        <f>IFERROR(INDEX(Sheep!$R$325:$R$332,MY45,1),0)</f>
        <v>45628</v>
      </c>
      <c r="MZ46" s="652">
        <f>IFERROR(INDEX(Sheep!$R$325:$R$332,MZ45,1),0)</f>
        <v>45628</v>
      </c>
      <c r="NA46" s="652">
        <f>IFERROR(INDEX(Sheep!$R$325:$R$332,NA45,1),0)</f>
        <v>45628</v>
      </c>
      <c r="NB46" s="652">
        <f>IFERROR(INDEX(Sheep!$R$325:$R$332,NB45,1),0)</f>
        <v>45628</v>
      </c>
      <c r="NC46" s="652">
        <f>IFERROR(INDEX(Sheep!$R$325:$R$332,NC45,1),0)</f>
        <v>45628</v>
      </c>
      <c r="ND46" s="652">
        <f>IFERROR(INDEX(Sheep!$R$325:$R$332,ND45,1),0)</f>
        <v>45628</v>
      </c>
      <c r="NE46" s="652">
        <f>IFERROR(INDEX(Sheep!$R$325:$R$332,NE45,1),0)</f>
        <v>45628</v>
      </c>
      <c r="NF46" s="652">
        <f>IFERROR(INDEX(Sheep!$R$325:$R$332,NF45,1),0)</f>
        <v>45993</v>
      </c>
      <c r="NG46" s="652">
        <f>IFERROR(INDEX(Sheep!$R$325:$R$332,NG45,1),0)</f>
        <v>45993</v>
      </c>
      <c r="NH46" s="652">
        <f>IFERROR(INDEX(Sheep!$R$325:$R$332,NH45,1),0)</f>
        <v>45993</v>
      </c>
      <c r="NI46" s="652">
        <f>IFERROR(INDEX(Sheep!$R$325:$R$332,NI45,1),0)</f>
        <v>45993</v>
      </c>
      <c r="NJ46" s="652">
        <f>IFERROR(INDEX(Sheep!$R$325:$R$332,NJ45,1),0)</f>
        <v>45993</v>
      </c>
      <c r="NK46" s="652">
        <f>IFERROR(INDEX(Sheep!$R$325:$R$332,NK45,1),0)</f>
        <v>45993</v>
      </c>
      <c r="NL46" s="652">
        <f>IFERROR(INDEX(Sheep!$R$325:$R$332,NL45,1),0)</f>
        <v>45993</v>
      </c>
      <c r="NM46" s="652">
        <f>IFERROR(INDEX(Sheep!$R$325:$R$332,NM45,1),0)</f>
        <v>45993</v>
      </c>
      <c r="NN46" s="652">
        <f>IFERROR(INDEX(Sheep!$R$325:$R$332,NN45,1),0)</f>
        <v>45993</v>
      </c>
      <c r="NO46" s="652">
        <f>IFERROR(INDEX(Sheep!$R$325:$R$332,NO45,1),0)</f>
        <v>45993</v>
      </c>
      <c r="NP46" s="652">
        <f>IFERROR(INDEX(Sheep!$R$325:$R$332,NP45,1),0)</f>
        <v>45993</v>
      </c>
      <c r="NQ46" s="652">
        <f>IFERROR(INDEX(Sheep!$R$325:$R$332,NQ45,1),0)</f>
        <v>45993</v>
      </c>
      <c r="NR46" s="652">
        <f>IFERROR(INDEX(Sheep!$R$325:$R$332,NR45,1),0)</f>
        <v>45993</v>
      </c>
      <c r="NS46" s="652">
        <f>IFERROR(INDEX(Sheep!$R$325:$R$332,NS45,1),0)</f>
        <v>45993</v>
      </c>
      <c r="NT46" s="652">
        <f>IFERROR(INDEX(Sheep!$R$325:$R$332,NT45,1),0)</f>
        <v>45993</v>
      </c>
      <c r="NU46" s="652">
        <f>IFERROR(INDEX(Sheep!$R$325:$R$332,NU45,1),0)</f>
        <v>45993</v>
      </c>
      <c r="NV46" s="652">
        <f>IFERROR(INDEX(Sheep!$R$325:$R$332,NV45,1),0)</f>
        <v>45993</v>
      </c>
      <c r="NW46" s="652">
        <f>IFERROR(INDEX(Sheep!$R$325:$R$332,NW45,1),0)</f>
        <v>45993</v>
      </c>
      <c r="NX46" s="652">
        <f>IFERROR(INDEX(Sheep!$R$325:$R$332,NX45,1),0)</f>
        <v>45993</v>
      </c>
      <c r="NY46" s="652">
        <f>IFERROR(INDEX(Sheep!$R$325:$R$332,NY45,1),0)</f>
        <v>45993</v>
      </c>
      <c r="NZ46" s="652">
        <f>IFERROR(INDEX(Sheep!$R$325:$R$332,NZ45,1),0)</f>
        <v>45993</v>
      </c>
      <c r="OA46" s="652">
        <f>IFERROR(INDEX(Sheep!$R$325:$R$332,OA45,1),0)</f>
        <v>45993</v>
      </c>
      <c r="OB46" s="652">
        <f>IFERROR(INDEX(Sheep!$R$325:$R$332,OB45,1),0)</f>
        <v>45993</v>
      </c>
      <c r="OC46" s="652">
        <f>IFERROR(INDEX(Sheep!$R$325:$R$332,OC45,1),0)</f>
        <v>45993</v>
      </c>
      <c r="OD46" s="652">
        <f>IFERROR(INDEX(Sheep!$R$325:$R$332,OD45,1),0)</f>
        <v>45993</v>
      </c>
      <c r="OE46" s="652">
        <f>IFERROR(INDEX(Sheep!$R$325:$R$332,OE45,1),0)</f>
        <v>45993</v>
      </c>
      <c r="OF46" s="652">
        <f>IFERROR(INDEX(Sheep!$R$325:$R$332,OF45,1),0)</f>
        <v>45993</v>
      </c>
      <c r="OG46" s="652">
        <f>IFERROR(INDEX(Sheep!$R$325:$R$332,OG45,1),0)</f>
        <v>45993</v>
      </c>
      <c r="OH46" s="652">
        <f>IFERROR(INDEX(Sheep!$R$325:$R$332,OH45,1),0)</f>
        <v>45993</v>
      </c>
      <c r="OI46" s="652">
        <f>IFERROR(INDEX(Sheep!$R$325:$R$332,OI45,1),0)</f>
        <v>45993</v>
      </c>
      <c r="OJ46" s="652">
        <f>IFERROR(INDEX(Sheep!$R$325:$R$332,OJ45,1),0)</f>
        <v>45993</v>
      </c>
      <c r="OK46" s="652">
        <f>IFERROR(INDEX(Sheep!$R$325:$R$332,OK45,1),0)</f>
        <v>45993</v>
      </c>
      <c r="OL46" s="652">
        <f>IFERROR(INDEX(Sheep!$R$325:$R$332,OL45,1),0)</f>
        <v>45993</v>
      </c>
      <c r="OM46" s="652">
        <f>IFERROR(INDEX(Sheep!$R$325:$R$332,OM45,1),0)</f>
        <v>45993</v>
      </c>
      <c r="ON46" s="652">
        <f>IFERROR(INDEX(Sheep!$R$325:$R$332,ON45,1),0)</f>
        <v>45993</v>
      </c>
      <c r="OO46" s="652">
        <f>IFERROR(INDEX(Sheep!$R$325:$R$332,OO45,1),0)</f>
        <v>45993</v>
      </c>
      <c r="OP46" s="652">
        <f>IFERROR(INDEX(Sheep!$R$325:$R$332,OP45,1),0)</f>
        <v>45993</v>
      </c>
      <c r="OQ46" s="652">
        <f>IFERROR(INDEX(Sheep!$R$325:$R$332,OQ45,1),0)</f>
        <v>45993</v>
      </c>
      <c r="OR46" s="652">
        <f>IFERROR(INDEX(Sheep!$R$325:$R$332,OR45,1),0)</f>
        <v>45993</v>
      </c>
      <c r="OS46" s="652">
        <f>IFERROR(INDEX(Sheep!$R$325:$R$332,OS45,1),0)</f>
        <v>45993</v>
      </c>
      <c r="OT46" s="652">
        <f>IFERROR(INDEX(Sheep!$R$325:$R$332,OT45,1),0)</f>
        <v>45993</v>
      </c>
      <c r="OU46" s="652">
        <f>IFERROR(INDEX(Sheep!$R$325:$R$332,OU45,1),0)</f>
        <v>45993</v>
      </c>
      <c r="OV46" s="652">
        <f>IFERROR(INDEX(Sheep!$R$325:$R$332,OV45,1),0)</f>
        <v>45993</v>
      </c>
      <c r="OW46" s="652">
        <f>IFERROR(INDEX(Sheep!$R$325:$R$332,OW45,1),0)</f>
        <v>45993</v>
      </c>
      <c r="OX46" s="652">
        <f>IFERROR(INDEX(Sheep!$R$325:$R$332,OX45,1),0)</f>
        <v>45993</v>
      </c>
      <c r="OY46" s="652">
        <f>IFERROR(INDEX(Sheep!$R$325:$R$332,OY45,1),0)</f>
        <v>45993</v>
      </c>
      <c r="OZ46" s="652">
        <f>IFERROR(INDEX(Sheep!$R$325:$R$332,OZ45,1),0)</f>
        <v>45993</v>
      </c>
      <c r="PA46" s="652">
        <f>IFERROR(INDEX(Sheep!$R$325:$R$332,PA45,1),0)</f>
        <v>45993</v>
      </c>
      <c r="PB46" s="652">
        <f>IFERROR(INDEX(Sheep!$R$325:$R$332,PB45,1),0)</f>
        <v>45993</v>
      </c>
      <c r="PC46" s="652">
        <f>IFERROR(INDEX(Sheep!$R$325:$R$332,PC45,1),0)</f>
        <v>45993</v>
      </c>
      <c r="PD46" s="652">
        <f>IFERROR(INDEX(Sheep!$R$325:$R$332,PD45,1),0)</f>
        <v>45993</v>
      </c>
      <c r="PE46" s="652">
        <f>IFERROR(INDEX(Sheep!$R$325:$R$332,PE45,1),0)</f>
        <v>45993</v>
      </c>
      <c r="PF46" s="652">
        <f>IFERROR(INDEX(Sheep!$R$325:$R$332,PF45,1),0)</f>
        <v>46358</v>
      </c>
      <c r="PG46" s="652">
        <f>IFERROR(INDEX(Sheep!$R$325:$R$332,PG45,1),0)</f>
        <v>46358</v>
      </c>
      <c r="PH46" s="652">
        <f>IFERROR(INDEX(Sheep!$R$325:$R$332,PH45,1),0)</f>
        <v>46358</v>
      </c>
      <c r="PI46" s="652">
        <f>IFERROR(INDEX(Sheep!$R$325:$R$332,PI45,1),0)</f>
        <v>46358</v>
      </c>
      <c r="PJ46" s="652">
        <f>IFERROR(INDEX(Sheep!$R$325:$R$332,PJ45,1),0)</f>
        <v>46358</v>
      </c>
      <c r="PK46" s="652">
        <f>IFERROR(INDEX(Sheep!$R$325:$R$332,PK45,1),0)</f>
        <v>46358</v>
      </c>
      <c r="PL46" s="652">
        <f>IFERROR(INDEX(Sheep!$R$325:$R$332,PL45,1),0)</f>
        <v>46358</v>
      </c>
      <c r="PM46" s="652">
        <f>IFERROR(INDEX(Sheep!$R$325:$R$332,PM45,1),0)</f>
        <v>46358</v>
      </c>
      <c r="PN46" s="652">
        <f>IFERROR(INDEX(Sheep!$R$325:$R$332,PN45,1),0)</f>
        <v>46358</v>
      </c>
      <c r="PO46" s="652">
        <f>IFERROR(INDEX(Sheep!$R$325:$R$332,PO45,1),0)</f>
        <v>46358</v>
      </c>
      <c r="PP46" s="652">
        <f>IFERROR(INDEX(Sheep!$R$325:$R$332,PP45,1),0)</f>
        <v>46358</v>
      </c>
      <c r="PQ46" s="652">
        <f>IFERROR(INDEX(Sheep!$R$325:$R$332,PQ45,1),0)</f>
        <v>46358</v>
      </c>
      <c r="PR46" s="652">
        <f>IFERROR(INDEX(Sheep!$R$325:$R$332,PR45,1),0)</f>
        <v>46358</v>
      </c>
      <c r="PS46" s="652">
        <f>IFERROR(INDEX(Sheep!$R$325:$R$332,PS45,1),0)</f>
        <v>46358</v>
      </c>
      <c r="PT46" s="652">
        <f>IFERROR(INDEX(Sheep!$R$325:$R$332,PT45,1),0)</f>
        <v>46358</v>
      </c>
      <c r="PU46" s="652">
        <f>IFERROR(INDEX(Sheep!$R$325:$R$332,PU45,1),0)</f>
        <v>46358</v>
      </c>
      <c r="PV46" s="652">
        <f>IFERROR(INDEX(Sheep!$R$325:$R$332,PV45,1),0)</f>
        <v>46358</v>
      </c>
      <c r="PW46" s="652">
        <f>IFERROR(INDEX(Sheep!$R$325:$R$332,PW45,1),0)</f>
        <v>46358</v>
      </c>
      <c r="PX46" s="652">
        <f>IFERROR(INDEX(Sheep!$R$325:$R$332,PX45,1),0)</f>
        <v>46358</v>
      </c>
      <c r="PY46" s="652">
        <f>IFERROR(INDEX(Sheep!$R$325:$R$332,PY45,1),0)</f>
        <v>46358</v>
      </c>
      <c r="PZ46" s="652">
        <f>IFERROR(INDEX(Sheep!$R$325:$R$332,PZ45,1),0)</f>
        <v>46358</v>
      </c>
      <c r="QA46" s="652">
        <f>IFERROR(INDEX(Sheep!$R$325:$R$332,QA45,1),0)</f>
        <v>46358</v>
      </c>
      <c r="QB46" s="652">
        <f>IFERROR(INDEX(Sheep!$R$325:$R$332,QB45,1),0)</f>
        <v>46358</v>
      </c>
      <c r="QC46" s="652">
        <f>IFERROR(INDEX(Sheep!$R$325:$R$332,QC45,1),0)</f>
        <v>46358</v>
      </c>
      <c r="QD46" s="652">
        <f>IFERROR(INDEX(Sheep!$R$325:$R$332,QD45,1),0)</f>
        <v>46358</v>
      </c>
      <c r="QE46" s="652">
        <f>IFERROR(INDEX(Sheep!$R$325:$R$332,QE45,1),0)</f>
        <v>46358</v>
      </c>
      <c r="QF46" s="652">
        <f>IFERROR(INDEX(Sheep!$R$325:$R$332,QF45,1),0)</f>
        <v>46358</v>
      </c>
      <c r="QG46" s="652">
        <f>IFERROR(INDEX(Sheep!$R$325:$R$332,QG45,1),0)</f>
        <v>46358</v>
      </c>
      <c r="QH46" s="652">
        <f>IFERROR(INDEX(Sheep!$R$325:$R$332,QH45,1),0)</f>
        <v>46358</v>
      </c>
      <c r="QI46" s="652">
        <f>IFERROR(INDEX(Sheep!$R$325:$R$332,QI45,1),0)</f>
        <v>46358</v>
      </c>
      <c r="QJ46" s="652">
        <f>IFERROR(INDEX(Sheep!$R$325:$R$332,QJ45,1),0)</f>
        <v>46358</v>
      </c>
      <c r="QK46" s="652">
        <f>IFERROR(INDEX(Sheep!$R$325:$R$332,QK45,1),0)</f>
        <v>46358</v>
      </c>
      <c r="QL46" s="652">
        <f>IFERROR(INDEX(Sheep!$R$325:$R$332,QL45,1),0)</f>
        <v>46358</v>
      </c>
      <c r="QM46" s="652">
        <f>IFERROR(INDEX(Sheep!$R$325:$R$332,QM45,1),0)</f>
        <v>46358</v>
      </c>
      <c r="QN46" s="652">
        <f>IFERROR(INDEX(Sheep!$R$325:$R$332,QN45,1),0)</f>
        <v>46358</v>
      </c>
      <c r="QO46" s="652">
        <f>IFERROR(INDEX(Sheep!$R$325:$R$332,QO45,1),0)</f>
        <v>46358</v>
      </c>
      <c r="QP46" s="652">
        <f>IFERROR(INDEX(Sheep!$R$325:$R$332,QP45,1),0)</f>
        <v>46358</v>
      </c>
      <c r="QQ46" s="652">
        <f>IFERROR(INDEX(Sheep!$R$325:$R$332,QQ45,1),0)</f>
        <v>46358</v>
      </c>
      <c r="QR46" s="652">
        <f>IFERROR(INDEX(Sheep!$R$325:$R$332,QR45,1),0)</f>
        <v>46358</v>
      </c>
      <c r="QS46" s="652">
        <f>IFERROR(INDEX(Sheep!$R$325:$R$332,QS45,1),0)</f>
        <v>46358</v>
      </c>
      <c r="QT46" s="652">
        <f>IFERROR(INDEX(Sheep!$R$325:$R$332,QT45,1),0)</f>
        <v>46358</v>
      </c>
      <c r="QU46" s="652">
        <f>IFERROR(INDEX(Sheep!$R$325:$R$332,QU45,1),0)</f>
        <v>46358</v>
      </c>
      <c r="QV46" s="652">
        <f>IFERROR(INDEX(Sheep!$R$325:$R$332,QV45,1),0)</f>
        <v>46358</v>
      </c>
      <c r="QW46" s="652">
        <f>IFERROR(INDEX(Sheep!$R$325:$R$332,QW45,1),0)</f>
        <v>46358</v>
      </c>
      <c r="QX46" s="652">
        <f>IFERROR(INDEX(Sheep!$R$325:$R$332,QX45,1),0)</f>
        <v>46358</v>
      </c>
      <c r="QY46" s="652">
        <f>IFERROR(INDEX(Sheep!$R$325:$R$332,QY45,1),0)</f>
        <v>46358</v>
      </c>
      <c r="QZ46" s="652">
        <f>IFERROR(INDEX(Sheep!$R$325:$R$332,QZ45,1),0)</f>
        <v>46358</v>
      </c>
      <c r="RA46" s="652">
        <f>IFERROR(INDEX(Sheep!$R$325:$R$332,RA45,1),0)</f>
        <v>46358</v>
      </c>
      <c r="RB46" s="652">
        <f>IFERROR(INDEX(Sheep!$R$325:$R$332,RB45,1),0)</f>
        <v>46358</v>
      </c>
      <c r="RC46" s="652">
        <f>IFERROR(INDEX(Sheep!$R$325:$R$332,RC45,1),0)</f>
        <v>46358</v>
      </c>
      <c r="RD46" s="652">
        <f>IFERROR(INDEX(Sheep!$R$325:$R$332,RD45,1),0)</f>
        <v>46358</v>
      </c>
      <c r="RE46" s="652">
        <f>IFERROR(INDEX(Sheep!$R$325:$R$332,RE45,1),0)</f>
        <v>46358</v>
      </c>
      <c r="RF46" s="652">
        <f>IFERROR(INDEX(Sheep!$R$325:$R$332,RF45,1),0)</f>
        <v>46358</v>
      </c>
      <c r="RG46" s="652">
        <f>IFERROR(INDEX(Sheep!$R$325:$R$332,RG45,1),0)</f>
        <v>46358</v>
      </c>
      <c r="RH46" s="652">
        <f>IFERROR(INDEX(Sheep!$R$325:$R$332,RH45,1),0)</f>
        <v>46358</v>
      </c>
      <c r="RI46" s="652">
        <f>IFERROR(INDEX(Sheep!$R$325:$R$332,RI45,1),0)</f>
        <v>46358</v>
      </c>
      <c r="RJ46" s="652">
        <f>IFERROR(INDEX(Sheep!$R$325:$R$332,RJ45,1),0)</f>
        <v>46358</v>
      </c>
      <c r="RK46" s="652">
        <f>IFERROR(INDEX(Sheep!$R$325:$R$332,RK45,1),0)</f>
        <v>46358</v>
      </c>
      <c r="RL46" s="652">
        <f>IFERROR(INDEX(Sheep!$R$325:$R$332,RL45,1),0)</f>
        <v>46358</v>
      </c>
      <c r="RM46" s="652">
        <f>IFERROR(INDEX(Sheep!$R$325:$R$332,RM45,1),0)</f>
        <v>46358</v>
      </c>
      <c r="RN46" s="652">
        <f>IFERROR(INDEX(Sheep!$R$325:$R$332,RN45,1),0)</f>
        <v>46358</v>
      </c>
      <c r="RO46" s="652">
        <f>IFERROR(INDEX(Sheep!$R$325:$R$332,RO45,1),0)</f>
        <v>46358</v>
      </c>
      <c r="RP46" s="652">
        <f>IFERROR(INDEX(Sheep!$R$325:$R$332,RP45,1),0)</f>
        <v>46358</v>
      </c>
      <c r="RQ46" s="652">
        <f>IFERROR(INDEX(Sheep!$R$325:$R$332,RQ45,1),0)</f>
        <v>46358</v>
      </c>
      <c r="RR46" s="652">
        <f>IFERROR(INDEX(Sheep!$R$325:$R$332,RR45,1),0)</f>
        <v>46358</v>
      </c>
      <c r="RS46" s="652">
        <f>IFERROR(INDEX(Sheep!$R$325:$R$332,RS45,1),0)</f>
        <v>46358</v>
      </c>
      <c r="RT46" s="652">
        <f>IFERROR(INDEX(Sheep!$R$325:$R$332,RT45,1),0)</f>
        <v>46358</v>
      </c>
      <c r="RU46" s="652">
        <f>IFERROR(INDEX(Sheep!$R$325:$R$332,RU45,1),0)</f>
        <v>46358</v>
      </c>
      <c r="RV46" s="652">
        <f>IFERROR(INDEX(Sheep!$R$325:$R$332,RV45,1),0)</f>
        <v>46358</v>
      </c>
      <c r="RW46" s="652">
        <f>IFERROR(INDEX(Sheep!$R$325:$R$332,RW45,1),0)</f>
        <v>46358</v>
      </c>
      <c r="RX46" s="652">
        <f>IFERROR(INDEX(Sheep!$R$325:$R$332,RX45,1),0)</f>
        <v>46358</v>
      </c>
      <c r="RY46" s="652">
        <f>IFERROR(INDEX(Sheep!$R$325:$R$332,RY45,1),0)</f>
        <v>46358</v>
      </c>
      <c r="RZ46" s="652">
        <f>IFERROR(INDEX(Sheep!$R$325:$R$332,RZ45,1),0)</f>
        <v>46358</v>
      </c>
      <c r="SA46" s="652">
        <f>IFERROR(INDEX(Sheep!$R$325:$R$332,SA45,1),0)</f>
        <v>46358</v>
      </c>
      <c r="SB46" s="652">
        <f>IFERROR(INDEX(Sheep!$R$325:$R$332,SB45,1),0)</f>
        <v>46358</v>
      </c>
      <c r="SC46" s="652">
        <f>IFERROR(INDEX(Sheep!$R$325:$R$332,SC45,1),0)</f>
        <v>46358</v>
      </c>
      <c r="SD46" s="652">
        <f>IFERROR(INDEX(Sheep!$R$325:$R$332,SD45,1),0)</f>
        <v>46358</v>
      </c>
      <c r="SE46" s="652">
        <f>IFERROR(INDEX(Sheep!$R$325:$R$332,SE45,1),0)</f>
        <v>46358</v>
      </c>
      <c r="SF46" s="652">
        <f>IFERROR(INDEX(Sheep!$R$325:$R$332,SF45,1),0)</f>
        <v>46358</v>
      </c>
      <c r="SG46" s="652">
        <f>IFERROR(INDEX(Sheep!$R$325:$R$332,SG45,1),0)</f>
        <v>46358</v>
      </c>
      <c r="SH46" s="652">
        <f>IFERROR(INDEX(Sheep!$R$325:$R$332,SH45,1),0)</f>
        <v>46358</v>
      </c>
      <c r="SI46" s="652">
        <f>IFERROR(INDEX(Sheep!$R$325:$R$332,SI45,1),0)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Sheep!$H262</f>
        <v>Aut</v>
      </c>
      <c r="K47" s="401"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1"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1"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1"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1"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1"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1"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1"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1"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1"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1"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1"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1"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1"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1"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1"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1"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1"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1"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1"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1"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1"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1"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1"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1"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1"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1"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1"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1"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1"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1"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1"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1"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1"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1"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1"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1"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1"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1"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1"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1"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1"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1"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1"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1"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1"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1"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1"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1"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1"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1"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1"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1"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1"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1"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1"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1"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1"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1"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1"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1"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1"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1"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1"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1"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1"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1"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1"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1"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1"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1"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1"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1"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1"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1"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1"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1"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1"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1"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1"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1"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1"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1"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1"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1"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1"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1"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1"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1"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1"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1"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1"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1"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1"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1"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1"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1"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1"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1"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1"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1"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1"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1"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1"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1"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1"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1"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1"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1"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1"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1"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1"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1"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1"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1"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1"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1"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1"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1"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1"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1"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1"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1"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1"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1"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1"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1"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1"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1"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1"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1"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1"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1"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1"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1"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1"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1"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1"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1"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1"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1"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1"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1"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1"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1"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1"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1"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1"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1"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1"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1"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1"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1"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1"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1"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1"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1"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1"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1"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1"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1"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1"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1"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1"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1"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1"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1"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1"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1"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1"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1"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1"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1"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1"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1"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1"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1"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1"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1"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1"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1"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1"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1"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1"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1"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1"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1"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1"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1"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1"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1"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1"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1"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1"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1"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1"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1"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1"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1"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1"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1"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1"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1"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1"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1"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1"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1"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1"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1"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1"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1"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1"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1"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1"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1"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1"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1"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1"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1"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1"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1"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1"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1"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1"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1"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1"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1"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1"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1"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1"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1"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1"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1"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1"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1"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1"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1"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1"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1"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1"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1"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1"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1"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1"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1"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1"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1"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1"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1"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1"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1"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1"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1"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1"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1"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1"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1"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1"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1"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1"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1"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1"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1"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1"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1"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1"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1"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1"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1"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1"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1"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1"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1"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1"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1"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1"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1"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1"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1"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1"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1"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1"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1"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1"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1"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1"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1"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1"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1"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1"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1"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1"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1"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1"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1"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1"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1"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1"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1"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1"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1"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1"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1"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1"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1"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1"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1"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1"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1"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1"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1"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1"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1"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1"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1"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1"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1"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1"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1"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1"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1"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1"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1"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1"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1"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1"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1"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1"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1"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1"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1"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1"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1"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1"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1"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1"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1"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1"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1"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1"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1"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1"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1"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1"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1"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1"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1"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1"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1"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1"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1"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1"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1"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1"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1"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1"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1"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1"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1"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1"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1"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1"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1"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1"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1"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1"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1"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1"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1"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1"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1"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1"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1"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1"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1"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1"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1"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1"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1"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1"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1"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1"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1"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1"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1"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1"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1"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1"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1"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1"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1"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1"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1"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1"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1"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1"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1"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1"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1"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1"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1"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1"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1"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1"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1"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1"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1"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1"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1"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1"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1"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1"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1"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1"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1"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1"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1"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1"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1"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1"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1"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1"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1"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1"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1"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1"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1"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1"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1"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1"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1"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1"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1"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1"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1"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1"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1"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1"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1"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1"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1"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1"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1"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1"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1"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1"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1"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1"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1"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1"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1"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1"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1"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1"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1"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1"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1"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1"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1"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1"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1"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1"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1"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1"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1"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1"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1"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1"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1"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1"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1"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1"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1"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1"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1"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1"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1"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1"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1"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1"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1"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1"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1"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1"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1"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1"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1"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1"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1"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1"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1"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1"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1"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IFERROR(MATCH(L$44,Sheep!$R$333:$R$340,1),0)</f>
        <v>0</v>
      </c>
      <c r="L48" s="589">
        <f>IFERROR(MATCH(M$44,Sheep!$R$333:$R$340,1),0)</f>
        <v>0</v>
      </c>
      <c r="M48" s="589">
        <f>IFERROR(MATCH(N$44,Sheep!$R$333:$R$340,1),0)</f>
        <v>0</v>
      </c>
      <c r="N48" s="589">
        <f>IFERROR(MATCH(O$44,Sheep!$R$333:$R$340,1),0)</f>
        <v>0</v>
      </c>
      <c r="O48" s="589">
        <f>IFERROR(MATCH(P$44,Sheep!$R$333:$R$340,1),0)</f>
        <v>0</v>
      </c>
      <c r="P48" s="589">
        <f>IFERROR(MATCH(Q$44,Sheep!$R$333:$R$340,1),0)</f>
        <v>0</v>
      </c>
      <c r="Q48" s="589">
        <f>IFERROR(MATCH(R$44,Sheep!$R$333:$R$340,1),0)</f>
        <v>0</v>
      </c>
      <c r="R48" s="589">
        <f>IFERROR(MATCH(S$44,Sheep!$R$333:$R$340,1),0)</f>
        <v>0</v>
      </c>
      <c r="S48" s="589">
        <f>IFERROR(MATCH(T$44,Sheep!$R$333:$R$340,1),0)</f>
        <v>0</v>
      </c>
      <c r="T48" s="589">
        <f>IFERROR(MATCH(U$44,Sheep!$R$333:$R$340,1),0)</f>
        <v>0</v>
      </c>
      <c r="U48" s="589">
        <f>IFERROR(MATCH(V$44,Sheep!$R$333:$R$340,1),0)</f>
        <v>0</v>
      </c>
      <c r="V48" s="589">
        <f>IFERROR(MATCH(W$44,Sheep!$R$333:$R$340,1),0)</f>
        <v>0</v>
      </c>
      <c r="W48" s="589">
        <f>IFERROR(MATCH(X$44,Sheep!$R$333:$R$340,1),0)</f>
        <v>0</v>
      </c>
      <c r="X48" s="589">
        <f>IFERROR(MATCH(Y$44,Sheep!$R$333:$R$340,1),0)</f>
        <v>0</v>
      </c>
      <c r="Y48" s="589">
        <f>IFERROR(MATCH(Z$44,Sheep!$R$333:$R$340,1),0)</f>
        <v>0</v>
      </c>
      <c r="Z48" s="589">
        <f>IFERROR(MATCH(AA$44,Sheep!$R$333:$R$340,1),0)</f>
        <v>0</v>
      </c>
      <c r="AA48" s="589">
        <f>IFERROR(MATCH(AB$44,Sheep!$R$333:$R$340,1),0)</f>
        <v>0</v>
      </c>
      <c r="AB48" s="589">
        <f>IFERROR(MATCH(AC$44,Sheep!$R$333:$R$340,1),0)</f>
        <v>0</v>
      </c>
      <c r="AC48" s="589">
        <f>IFERROR(MATCH(AD$44,Sheep!$R$333:$R$340,1),0)</f>
        <v>0</v>
      </c>
      <c r="AD48" s="589">
        <f>IFERROR(MATCH(AE$44,Sheep!$R$333:$R$340,1),0)</f>
        <v>0</v>
      </c>
      <c r="AE48" s="589">
        <f>IFERROR(MATCH(AF$44,Sheep!$R$333:$R$340,1),0)</f>
        <v>0</v>
      </c>
      <c r="AF48" s="589">
        <f>IFERROR(MATCH(AG$44,Sheep!$R$333:$R$340,1),0)</f>
        <v>0</v>
      </c>
      <c r="AG48" s="589">
        <f>IFERROR(MATCH(AH$44,Sheep!$R$333:$R$340,1),0)</f>
        <v>0</v>
      </c>
      <c r="AH48" s="589">
        <f>IFERROR(MATCH(AI$44,Sheep!$R$333:$R$340,1),0)</f>
        <v>0</v>
      </c>
      <c r="AI48" s="589">
        <f>IFERROR(MATCH(AJ$44,Sheep!$R$333:$R$340,1),0)</f>
        <v>0</v>
      </c>
      <c r="AJ48" s="589">
        <f>IFERROR(MATCH(AK$44,Sheep!$R$333:$R$340,1),0)</f>
        <v>0</v>
      </c>
      <c r="AK48" s="589">
        <f>IFERROR(MATCH(AL$44,Sheep!$R$333:$R$340,1),0)</f>
        <v>0</v>
      </c>
      <c r="AL48" s="589">
        <f>IFERROR(MATCH(AM$44,Sheep!$R$333:$R$340,1),0)</f>
        <v>0</v>
      </c>
      <c r="AM48" s="589">
        <f>IFERROR(MATCH(AN$44,Sheep!$R$333:$R$340,1),0)</f>
        <v>0</v>
      </c>
      <c r="AN48" s="589">
        <f>IFERROR(MATCH(AO$44,Sheep!$R$333:$R$340,1),0)</f>
        <v>0</v>
      </c>
      <c r="AO48" s="589">
        <f>IFERROR(MATCH(AP$44,Sheep!$R$333:$R$340,1),0)</f>
        <v>0</v>
      </c>
      <c r="AP48" s="589">
        <f>IFERROR(MATCH(AQ$44,Sheep!$R$333:$R$340,1),0)</f>
        <v>0</v>
      </c>
      <c r="AQ48" s="589">
        <f>IFERROR(MATCH(AR$44,Sheep!$R$333:$R$340,1),0)</f>
        <v>0</v>
      </c>
      <c r="AR48" s="589">
        <f>IFERROR(MATCH(AS$44,Sheep!$R$333:$R$340,1),0)</f>
        <v>0</v>
      </c>
      <c r="AS48" s="589">
        <f>IFERROR(MATCH(AT$44,Sheep!$R$333:$R$340,1),0)</f>
        <v>0</v>
      </c>
      <c r="AT48" s="589">
        <f>IFERROR(MATCH(AU$44,Sheep!$R$333:$R$340,1),0)</f>
        <v>0</v>
      </c>
      <c r="AU48" s="589">
        <f>IFERROR(MATCH(AV$44,Sheep!$R$333:$R$340,1),0)</f>
        <v>0</v>
      </c>
      <c r="AV48" s="589">
        <f>IFERROR(MATCH(AW$44,Sheep!$R$333:$R$340,1),0)</f>
        <v>0</v>
      </c>
      <c r="AW48" s="589">
        <f>IFERROR(MATCH(AX$44,Sheep!$R$333:$R$340,1),0)</f>
        <v>0</v>
      </c>
      <c r="AX48" s="589">
        <f>IFERROR(MATCH(AY$44,Sheep!$R$333:$R$340,1),0)</f>
        <v>0</v>
      </c>
      <c r="AY48" s="589">
        <f>IFERROR(MATCH(AZ$44,Sheep!$R$333:$R$340,1),0)</f>
        <v>0</v>
      </c>
      <c r="AZ48" s="589">
        <f>IFERROR(MATCH(BA$44,Sheep!$R$333:$R$340,1),0)</f>
        <v>0</v>
      </c>
      <c r="BA48" s="589">
        <f>IFERROR(MATCH(BB$44,Sheep!$R$333:$R$340,1),0)</f>
        <v>0</v>
      </c>
      <c r="BB48" s="589">
        <f>IFERROR(MATCH(BC$44,Sheep!$R$333:$R$340,1),0)</f>
        <v>0</v>
      </c>
      <c r="BC48" s="589">
        <f>IFERROR(MATCH(BD$44,Sheep!$R$333:$R$340,1),0)</f>
        <v>0</v>
      </c>
      <c r="BD48" s="589">
        <f>IFERROR(MATCH(BE$44,Sheep!$R$333:$R$340,1),0)</f>
        <v>0</v>
      </c>
      <c r="BE48" s="589">
        <f>IFERROR(MATCH(BF$44,Sheep!$R$333:$R$340,1),0)</f>
        <v>0</v>
      </c>
      <c r="BF48" s="589">
        <f>IFERROR(MATCH(BG$44,Sheep!$R$333:$R$340,1),0)</f>
        <v>0</v>
      </c>
      <c r="BG48" s="589">
        <f>IFERROR(MATCH(BH$44,Sheep!$R$333:$R$340,1),0)</f>
        <v>0</v>
      </c>
      <c r="BH48" s="589">
        <f>IFERROR(MATCH(BI$44,Sheep!$R$333:$R$340,1),0)</f>
        <v>0</v>
      </c>
      <c r="BI48" s="589">
        <f>IFERROR(MATCH(BJ$44,Sheep!$R$333:$R$340,1),0)</f>
        <v>0</v>
      </c>
      <c r="BJ48" s="589">
        <f>IFERROR(MATCH(BK$44,Sheep!$R$333:$R$340,1),0)</f>
        <v>0</v>
      </c>
      <c r="BK48" s="589">
        <f>IFERROR(MATCH(BL$44,Sheep!$R$333:$R$340,1),0)</f>
        <v>0</v>
      </c>
      <c r="BL48" s="589">
        <f>IFERROR(MATCH(BM$44,Sheep!$R$333:$R$340,1),0)</f>
        <v>0</v>
      </c>
      <c r="BM48" s="589">
        <f>IFERROR(MATCH(BN$44,Sheep!$R$333:$R$340,1),0)</f>
        <v>0</v>
      </c>
      <c r="BN48" s="589">
        <f>IFERROR(MATCH(BO$44,Sheep!$R$333:$R$340,1),0)</f>
        <v>1</v>
      </c>
      <c r="BO48" s="589">
        <f>IFERROR(MATCH(BP$44,Sheep!$R$333:$R$340,1),0)</f>
        <v>1</v>
      </c>
      <c r="BP48" s="589">
        <f>IFERROR(MATCH(BQ$44,Sheep!$R$333:$R$340,1),0)</f>
        <v>1</v>
      </c>
      <c r="BQ48" s="589">
        <f>IFERROR(MATCH(BR$44,Sheep!$R$333:$R$340,1),0)</f>
        <v>1</v>
      </c>
      <c r="BR48" s="589">
        <f>IFERROR(MATCH(BS$44,Sheep!$R$333:$R$340,1),0)</f>
        <v>1</v>
      </c>
      <c r="BS48" s="589">
        <f>IFERROR(MATCH(BT$44,Sheep!$R$333:$R$340,1),0)</f>
        <v>1</v>
      </c>
      <c r="BT48" s="589">
        <f>IFERROR(MATCH(BU$44,Sheep!$R$333:$R$340,1),0)</f>
        <v>1</v>
      </c>
      <c r="BU48" s="589">
        <f>IFERROR(MATCH(BV$44,Sheep!$R$333:$R$340,1),0)</f>
        <v>1</v>
      </c>
      <c r="BV48" s="589">
        <f>IFERROR(MATCH(BW$44,Sheep!$R$333:$R$340,1),0)</f>
        <v>1</v>
      </c>
      <c r="BW48" s="589">
        <f>IFERROR(MATCH(BX$44,Sheep!$R$333:$R$340,1),0)</f>
        <v>1</v>
      </c>
      <c r="BX48" s="589">
        <f>IFERROR(MATCH(BY$44,Sheep!$R$333:$R$340,1),0)</f>
        <v>1</v>
      </c>
      <c r="BY48" s="589">
        <f>IFERROR(MATCH(BZ$44,Sheep!$R$333:$R$340,1),0)</f>
        <v>1</v>
      </c>
      <c r="BZ48" s="589">
        <f>IFERROR(MATCH(CA$44,Sheep!$R$333:$R$340,1),0)</f>
        <v>1</v>
      </c>
      <c r="CA48" s="589">
        <f>IFERROR(MATCH(CB$44,Sheep!$R$333:$R$340,1),0)</f>
        <v>1</v>
      </c>
      <c r="CB48" s="589">
        <f>IFERROR(MATCH(CC$44,Sheep!$R$333:$R$340,1),0)</f>
        <v>1</v>
      </c>
      <c r="CC48" s="589">
        <f>IFERROR(MATCH(CD$44,Sheep!$R$333:$R$340,1),0)</f>
        <v>1</v>
      </c>
      <c r="CD48" s="589">
        <f>IFERROR(MATCH(CE$44,Sheep!$R$333:$R$340,1),0)</f>
        <v>1</v>
      </c>
      <c r="CE48" s="589">
        <f>IFERROR(MATCH(CF$44,Sheep!$R$333:$R$340,1),0)</f>
        <v>1</v>
      </c>
      <c r="CF48" s="589">
        <f>IFERROR(MATCH(CG$44,Sheep!$R$333:$R$340,1),0)</f>
        <v>1</v>
      </c>
      <c r="CG48" s="589">
        <f>IFERROR(MATCH(CH$44,Sheep!$R$333:$R$340,1),0)</f>
        <v>1</v>
      </c>
      <c r="CH48" s="589">
        <f>IFERROR(MATCH(CI$44,Sheep!$R$333:$R$340,1),0)</f>
        <v>1</v>
      </c>
      <c r="CI48" s="589">
        <f>IFERROR(MATCH(CJ$44,Sheep!$R$333:$R$340,1),0)</f>
        <v>1</v>
      </c>
      <c r="CJ48" s="589">
        <f>IFERROR(MATCH(CK$44,Sheep!$R$333:$R$340,1),0)</f>
        <v>1</v>
      </c>
      <c r="CK48" s="589">
        <f>IFERROR(MATCH(CL$44,Sheep!$R$333:$R$340,1),0)</f>
        <v>1</v>
      </c>
      <c r="CL48" s="589">
        <f>IFERROR(MATCH(CM$44,Sheep!$R$333:$R$340,1),0)</f>
        <v>1</v>
      </c>
      <c r="CM48" s="589">
        <f>IFERROR(MATCH(CN$44,Sheep!$R$333:$R$340,1),0)</f>
        <v>1</v>
      </c>
      <c r="CN48" s="589">
        <f>IFERROR(MATCH(CO$44,Sheep!$R$333:$R$340,1),0)</f>
        <v>1</v>
      </c>
      <c r="CO48" s="589">
        <f>IFERROR(MATCH(CP$44,Sheep!$R$333:$R$340,1),0)</f>
        <v>1</v>
      </c>
      <c r="CP48" s="589">
        <f>IFERROR(MATCH(CQ$44,Sheep!$R$333:$R$340,1),0)</f>
        <v>1</v>
      </c>
      <c r="CQ48" s="589">
        <f>IFERROR(MATCH(CR$44,Sheep!$R$333:$R$340,1),0)</f>
        <v>1</v>
      </c>
      <c r="CR48" s="589">
        <f>IFERROR(MATCH(CS$44,Sheep!$R$333:$R$340,1),0)</f>
        <v>1</v>
      </c>
      <c r="CS48" s="589">
        <f>IFERROR(MATCH(CT$44,Sheep!$R$333:$R$340,1),0)</f>
        <v>1</v>
      </c>
      <c r="CT48" s="589">
        <f>IFERROR(MATCH(CU$44,Sheep!$R$333:$R$340,1),0)</f>
        <v>1</v>
      </c>
      <c r="CU48" s="589">
        <f>IFERROR(MATCH(CV$44,Sheep!$R$333:$R$340,1),0)</f>
        <v>1</v>
      </c>
      <c r="CV48" s="589">
        <f>IFERROR(MATCH(CW$44,Sheep!$R$333:$R$340,1),0)</f>
        <v>1</v>
      </c>
      <c r="CW48" s="589">
        <f>IFERROR(MATCH(CX$44,Sheep!$R$333:$R$340,1),0)</f>
        <v>1</v>
      </c>
      <c r="CX48" s="589">
        <f>IFERROR(MATCH(CY$44,Sheep!$R$333:$R$340,1),0)</f>
        <v>1</v>
      </c>
      <c r="CY48" s="589">
        <f>IFERROR(MATCH(CZ$44,Sheep!$R$333:$R$340,1),0)</f>
        <v>1</v>
      </c>
      <c r="CZ48" s="589">
        <f>IFERROR(MATCH(DA$44,Sheep!$R$333:$R$340,1),0)</f>
        <v>1</v>
      </c>
      <c r="DA48" s="589">
        <f>IFERROR(MATCH(DB$44,Sheep!$R$333:$R$340,1),0)</f>
        <v>1</v>
      </c>
      <c r="DB48" s="589">
        <f>IFERROR(MATCH(DC$44,Sheep!$R$333:$R$340,1),0)</f>
        <v>1</v>
      </c>
      <c r="DC48" s="589">
        <f>IFERROR(MATCH(DD$44,Sheep!$R$333:$R$340,1),0)</f>
        <v>1</v>
      </c>
      <c r="DD48" s="589">
        <f>IFERROR(MATCH(DE$44,Sheep!$R$333:$R$340,1),0)</f>
        <v>1</v>
      </c>
      <c r="DE48" s="589">
        <f>IFERROR(MATCH(DF$44,Sheep!$R$333:$R$340,1),0)</f>
        <v>1</v>
      </c>
      <c r="DF48" s="589">
        <f>IFERROR(MATCH(DG$44,Sheep!$R$333:$R$340,1),0)</f>
        <v>1</v>
      </c>
      <c r="DG48" s="589">
        <f>IFERROR(MATCH(DH$44,Sheep!$R$333:$R$340,1),0)</f>
        <v>1</v>
      </c>
      <c r="DH48" s="589">
        <f>IFERROR(MATCH(DI$44,Sheep!$R$333:$R$340,1),0)</f>
        <v>1</v>
      </c>
      <c r="DI48" s="589">
        <f>IFERROR(MATCH(DJ$44,Sheep!$R$333:$R$340,1),0)</f>
        <v>1</v>
      </c>
      <c r="DJ48" s="589">
        <f>IFERROR(MATCH(DK$44,Sheep!$R$333:$R$340,1),0)</f>
        <v>1</v>
      </c>
      <c r="DK48" s="589">
        <f>IFERROR(MATCH(DL$44,Sheep!$R$333:$R$340,1),0)</f>
        <v>1</v>
      </c>
      <c r="DL48" s="589">
        <f>IFERROR(MATCH(DM$44,Sheep!$R$333:$R$340,1),0)</f>
        <v>1</v>
      </c>
      <c r="DM48" s="589">
        <f>IFERROR(MATCH(DN$44,Sheep!$R$333:$R$340,1),0)</f>
        <v>1</v>
      </c>
      <c r="DN48" s="589">
        <f>IFERROR(MATCH(DO$44,Sheep!$R$333:$R$340,1),0)</f>
        <v>2</v>
      </c>
      <c r="DO48" s="589">
        <f>IFERROR(MATCH(DP$44,Sheep!$R$333:$R$340,1),0)</f>
        <v>2</v>
      </c>
      <c r="DP48" s="589">
        <f>IFERROR(MATCH(DQ$44,Sheep!$R$333:$R$340,1),0)</f>
        <v>2</v>
      </c>
      <c r="DQ48" s="589">
        <f>IFERROR(MATCH(DR$44,Sheep!$R$333:$R$340,1),0)</f>
        <v>2</v>
      </c>
      <c r="DR48" s="589">
        <f>IFERROR(MATCH(DS$44,Sheep!$R$333:$R$340,1),0)</f>
        <v>2</v>
      </c>
      <c r="DS48" s="589">
        <f>IFERROR(MATCH(DT$44,Sheep!$R$333:$R$340,1),0)</f>
        <v>2</v>
      </c>
      <c r="DT48" s="589">
        <f>IFERROR(MATCH(DU$44,Sheep!$R$333:$R$340,1),0)</f>
        <v>2</v>
      </c>
      <c r="DU48" s="589">
        <f>IFERROR(MATCH(DV$44,Sheep!$R$333:$R$340,1),0)</f>
        <v>2</v>
      </c>
      <c r="DV48" s="589">
        <f>IFERROR(MATCH(DW$44,Sheep!$R$333:$R$340,1),0)</f>
        <v>2</v>
      </c>
      <c r="DW48" s="589">
        <f>IFERROR(MATCH(DX$44,Sheep!$R$333:$R$340,1),0)</f>
        <v>2</v>
      </c>
      <c r="DX48" s="589">
        <f>IFERROR(MATCH(DY$44,Sheep!$R$333:$R$340,1),0)</f>
        <v>2</v>
      </c>
      <c r="DY48" s="589">
        <f>IFERROR(MATCH(DZ$44,Sheep!$R$333:$R$340,1),0)</f>
        <v>2</v>
      </c>
      <c r="DZ48" s="589">
        <f>IFERROR(MATCH(EA$44,Sheep!$R$333:$R$340,1),0)</f>
        <v>2</v>
      </c>
      <c r="EA48" s="589">
        <f>IFERROR(MATCH(EB$44,Sheep!$R$333:$R$340,1),0)</f>
        <v>2</v>
      </c>
      <c r="EB48" s="589">
        <f>IFERROR(MATCH(EC$44,Sheep!$R$333:$R$340,1),0)</f>
        <v>2</v>
      </c>
      <c r="EC48" s="589">
        <f>IFERROR(MATCH(ED$44,Sheep!$R$333:$R$340,1),0)</f>
        <v>2</v>
      </c>
      <c r="ED48" s="589">
        <f>IFERROR(MATCH(EE$44,Sheep!$R$333:$R$340,1),0)</f>
        <v>2</v>
      </c>
      <c r="EE48" s="589">
        <f>IFERROR(MATCH(EF$44,Sheep!$R$333:$R$340,1),0)</f>
        <v>2</v>
      </c>
      <c r="EF48" s="589">
        <f>IFERROR(MATCH(EG$44,Sheep!$R$333:$R$340,1),0)</f>
        <v>2</v>
      </c>
      <c r="EG48" s="589">
        <f>IFERROR(MATCH(EH$44,Sheep!$R$333:$R$340,1),0)</f>
        <v>2</v>
      </c>
      <c r="EH48" s="589">
        <f>IFERROR(MATCH(EI$44,Sheep!$R$333:$R$340,1),0)</f>
        <v>2</v>
      </c>
      <c r="EI48" s="589">
        <f>IFERROR(MATCH(EJ$44,Sheep!$R$333:$R$340,1),0)</f>
        <v>2</v>
      </c>
      <c r="EJ48" s="589">
        <f>IFERROR(MATCH(EK$44,Sheep!$R$333:$R$340,1),0)</f>
        <v>2</v>
      </c>
      <c r="EK48" s="589">
        <f>IFERROR(MATCH(EL$44,Sheep!$R$333:$R$340,1),0)</f>
        <v>2</v>
      </c>
      <c r="EL48" s="589">
        <f>IFERROR(MATCH(EM$44,Sheep!$R$333:$R$340,1),0)</f>
        <v>2</v>
      </c>
      <c r="EM48" s="589">
        <f>IFERROR(MATCH(EN$44,Sheep!$R$333:$R$340,1),0)</f>
        <v>2</v>
      </c>
      <c r="EN48" s="589">
        <f>IFERROR(MATCH(EO$44,Sheep!$R$333:$R$340,1),0)</f>
        <v>2</v>
      </c>
      <c r="EO48" s="589">
        <f>IFERROR(MATCH(EP$44,Sheep!$R$333:$R$340,1),0)</f>
        <v>2</v>
      </c>
      <c r="EP48" s="589">
        <f>IFERROR(MATCH(EQ$44,Sheep!$R$333:$R$340,1),0)</f>
        <v>2</v>
      </c>
      <c r="EQ48" s="589">
        <f>IFERROR(MATCH(ER$44,Sheep!$R$333:$R$340,1),0)</f>
        <v>2</v>
      </c>
      <c r="ER48" s="589">
        <f>IFERROR(MATCH(ES$44,Sheep!$R$333:$R$340,1),0)</f>
        <v>2</v>
      </c>
      <c r="ES48" s="589">
        <f>IFERROR(MATCH(ET$44,Sheep!$R$333:$R$340,1),0)</f>
        <v>2</v>
      </c>
      <c r="ET48" s="589">
        <f>IFERROR(MATCH(EU$44,Sheep!$R$333:$R$340,1),0)</f>
        <v>2</v>
      </c>
      <c r="EU48" s="589">
        <f>IFERROR(MATCH(EV$44,Sheep!$R$333:$R$340,1),0)</f>
        <v>2</v>
      </c>
      <c r="EV48" s="589">
        <f>IFERROR(MATCH(EW$44,Sheep!$R$333:$R$340,1),0)</f>
        <v>2</v>
      </c>
      <c r="EW48" s="589">
        <f>IFERROR(MATCH(EX$44,Sheep!$R$333:$R$340,1),0)</f>
        <v>2</v>
      </c>
      <c r="EX48" s="589">
        <f>IFERROR(MATCH(EY$44,Sheep!$R$333:$R$340,1),0)</f>
        <v>2</v>
      </c>
      <c r="EY48" s="589">
        <f>IFERROR(MATCH(EZ$44,Sheep!$R$333:$R$340,1),0)</f>
        <v>2</v>
      </c>
      <c r="EZ48" s="589">
        <f>IFERROR(MATCH(FA$44,Sheep!$R$333:$R$340,1),0)</f>
        <v>2</v>
      </c>
      <c r="FA48" s="589">
        <f>IFERROR(MATCH(FB$44,Sheep!$R$333:$R$340,1),0)</f>
        <v>2</v>
      </c>
      <c r="FB48" s="589">
        <f>IFERROR(MATCH(FC$44,Sheep!$R$333:$R$340,1),0)</f>
        <v>2</v>
      </c>
      <c r="FC48" s="589">
        <f>IFERROR(MATCH(FD$44,Sheep!$R$333:$R$340,1),0)</f>
        <v>2</v>
      </c>
      <c r="FD48" s="589">
        <f>IFERROR(MATCH(FE$44,Sheep!$R$333:$R$340,1),0)</f>
        <v>2</v>
      </c>
      <c r="FE48" s="589">
        <f>IFERROR(MATCH(FF$44,Sheep!$R$333:$R$340,1),0)</f>
        <v>2</v>
      </c>
      <c r="FF48" s="589">
        <f>IFERROR(MATCH(FG$44,Sheep!$R$333:$R$340,1),0)</f>
        <v>2</v>
      </c>
      <c r="FG48" s="589">
        <f>IFERROR(MATCH(FH$44,Sheep!$R$333:$R$340,1),0)</f>
        <v>2</v>
      </c>
      <c r="FH48" s="589">
        <f>IFERROR(MATCH(FI$44,Sheep!$R$333:$R$340,1),0)</f>
        <v>2</v>
      </c>
      <c r="FI48" s="589">
        <f>IFERROR(MATCH(FJ$44,Sheep!$R$333:$R$340,1),0)</f>
        <v>2</v>
      </c>
      <c r="FJ48" s="589">
        <f>IFERROR(MATCH(FK$44,Sheep!$R$333:$R$340,1),0)</f>
        <v>2</v>
      </c>
      <c r="FK48" s="589">
        <f>IFERROR(MATCH(FL$44,Sheep!$R$333:$R$340,1),0)</f>
        <v>2</v>
      </c>
      <c r="FL48" s="589">
        <f>IFERROR(MATCH(FM$44,Sheep!$R$333:$R$340,1),0)</f>
        <v>2</v>
      </c>
      <c r="FM48" s="589">
        <f>IFERROR(MATCH(FN$44,Sheep!$R$333:$R$340,1),0)</f>
        <v>2</v>
      </c>
      <c r="FN48" s="589">
        <f>IFERROR(MATCH(FO$44,Sheep!$R$333:$R$340,1),0)</f>
        <v>3</v>
      </c>
      <c r="FO48" s="589">
        <f>IFERROR(MATCH(FP$44,Sheep!$R$333:$R$340,1),0)</f>
        <v>3</v>
      </c>
      <c r="FP48" s="589">
        <f>IFERROR(MATCH(FQ$44,Sheep!$R$333:$R$340,1),0)</f>
        <v>3</v>
      </c>
      <c r="FQ48" s="589">
        <f>IFERROR(MATCH(FR$44,Sheep!$R$333:$R$340,1),0)</f>
        <v>3</v>
      </c>
      <c r="FR48" s="589">
        <f>IFERROR(MATCH(FS$44,Sheep!$R$333:$R$340,1),0)</f>
        <v>3</v>
      </c>
      <c r="FS48" s="589">
        <f>IFERROR(MATCH(FT$44,Sheep!$R$333:$R$340,1),0)</f>
        <v>3</v>
      </c>
      <c r="FT48" s="589">
        <f>IFERROR(MATCH(FU$44,Sheep!$R$333:$R$340,1),0)</f>
        <v>3</v>
      </c>
      <c r="FU48" s="589">
        <f>IFERROR(MATCH(FV$44,Sheep!$R$333:$R$340,1),0)</f>
        <v>3</v>
      </c>
      <c r="FV48" s="589">
        <f>IFERROR(MATCH(FW$44,Sheep!$R$333:$R$340,1),0)</f>
        <v>3</v>
      </c>
      <c r="FW48" s="589">
        <f>IFERROR(MATCH(FX$44,Sheep!$R$333:$R$340,1),0)</f>
        <v>3</v>
      </c>
      <c r="FX48" s="589">
        <f>IFERROR(MATCH(FY$44,Sheep!$R$333:$R$340,1),0)</f>
        <v>3</v>
      </c>
      <c r="FY48" s="589">
        <f>IFERROR(MATCH(FZ$44,Sheep!$R$333:$R$340,1),0)</f>
        <v>3</v>
      </c>
      <c r="FZ48" s="589">
        <f>IFERROR(MATCH(GA$44,Sheep!$R$333:$R$340,1),0)</f>
        <v>3</v>
      </c>
      <c r="GA48" s="589">
        <f>IFERROR(MATCH(GB$44,Sheep!$R$333:$R$340,1),0)</f>
        <v>3</v>
      </c>
      <c r="GB48" s="589">
        <f>IFERROR(MATCH(GC$44,Sheep!$R$333:$R$340,1),0)</f>
        <v>3</v>
      </c>
      <c r="GC48" s="589">
        <f>IFERROR(MATCH(GD$44,Sheep!$R$333:$R$340,1),0)</f>
        <v>3</v>
      </c>
      <c r="GD48" s="589">
        <f>IFERROR(MATCH(GE$44,Sheep!$R$333:$R$340,1),0)</f>
        <v>3</v>
      </c>
      <c r="GE48" s="589">
        <f>IFERROR(MATCH(GF$44,Sheep!$R$333:$R$340,1),0)</f>
        <v>3</v>
      </c>
      <c r="GF48" s="589">
        <f>IFERROR(MATCH(GG$44,Sheep!$R$333:$R$340,1),0)</f>
        <v>3</v>
      </c>
      <c r="GG48" s="589">
        <f>IFERROR(MATCH(GH$44,Sheep!$R$333:$R$340,1),0)</f>
        <v>3</v>
      </c>
      <c r="GH48" s="589">
        <f>IFERROR(MATCH(GI$44,Sheep!$R$333:$R$340,1),0)</f>
        <v>3</v>
      </c>
      <c r="GI48" s="589">
        <f>IFERROR(MATCH(GJ$44,Sheep!$R$333:$R$340,1),0)</f>
        <v>3</v>
      </c>
      <c r="GJ48" s="589">
        <f>IFERROR(MATCH(GK$44,Sheep!$R$333:$R$340,1),0)</f>
        <v>3</v>
      </c>
      <c r="GK48" s="589">
        <f>IFERROR(MATCH(GL$44,Sheep!$R$333:$R$340,1),0)</f>
        <v>3</v>
      </c>
      <c r="GL48" s="589">
        <f>IFERROR(MATCH(GM$44,Sheep!$R$333:$R$340,1),0)</f>
        <v>3</v>
      </c>
      <c r="GM48" s="589">
        <f>IFERROR(MATCH(GN$44,Sheep!$R$333:$R$340,1),0)</f>
        <v>3</v>
      </c>
      <c r="GN48" s="589">
        <f>IFERROR(MATCH(GO$44,Sheep!$R$333:$R$340,1),0)</f>
        <v>3</v>
      </c>
      <c r="GO48" s="589">
        <f>IFERROR(MATCH(GP$44,Sheep!$R$333:$R$340,1),0)</f>
        <v>3</v>
      </c>
      <c r="GP48" s="589">
        <f>IFERROR(MATCH(GQ$44,Sheep!$R$333:$R$340,1),0)</f>
        <v>3</v>
      </c>
      <c r="GQ48" s="589">
        <f>IFERROR(MATCH(GR$44,Sheep!$R$333:$R$340,1),0)</f>
        <v>3</v>
      </c>
      <c r="GR48" s="589">
        <f>IFERROR(MATCH(GS$44,Sheep!$R$333:$R$340,1),0)</f>
        <v>3</v>
      </c>
      <c r="GS48" s="589">
        <f>IFERROR(MATCH(GT$44,Sheep!$R$333:$R$340,1),0)</f>
        <v>3</v>
      </c>
      <c r="GT48" s="589">
        <f>IFERROR(MATCH(GU$44,Sheep!$R$333:$R$340,1),0)</f>
        <v>3</v>
      </c>
      <c r="GU48" s="589">
        <f>IFERROR(MATCH(GV$44,Sheep!$R$333:$R$340,1),0)</f>
        <v>3</v>
      </c>
      <c r="GV48" s="589">
        <f>IFERROR(MATCH(GW$44,Sheep!$R$333:$R$340,1),0)</f>
        <v>3</v>
      </c>
      <c r="GW48" s="589">
        <f>IFERROR(MATCH(GX$44,Sheep!$R$333:$R$340,1),0)</f>
        <v>3</v>
      </c>
      <c r="GX48" s="589">
        <f>IFERROR(MATCH(GY$44,Sheep!$R$333:$R$340,1),0)</f>
        <v>3</v>
      </c>
      <c r="GY48" s="589">
        <f>IFERROR(MATCH(GZ$44,Sheep!$R$333:$R$340,1),0)</f>
        <v>3</v>
      </c>
      <c r="GZ48" s="589">
        <f>IFERROR(MATCH(HA$44,Sheep!$R$333:$R$340,1),0)</f>
        <v>3</v>
      </c>
      <c r="HA48" s="589">
        <f>IFERROR(MATCH(HB$44,Sheep!$R$333:$R$340,1),0)</f>
        <v>3</v>
      </c>
      <c r="HB48" s="589">
        <f>IFERROR(MATCH(HC$44,Sheep!$R$333:$R$340,1),0)</f>
        <v>3</v>
      </c>
      <c r="HC48" s="589">
        <f>IFERROR(MATCH(HD$44,Sheep!$R$333:$R$340,1),0)</f>
        <v>3</v>
      </c>
      <c r="HD48" s="589">
        <f>IFERROR(MATCH(HE$44,Sheep!$R$333:$R$340,1),0)</f>
        <v>3</v>
      </c>
      <c r="HE48" s="589">
        <f>IFERROR(MATCH(HF$44,Sheep!$R$333:$R$340,1),0)</f>
        <v>3</v>
      </c>
      <c r="HF48" s="589">
        <f>IFERROR(MATCH(HG$44,Sheep!$R$333:$R$340,1),0)</f>
        <v>3</v>
      </c>
      <c r="HG48" s="589">
        <f>IFERROR(MATCH(HH$44,Sheep!$R$333:$R$340,1),0)</f>
        <v>3</v>
      </c>
      <c r="HH48" s="589">
        <f>IFERROR(MATCH(HI$44,Sheep!$R$333:$R$340,1),0)</f>
        <v>3</v>
      </c>
      <c r="HI48" s="589">
        <f>IFERROR(MATCH(HJ$44,Sheep!$R$333:$R$340,1),0)</f>
        <v>3</v>
      </c>
      <c r="HJ48" s="589">
        <f>IFERROR(MATCH(HK$44,Sheep!$R$333:$R$340,1),0)</f>
        <v>3</v>
      </c>
      <c r="HK48" s="589">
        <f>IFERROR(MATCH(HL$44,Sheep!$R$333:$R$340,1),0)</f>
        <v>3</v>
      </c>
      <c r="HL48" s="589">
        <f>IFERROR(MATCH(HM$44,Sheep!$R$333:$R$340,1),0)</f>
        <v>3</v>
      </c>
      <c r="HM48" s="589">
        <f>IFERROR(MATCH(HN$44,Sheep!$R$333:$R$340,1),0)</f>
        <v>3</v>
      </c>
      <c r="HN48" s="589">
        <f>IFERROR(MATCH(HO$44,Sheep!$R$333:$R$340,1),0)</f>
        <v>4</v>
      </c>
      <c r="HO48" s="589">
        <f>IFERROR(MATCH(HP$44,Sheep!$R$333:$R$340,1),0)</f>
        <v>4</v>
      </c>
      <c r="HP48" s="589">
        <f>IFERROR(MATCH(HQ$44,Sheep!$R$333:$R$340,1),0)</f>
        <v>4</v>
      </c>
      <c r="HQ48" s="589">
        <f>IFERROR(MATCH(HR$44,Sheep!$R$333:$R$340,1),0)</f>
        <v>4</v>
      </c>
      <c r="HR48" s="589">
        <f>IFERROR(MATCH(HS$44,Sheep!$R$333:$R$340,1),0)</f>
        <v>4</v>
      </c>
      <c r="HS48" s="589">
        <f>IFERROR(MATCH(HT$44,Sheep!$R$333:$R$340,1),0)</f>
        <v>4</v>
      </c>
      <c r="HT48" s="589">
        <f>IFERROR(MATCH(HU$44,Sheep!$R$333:$R$340,1),0)</f>
        <v>4</v>
      </c>
      <c r="HU48" s="589">
        <f>IFERROR(MATCH(HV$44,Sheep!$R$333:$R$340,1),0)</f>
        <v>4</v>
      </c>
      <c r="HV48" s="589">
        <f>IFERROR(MATCH(HW$44,Sheep!$R$333:$R$340,1),0)</f>
        <v>4</v>
      </c>
      <c r="HW48" s="589">
        <f>IFERROR(MATCH(HX$44,Sheep!$R$333:$R$340,1),0)</f>
        <v>4</v>
      </c>
      <c r="HX48" s="589">
        <f>IFERROR(MATCH(HY$44,Sheep!$R$333:$R$340,1),0)</f>
        <v>4</v>
      </c>
      <c r="HY48" s="589">
        <f>IFERROR(MATCH(HZ$44,Sheep!$R$333:$R$340,1),0)</f>
        <v>4</v>
      </c>
      <c r="HZ48" s="589">
        <f>IFERROR(MATCH(IA$44,Sheep!$R$333:$R$340,1),0)</f>
        <v>4</v>
      </c>
      <c r="IA48" s="589">
        <f>IFERROR(MATCH(IB$44,Sheep!$R$333:$R$340,1),0)</f>
        <v>4</v>
      </c>
      <c r="IB48" s="589">
        <f>IFERROR(MATCH(IC$44,Sheep!$R$333:$R$340,1),0)</f>
        <v>4</v>
      </c>
      <c r="IC48" s="589">
        <f>IFERROR(MATCH(ID$44,Sheep!$R$333:$R$340,1),0)</f>
        <v>4</v>
      </c>
      <c r="ID48" s="589">
        <f>IFERROR(MATCH(IE$44,Sheep!$R$333:$R$340,1),0)</f>
        <v>4</v>
      </c>
      <c r="IE48" s="589">
        <f>IFERROR(MATCH(IF$44,Sheep!$R$333:$R$340,1),0)</f>
        <v>4</v>
      </c>
      <c r="IF48" s="589">
        <f>IFERROR(MATCH(IG$44,Sheep!$R$333:$R$340,1),0)</f>
        <v>4</v>
      </c>
      <c r="IG48" s="589">
        <f>IFERROR(MATCH(IH$44,Sheep!$R$333:$R$340,1),0)</f>
        <v>4</v>
      </c>
      <c r="IH48" s="589">
        <f>IFERROR(MATCH(II$44,Sheep!$R$333:$R$340,1),0)</f>
        <v>4</v>
      </c>
      <c r="II48" s="589">
        <f>IFERROR(MATCH(IJ$44,Sheep!$R$333:$R$340,1),0)</f>
        <v>4</v>
      </c>
      <c r="IJ48" s="589">
        <f>IFERROR(MATCH(IK$44,Sheep!$R$333:$R$340,1),0)</f>
        <v>4</v>
      </c>
      <c r="IK48" s="589">
        <f>IFERROR(MATCH(IL$44,Sheep!$R$333:$R$340,1),0)</f>
        <v>4</v>
      </c>
      <c r="IL48" s="589">
        <f>IFERROR(MATCH(IM$44,Sheep!$R$333:$R$340,1),0)</f>
        <v>4</v>
      </c>
      <c r="IM48" s="589">
        <f>IFERROR(MATCH(IN$44,Sheep!$R$333:$R$340,1),0)</f>
        <v>4</v>
      </c>
      <c r="IN48" s="589">
        <f>IFERROR(MATCH(IO$44,Sheep!$R$333:$R$340,1),0)</f>
        <v>4</v>
      </c>
      <c r="IO48" s="589">
        <f>IFERROR(MATCH(IP$44,Sheep!$R$333:$R$340,1),0)</f>
        <v>4</v>
      </c>
      <c r="IP48" s="589">
        <f>IFERROR(MATCH(IQ$44,Sheep!$R$333:$R$340,1),0)</f>
        <v>4</v>
      </c>
      <c r="IQ48" s="589">
        <f>IFERROR(MATCH(IR$44,Sheep!$R$333:$R$340,1),0)</f>
        <v>4</v>
      </c>
      <c r="IR48" s="589">
        <f>IFERROR(MATCH(IS$44,Sheep!$R$333:$R$340,1),0)</f>
        <v>4</v>
      </c>
      <c r="IS48" s="589">
        <f>IFERROR(MATCH(IT$44,Sheep!$R$333:$R$340,1),0)</f>
        <v>4</v>
      </c>
      <c r="IT48" s="589">
        <f>IFERROR(MATCH(IU$44,Sheep!$R$333:$R$340,1),0)</f>
        <v>4</v>
      </c>
      <c r="IU48" s="589">
        <f>IFERROR(MATCH(IV$44,Sheep!$R$333:$R$340,1),0)</f>
        <v>4</v>
      </c>
      <c r="IV48" s="589">
        <f>IFERROR(MATCH(IW$44,Sheep!$R$333:$R$340,1),0)</f>
        <v>4</v>
      </c>
      <c r="IW48" s="589">
        <f>IFERROR(MATCH(IX$44,Sheep!$R$333:$R$340,1),0)</f>
        <v>4</v>
      </c>
      <c r="IX48" s="589">
        <f>IFERROR(MATCH(IY$44,Sheep!$R$333:$R$340,1),0)</f>
        <v>4</v>
      </c>
      <c r="IY48" s="589">
        <f>IFERROR(MATCH(IZ$44,Sheep!$R$333:$R$340,1),0)</f>
        <v>4</v>
      </c>
      <c r="IZ48" s="589">
        <f>IFERROR(MATCH(JA$44,Sheep!$R$333:$R$340,1),0)</f>
        <v>4</v>
      </c>
      <c r="JA48" s="589">
        <f>IFERROR(MATCH(JB$44,Sheep!$R$333:$R$340,1),0)</f>
        <v>4</v>
      </c>
      <c r="JB48" s="589">
        <f>IFERROR(MATCH(JC$44,Sheep!$R$333:$R$340,1),0)</f>
        <v>4</v>
      </c>
      <c r="JC48" s="589">
        <f>IFERROR(MATCH(JD$44,Sheep!$R$333:$R$340,1),0)</f>
        <v>4</v>
      </c>
      <c r="JD48" s="589">
        <f>IFERROR(MATCH(JE$44,Sheep!$R$333:$R$340,1),0)</f>
        <v>4</v>
      </c>
      <c r="JE48" s="589">
        <f>IFERROR(MATCH(JF$44,Sheep!$R$333:$R$340,1),0)</f>
        <v>4</v>
      </c>
      <c r="JF48" s="589">
        <f>IFERROR(MATCH(JG$44,Sheep!$R$333:$R$340,1),0)</f>
        <v>4</v>
      </c>
      <c r="JG48" s="589">
        <f>IFERROR(MATCH(JH$44,Sheep!$R$333:$R$340,1),0)</f>
        <v>4</v>
      </c>
      <c r="JH48" s="589">
        <f>IFERROR(MATCH(JI$44,Sheep!$R$333:$R$340,1),0)</f>
        <v>4</v>
      </c>
      <c r="JI48" s="589">
        <f>IFERROR(MATCH(JJ$44,Sheep!$R$333:$R$340,1),0)</f>
        <v>4</v>
      </c>
      <c r="JJ48" s="589">
        <f>IFERROR(MATCH(JK$44,Sheep!$R$333:$R$340,1),0)</f>
        <v>4</v>
      </c>
      <c r="JK48" s="589">
        <f>IFERROR(MATCH(JL$44,Sheep!$R$333:$R$340,1),0)</f>
        <v>4</v>
      </c>
      <c r="JL48" s="589">
        <f>IFERROR(MATCH(JM$44,Sheep!$R$333:$R$340,1),0)</f>
        <v>4</v>
      </c>
      <c r="JM48" s="589">
        <f>IFERROR(MATCH(JN$44,Sheep!$R$333:$R$340,1),0)</f>
        <v>4</v>
      </c>
      <c r="JN48" s="589">
        <f>IFERROR(MATCH(JO$44,Sheep!$R$333:$R$340,1),0)</f>
        <v>5</v>
      </c>
      <c r="JO48" s="589">
        <f>IFERROR(MATCH(JP$44,Sheep!$R$333:$R$340,1),0)</f>
        <v>5</v>
      </c>
      <c r="JP48" s="589">
        <f>IFERROR(MATCH(JQ$44,Sheep!$R$333:$R$340,1),0)</f>
        <v>5</v>
      </c>
      <c r="JQ48" s="589">
        <f>IFERROR(MATCH(JR$44,Sheep!$R$333:$R$340,1),0)</f>
        <v>5</v>
      </c>
      <c r="JR48" s="589">
        <f>IFERROR(MATCH(JS$44,Sheep!$R$333:$R$340,1),0)</f>
        <v>5</v>
      </c>
      <c r="JS48" s="589">
        <f>IFERROR(MATCH(JT$44,Sheep!$R$333:$R$340,1),0)</f>
        <v>5</v>
      </c>
      <c r="JT48" s="589">
        <f>IFERROR(MATCH(JU$44,Sheep!$R$333:$R$340,1),0)</f>
        <v>5</v>
      </c>
      <c r="JU48" s="589">
        <f>IFERROR(MATCH(JV$44,Sheep!$R$333:$R$340,1),0)</f>
        <v>5</v>
      </c>
      <c r="JV48" s="589">
        <f>IFERROR(MATCH(JW$44,Sheep!$R$333:$R$340,1),0)</f>
        <v>5</v>
      </c>
      <c r="JW48" s="589">
        <f>IFERROR(MATCH(JX$44,Sheep!$R$333:$R$340,1),0)</f>
        <v>5</v>
      </c>
      <c r="JX48" s="589">
        <f>IFERROR(MATCH(JY$44,Sheep!$R$333:$R$340,1),0)</f>
        <v>5</v>
      </c>
      <c r="JY48" s="589">
        <f>IFERROR(MATCH(JZ$44,Sheep!$R$333:$R$340,1),0)</f>
        <v>5</v>
      </c>
      <c r="JZ48" s="589">
        <f>IFERROR(MATCH(KA$44,Sheep!$R$333:$R$340,1),0)</f>
        <v>5</v>
      </c>
      <c r="KA48" s="589">
        <f>IFERROR(MATCH(KB$44,Sheep!$R$333:$R$340,1),0)</f>
        <v>5</v>
      </c>
      <c r="KB48" s="589">
        <f>IFERROR(MATCH(KC$44,Sheep!$R$333:$R$340,1),0)</f>
        <v>5</v>
      </c>
      <c r="KC48" s="589">
        <f>IFERROR(MATCH(KD$44,Sheep!$R$333:$R$340,1),0)</f>
        <v>5</v>
      </c>
      <c r="KD48" s="589">
        <f>IFERROR(MATCH(KE$44,Sheep!$R$333:$R$340,1),0)</f>
        <v>5</v>
      </c>
      <c r="KE48" s="589">
        <f>IFERROR(MATCH(KF$44,Sheep!$R$333:$R$340,1),0)</f>
        <v>5</v>
      </c>
      <c r="KF48" s="589">
        <f>IFERROR(MATCH(KG$44,Sheep!$R$333:$R$340,1),0)</f>
        <v>5</v>
      </c>
      <c r="KG48" s="589">
        <f>IFERROR(MATCH(KH$44,Sheep!$R$333:$R$340,1),0)</f>
        <v>5</v>
      </c>
      <c r="KH48" s="589">
        <f>IFERROR(MATCH(KI$44,Sheep!$R$333:$R$340,1),0)</f>
        <v>5</v>
      </c>
      <c r="KI48" s="589">
        <f>IFERROR(MATCH(KJ$44,Sheep!$R$333:$R$340,1),0)</f>
        <v>5</v>
      </c>
      <c r="KJ48" s="589">
        <f>IFERROR(MATCH(KK$44,Sheep!$R$333:$R$340,1),0)</f>
        <v>5</v>
      </c>
      <c r="KK48" s="589">
        <f>IFERROR(MATCH(KL$44,Sheep!$R$333:$R$340,1),0)</f>
        <v>5</v>
      </c>
      <c r="KL48" s="589">
        <f>IFERROR(MATCH(KM$44,Sheep!$R$333:$R$340,1),0)</f>
        <v>5</v>
      </c>
      <c r="KM48" s="589">
        <f>IFERROR(MATCH(KN$44,Sheep!$R$333:$R$340,1),0)</f>
        <v>5</v>
      </c>
      <c r="KN48" s="589">
        <f>IFERROR(MATCH(KO$44,Sheep!$R$333:$R$340,1),0)</f>
        <v>5</v>
      </c>
      <c r="KO48" s="589">
        <f>IFERROR(MATCH(KP$44,Sheep!$R$333:$R$340,1),0)</f>
        <v>5</v>
      </c>
      <c r="KP48" s="589">
        <f>IFERROR(MATCH(KQ$44,Sheep!$R$333:$R$340,1),0)</f>
        <v>5</v>
      </c>
      <c r="KQ48" s="589">
        <f>IFERROR(MATCH(KR$44,Sheep!$R$333:$R$340,1),0)</f>
        <v>5</v>
      </c>
      <c r="KR48" s="589">
        <f>IFERROR(MATCH(KS$44,Sheep!$R$333:$R$340,1),0)</f>
        <v>5</v>
      </c>
      <c r="KS48" s="589">
        <f>IFERROR(MATCH(KT$44,Sheep!$R$333:$R$340,1),0)</f>
        <v>5</v>
      </c>
      <c r="KT48" s="589">
        <f>IFERROR(MATCH(KU$44,Sheep!$R$333:$R$340,1),0)</f>
        <v>5</v>
      </c>
      <c r="KU48" s="589">
        <f>IFERROR(MATCH(KV$44,Sheep!$R$333:$R$340,1),0)</f>
        <v>5</v>
      </c>
      <c r="KV48" s="589">
        <f>IFERROR(MATCH(KW$44,Sheep!$R$333:$R$340,1),0)</f>
        <v>5</v>
      </c>
      <c r="KW48" s="589">
        <f>IFERROR(MATCH(KX$44,Sheep!$R$333:$R$340,1),0)</f>
        <v>5</v>
      </c>
      <c r="KX48" s="589">
        <f>IFERROR(MATCH(KY$44,Sheep!$R$333:$R$340,1),0)</f>
        <v>5</v>
      </c>
      <c r="KY48" s="589">
        <f>IFERROR(MATCH(KZ$44,Sheep!$R$333:$R$340,1),0)</f>
        <v>5</v>
      </c>
      <c r="KZ48" s="589">
        <f>IFERROR(MATCH(LA$44,Sheep!$R$333:$R$340,1),0)</f>
        <v>5</v>
      </c>
      <c r="LA48" s="589">
        <f>IFERROR(MATCH(LB$44,Sheep!$R$333:$R$340,1),0)</f>
        <v>5</v>
      </c>
      <c r="LB48" s="589">
        <f>IFERROR(MATCH(LC$44,Sheep!$R$333:$R$340,1),0)</f>
        <v>5</v>
      </c>
      <c r="LC48" s="589">
        <f>IFERROR(MATCH(LD$44,Sheep!$R$333:$R$340,1),0)</f>
        <v>5</v>
      </c>
      <c r="LD48" s="589">
        <f>IFERROR(MATCH(LE$44,Sheep!$R$333:$R$340,1),0)</f>
        <v>5</v>
      </c>
      <c r="LE48" s="589">
        <f>IFERROR(MATCH(LF$44,Sheep!$R$333:$R$340,1),0)</f>
        <v>5</v>
      </c>
      <c r="LF48" s="589">
        <f>IFERROR(MATCH(LG$44,Sheep!$R$333:$R$340,1),0)</f>
        <v>5</v>
      </c>
      <c r="LG48" s="589">
        <f>IFERROR(MATCH(LH$44,Sheep!$R$333:$R$340,1),0)</f>
        <v>5</v>
      </c>
      <c r="LH48" s="589">
        <f>IFERROR(MATCH(LI$44,Sheep!$R$333:$R$340,1),0)</f>
        <v>5</v>
      </c>
      <c r="LI48" s="589">
        <f>IFERROR(MATCH(LJ$44,Sheep!$R$333:$R$340,1),0)</f>
        <v>5</v>
      </c>
      <c r="LJ48" s="589">
        <f>IFERROR(MATCH(LK$44,Sheep!$R$333:$R$340,1),0)</f>
        <v>5</v>
      </c>
      <c r="LK48" s="589">
        <f>IFERROR(MATCH(LL$44,Sheep!$R$333:$R$340,1),0)</f>
        <v>5</v>
      </c>
      <c r="LL48" s="589">
        <f>IFERROR(MATCH(LM$44,Sheep!$R$333:$R$340,1),0)</f>
        <v>5</v>
      </c>
      <c r="LM48" s="589">
        <f>IFERROR(MATCH(LN$44,Sheep!$R$333:$R$340,1),0)</f>
        <v>5</v>
      </c>
      <c r="LN48" s="589">
        <f>IFERROR(MATCH(LO$44,Sheep!$R$333:$R$340,1),0)</f>
        <v>6</v>
      </c>
      <c r="LO48" s="589">
        <f>IFERROR(MATCH(LP$44,Sheep!$R$333:$R$340,1),0)</f>
        <v>6</v>
      </c>
      <c r="LP48" s="589">
        <f>IFERROR(MATCH(LQ$44,Sheep!$R$333:$R$340,1),0)</f>
        <v>6</v>
      </c>
      <c r="LQ48" s="589">
        <f>IFERROR(MATCH(LR$44,Sheep!$R$333:$R$340,1),0)</f>
        <v>6</v>
      </c>
      <c r="LR48" s="589">
        <f>IFERROR(MATCH(LS$44,Sheep!$R$333:$R$340,1),0)</f>
        <v>6</v>
      </c>
      <c r="LS48" s="589">
        <f>IFERROR(MATCH(LT$44,Sheep!$R$333:$R$340,1),0)</f>
        <v>6</v>
      </c>
      <c r="LT48" s="589">
        <f>IFERROR(MATCH(LU$44,Sheep!$R$333:$R$340,1),0)</f>
        <v>6</v>
      </c>
      <c r="LU48" s="589">
        <f>IFERROR(MATCH(LV$44,Sheep!$R$333:$R$340,1),0)</f>
        <v>6</v>
      </c>
      <c r="LV48" s="589">
        <f>IFERROR(MATCH(LW$44,Sheep!$R$333:$R$340,1),0)</f>
        <v>6</v>
      </c>
      <c r="LW48" s="589">
        <f>IFERROR(MATCH(LX$44,Sheep!$R$333:$R$340,1),0)</f>
        <v>6</v>
      </c>
      <c r="LX48" s="589">
        <f>IFERROR(MATCH(LY$44,Sheep!$R$333:$R$340,1),0)</f>
        <v>6</v>
      </c>
      <c r="LY48" s="589">
        <f>IFERROR(MATCH(LZ$44,Sheep!$R$333:$R$340,1),0)</f>
        <v>6</v>
      </c>
      <c r="LZ48" s="589">
        <f>IFERROR(MATCH(MA$44,Sheep!$R$333:$R$340,1),0)</f>
        <v>6</v>
      </c>
      <c r="MA48" s="589">
        <f>IFERROR(MATCH(MB$44,Sheep!$R$333:$R$340,1),0)</f>
        <v>6</v>
      </c>
      <c r="MB48" s="589">
        <f>IFERROR(MATCH(MC$44,Sheep!$R$333:$R$340,1),0)</f>
        <v>6</v>
      </c>
      <c r="MC48" s="589">
        <f>IFERROR(MATCH(MD$44,Sheep!$R$333:$R$340,1),0)</f>
        <v>6</v>
      </c>
      <c r="MD48" s="589">
        <f>IFERROR(MATCH(ME$44,Sheep!$R$333:$R$340,1),0)</f>
        <v>6</v>
      </c>
      <c r="ME48" s="589">
        <f>IFERROR(MATCH(MF$44,Sheep!$R$333:$R$340,1),0)</f>
        <v>6</v>
      </c>
      <c r="MF48" s="589">
        <f>IFERROR(MATCH(MG$44,Sheep!$R$333:$R$340,1),0)</f>
        <v>6</v>
      </c>
      <c r="MG48" s="589">
        <f>IFERROR(MATCH(MH$44,Sheep!$R$333:$R$340,1),0)</f>
        <v>6</v>
      </c>
      <c r="MH48" s="589">
        <f>IFERROR(MATCH(MI$44,Sheep!$R$333:$R$340,1),0)</f>
        <v>6</v>
      </c>
      <c r="MI48" s="589">
        <f>IFERROR(MATCH(MJ$44,Sheep!$R$333:$R$340,1),0)</f>
        <v>6</v>
      </c>
      <c r="MJ48" s="589">
        <f>IFERROR(MATCH(MK$44,Sheep!$R$333:$R$340,1),0)</f>
        <v>6</v>
      </c>
      <c r="MK48" s="589">
        <f>IFERROR(MATCH(ML$44,Sheep!$R$333:$R$340,1),0)</f>
        <v>6</v>
      </c>
      <c r="ML48" s="589">
        <f>IFERROR(MATCH(MM$44,Sheep!$R$333:$R$340,1),0)</f>
        <v>6</v>
      </c>
      <c r="MM48" s="589">
        <f>IFERROR(MATCH(MN$44,Sheep!$R$333:$R$340,1),0)</f>
        <v>6</v>
      </c>
      <c r="MN48" s="589">
        <f>IFERROR(MATCH(MO$44,Sheep!$R$333:$R$340,1),0)</f>
        <v>6</v>
      </c>
      <c r="MO48" s="589">
        <f>IFERROR(MATCH(MP$44,Sheep!$R$333:$R$340,1),0)</f>
        <v>6</v>
      </c>
      <c r="MP48" s="589">
        <f>IFERROR(MATCH(MQ$44,Sheep!$R$333:$R$340,1),0)</f>
        <v>6</v>
      </c>
      <c r="MQ48" s="589">
        <f>IFERROR(MATCH(MR$44,Sheep!$R$333:$R$340,1),0)</f>
        <v>6</v>
      </c>
      <c r="MR48" s="589">
        <f>IFERROR(MATCH(MS$44,Sheep!$R$333:$R$340,1),0)</f>
        <v>6</v>
      </c>
      <c r="MS48" s="589">
        <f>IFERROR(MATCH(MT$44,Sheep!$R$333:$R$340,1),0)</f>
        <v>6</v>
      </c>
      <c r="MT48" s="589">
        <f>IFERROR(MATCH(MU$44,Sheep!$R$333:$R$340,1),0)</f>
        <v>6</v>
      </c>
      <c r="MU48" s="589">
        <f>IFERROR(MATCH(MV$44,Sheep!$R$333:$R$340,1),0)</f>
        <v>6</v>
      </c>
      <c r="MV48" s="589">
        <f>IFERROR(MATCH(MW$44,Sheep!$R$333:$R$340,1),0)</f>
        <v>6</v>
      </c>
      <c r="MW48" s="589">
        <f>IFERROR(MATCH(MX$44,Sheep!$R$333:$R$340,1),0)</f>
        <v>6</v>
      </c>
      <c r="MX48" s="589">
        <f>IFERROR(MATCH(MY$44,Sheep!$R$333:$R$340,1),0)</f>
        <v>6</v>
      </c>
      <c r="MY48" s="589">
        <f>IFERROR(MATCH(MZ$44,Sheep!$R$333:$R$340,1),0)</f>
        <v>6</v>
      </c>
      <c r="MZ48" s="589">
        <f>IFERROR(MATCH(NA$44,Sheep!$R$333:$R$340,1),0)</f>
        <v>6</v>
      </c>
      <c r="NA48" s="589">
        <f>IFERROR(MATCH(NB$44,Sheep!$R$333:$R$340,1),0)</f>
        <v>6</v>
      </c>
      <c r="NB48" s="589">
        <f>IFERROR(MATCH(NC$44,Sheep!$R$333:$R$340,1),0)</f>
        <v>6</v>
      </c>
      <c r="NC48" s="589">
        <f>IFERROR(MATCH(ND$44,Sheep!$R$333:$R$340,1),0)</f>
        <v>6</v>
      </c>
      <c r="ND48" s="589">
        <f>IFERROR(MATCH(NE$44,Sheep!$R$333:$R$340,1),0)</f>
        <v>6</v>
      </c>
      <c r="NE48" s="589">
        <f>IFERROR(MATCH(NF$44,Sheep!$R$333:$R$340,1),0)</f>
        <v>6</v>
      </c>
      <c r="NF48" s="589">
        <f>IFERROR(MATCH(NG$44,Sheep!$R$333:$R$340,1),0)</f>
        <v>6</v>
      </c>
      <c r="NG48" s="589">
        <f>IFERROR(MATCH(NH$44,Sheep!$R$333:$R$340,1),0)</f>
        <v>6</v>
      </c>
      <c r="NH48" s="589">
        <f>IFERROR(MATCH(NI$44,Sheep!$R$333:$R$340,1),0)</f>
        <v>6</v>
      </c>
      <c r="NI48" s="589">
        <f>IFERROR(MATCH(NJ$44,Sheep!$R$333:$R$340,1),0)</f>
        <v>6</v>
      </c>
      <c r="NJ48" s="589">
        <f>IFERROR(MATCH(NK$44,Sheep!$R$333:$R$340,1),0)</f>
        <v>6</v>
      </c>
      <c r="NK48" s="589">
        <f>IFERROR(MATCH(NL$44,Sheep!$R$333:$R$340,1),0)</f>
        <v>6</v>
      </c>
      <c r="NL48" s="589">
        <f>IFERROR(MATCH(NM$44,Sheep!$R$333:$R$340,1),0)</f>
        <v>6</v>
      </c>
      <c r="NM48" s="589">
        <f>IFERROR(MATCH(NN$44,Sheep!$R$333:$R$340,1),0)</f>
        <v>6</v>
      </c>
      <c r="NN48" s="589">
        <f>IFERROR(MATCH(NO$44,Sheep!$R$333:$R$340,1),0)</f>
        <v>7</v>
      </c>
      <c r="NO48" s="589">
        <f>IFERROR(MATCH(NP$44,Sheep!$R$333:$R$340,1),0)</f>
        <v>7</v>
      </c>
      <c r="NP48" s="589">
        <f>IFERROR(MATCH(NQ$44,Sheep!$R$333:$R$340,1),0)</f>
        <v>7</v>
      </c>
      <c r="NQ48" s="589">
        <f>IFERROR(MATCH(NR$44,Sheep!$R$333:$R$340,1),0)</f>
        <v>7</v>
      </c>
      <c r="NR48" s="589">
        <f>IFERROR(MATCH(NS$44,Sheep!$R$333:$R$340,1),0)</f>
        <v>7</v>
      </c>
      <c r="NS48" s="589">
        <f>IFERROR(MATCH(NT$44,Sheep!$R$333:$R$340,1),0)</f>
        <v>7</v>
      </c>
      <c r="NT48" s="589">
        <f>IFERROR(MATCH(NU$44,Sheep!$R$333:$R$340,1),0)</f>
        <v>7</v>
      </c>
      <c r="NU48" s="589">
        <f>IFERROR(MATCH(NV$44,Sheep!$R$333:$R$340,1),0)</f>
        <v>7</v>
      </c>
      <c r="NV48" s="589">
        <f>IFERROR(MATCH(NW$44,Sheep!$R$333:$R$340,1),0)</f>
        <v>7</v>
      </c>
      <c r="NW48" s="589">
        <f>IFERROR(MATCH(NX$44,Sheep!$R$333:$R$340,1),0)</f>
        <v>7</v>
      </c>
      <c r="NX48" s="589">
        <f>IFERROR(MATCH(NY$44,Sheep!$R$333:$R$340,1),0)</f>
        <v>7</v>
      </c>
      <c r="NY48" s="589">
        <f>IFERROR(MATCH(NZ$44,Sheep!$R$333:$R$340,1),0)</f>
        <v>7</v>
      </c>
      <c r="NZ48" s="589">
        <f>IFERROR(MATCH(OA$44,Sheep!$R$333:$R$340,1),0)</f>
        <v>7</v>
      </c>
      <c r="OA48" s="589">
        <f>IFERROR(MATCH(OB$44,Sheep!$R$333:$R$340,1),0)</f>
        <v>7</v>
      </c>
      <c r="OB48" s="589">
        <f>IFERROR(MATCH(OC$44,Sheep!$R$333:$R$340,1),0)</f>
        <v>7</v>
      </c>
      <c r="OC48" s="589">
        <f>IFERROR(MATCH(OD$44,Sheep!$R$333:$R$340,1),0)</f>
        <v>7</v>
      </c>
      <c r="OD48" s="589">
        <f>IFERROR(MATCH(OE$44,Sheep!$R$333:$R$340,1),0)</f>
        <v>7</v>
      </c>
      <c r="OE48" s="589">
        <f>IFERROR(MATCH(OF$44,Sheep!$R$333:$R$340,1),0)</f>
        <v>7</v>
      </c>
      <c r="OF48" s="589">
        <f>IFERROR(MATCH(OG$44,Sheep!$R$333:$R$340,1),0)</f>
        <v>7</v>
      </c>
      <c r="OG48" s="589">
        <f>IFERROR(MATCH(OH$44,Sheep!$R$333:$R$340,1),0)</f>
        <v>7</v>
      </c>
      <c r="OH48" s="589">
        <f>IFERROR(MATCH(OI$44,Sheep!$R$333:$R$340,1),0)</f>
        <v>7</v>
      </c>
      <c r="OI48" s="589">
        <f>IFERROR(MATCH(OJ$44,Sheep!$R$333:$R$340,1),0)</f>
        <v>7</v>
      </c>
      <c r="OJ48" s="589">
        <f>IFERROR(MATCH(OK$44,Sheep!$R$333:$R$340,1),0)</f>
        <v>7</v>
      </c>
      <c r="OK48" s="589">
        <f>IFERROR(MATCH(OL$44,Sheep!$R$333:$R$340,1),0)</f>
        <v>7</v>
      </c>
      <c r="OL48" s="589">
        <f>IFERROR(MATCH(OM$44,Sheep!$R$333:$R$340,1),0)</f>
        <v>7</v>
      </c>
      <c r="OM48" s="589">
        <f>IFERROR(MATCH(ON$44,Sheep!$R$333:$R$340,1),0)</f>
        <v>7</v>
      </c>
      <c r="ON48" s="589">
        <f>IFERROR(MATCH(OO$44,Sheep!$R$333:$R$340,1),0)</f>
        <v>7</v>
      </c>
      <c r="OO48" s="589">
        <f>IFERROR(MATCH(OP$44,Sheep!$R$333:$R$340,1),0)</f>
        <v>7</v>
      </c>
      <c r="OP48" s="589">
        <f>IFERROR(MATCH(OQ$44,Sheep!$R$333:$R$340,1),0)</f>
        <v>7</v>
      </c>
      <c r="OQ48" s="589">
        <f>IFERROR(MATCH(OR$44,Sheep!$R$333:$R$340,1),0)</f>
        <v>7</v>
      </c>
      <c r="OR48" s="589">
        <f>IFERROR(MATCH(OS$44,Sheep!$R$333:$R$340,1),0)</f>
        <v>7</v>
      </c>
      <c r="OS48" s="589">
        <f>IFERROR(MATCH(OT$44,Sheep!$R$333:$R$340,1),0)</f>
        <v>7</v>
      </c>
      <c r="OT48" s="589">
        <f>IFERROR(MATCH(OU$44,Sheep!$R$333:$R$340,1),0)</f>
        <v>7</v>
      </c>
      <c r="OU48" s="589">
        <f>IFERROR(MATCH(OV$44,Sheep!$R$333:$R$340,1),0)</f>
        <v>7</v>
      </c>
      <c r="OV48" s="589">
        <f>IFERROR(MATCH(OW$44,Sheep!$R$333:$R$340,1),0)</f>
        <v>7</v>
      </c>
      <c r="OW48" s="589">
        <f>IFERROR(MATCH(OX$44,Sheep!$R$333:$R$340,1),0)</f>
        <v>7</v>
      </c>
      <c r="OX48" s="589">
        <f>IFERROR(MATCH(OY$44,Sheep!$R$333:$R$340,1),0)</f>
        <v>7</v>
      </c>
      <c r="OY48" s="589">
        <f>IFERROR(MATCH(OZ$44,Sheep!$R$333:$R$340,1),0)</f>
        <v>7</v>
      </c>
      <c r="OZ48" s="589">
        <f>IFERROR(MATCH(PA$44,Sheep!$R$333:$R$340,1),0)</f>
        <v>7</v>
      </c>
      <c r="PA48" s="589">
        <f>IFERROR(MATCH(PB$44,Sheep!$R$333:$R$340,1),0)</f>
        <v>7</v>
      </c>
      <c r="PB48" s="589">
        <f>IFERROR(MATCH(PC$44,Sheep!$R$333:$R$340,1),0)</f>
        <v>7</v>
      </c>
      <c r="PC48" s="589">
        <f>IFERROR(MATCH(PD$44,Sheep!$R$333:$R$340,1),0)</f>
        <v>7</v>
      </c>
      <c r="PD48" s="589">
        <f>IFERROR(MATCH(PE$44,Sheep!$R$333:$R$340,1),0)</f>
        <v>7</v>
      </c>
      <c r="PE48" s="589">
        <f>IFERROR(MATCH(PF$44,Sheep!$R$333:$R$340,1),0)</f>
        <v>7</v>
      </c>
      <c r="PF48" s="589">
        <f>IFERROR(MATCH(PG$44,Sheep!$R$333:$R$340,1),0)</f>
        <v>7</v>
      </c>
      <c r="PG48" s="589">
        <f>IFERROR(MATCH(PH$44,Sheep!$R$333:$R$340,1),0)</f>
        <v>7</v>
      </c>
      <c r="PH48" s="589">
        <f>IFERROR(MATCH(PI$44,Sheep!$R$333:$R$340,1),0)</f>
        <v>7</v>
      </c>
      <c r="PI48" s="589">
        <f>IFERROR(MATCH(PJ$44,Sheep!$R$333:$R$340,1),0)</f>
        <v>7</v>
      </c>
      <c r="PJ48" s="589">
        <f>IFERROR(MATCH(PK$44,Sheep!$R$333:$R$340,1),0)</f>
        <v>7</v>
      </c>
      <c r="PK48" s="589">
        <f>IFERROR(MATCH(PL$44,Sheep!$R$333:$R$340,1),0)</f>
        <v>7</v>
      </c>
      <c r="PL48" s="589">
        <f>IFERROR(MATCH(PM$44,Sheep!$R$333:$R$340,1),0)</f>
        <v>7</v>
      </c>
      <c r="PM48" s="589">
        <f>IFERROR(MATCH(PN$44,Sheep!$R$333:$R$340,1),0)</f>
        <v>7</v>
      </c>
      <c r="PN48" s="589">
        <f>IFERROR(MATCH(PO$44,Sheep!$R$333:$R$340,1),0)</f>
        <v>8</v>
      </c>
      <c r="PO48" s="589">
        <f>IFERROR(MATCH(PP$44,Sheep!$R$333:$R$340,1),0)</f>
        <v>8</v>
      </c>
      <c r="PP48" s="589">
        <f>IFERROR(MATCH(PQ$44,Sheep!$R$333:$R$340,1),0)</f>
        <v>8</v>
      </c>
      <c r="PQ48" s="589">
        <f>IFERROR(MATCH(PR$44,Sheep!$R$333:$R$340,1),0)</f>
        <v>8</v>
      </c>
      <c r="PR48" s="589">
        <f>IFERROR(MATCH(PS$44,Sheep!$R$333:$R$340,1),0)</f>
        <v>8</v>
      </c>
      <c r="PS48" s="589">
        <f>IFERROR(MATCH(PT$44,Sheep!$R$333:$R$340,1),0)</f>
        <v>8</v>
      </c>
      <c r="PT48" s="589">
        <f>IFERROR(MATCH(PU$44,Sheep!$R$333:$R$340,1),0)</f>
        <v>8</v>
      </c>
      <c r="PU48" s="589">
        <f>IFERROR(MATCH(PV$44,Sheep!$R$333:$R$340,1),0)</f>
        <v>8</v>
      </c>
      <c r="PV48" s="589">
        <f>IFERROR(MATCH(PW$44,Sheep!$R$333:$R$340,1),0)</f>
        <v>8</v>
      </c>
      <c r="PW48" s="589">
        <f>IFERROR(MATCH(PX$44,Sheep!$R$333:$R$340,1),0)</f>
        <v>8</v>
      </c>
      <c r="PX48" s="589">
        <f>IFERROR(MATCH(PY$44,Sheep!$R$333:$R$340,1),0)</f>
        <v>8</v>
      </c>
      <c r="PY48" s="589">
        <f>IFERROR(MATCH(PZ$44,Sheep!$R$333:$R$340,1),0)</f>
        <v>8</v>
      </c>
      <c r="PZ48" s="589">
        <f>IFERROR(MATCH(QA$44,Sheep!$R$333:$R$340,1),0)</f>
        <v>8</v>
      </c>
      <c r="QA48" s="589">
        <f>IFERROR(MATCH(QB$44,Sheep!$R$333:$R$340,1),0)</f>
        <v>8</v>
      </c>
      <c r="QB48" s="589">
        <f>IFERROR(MATCH(QC$44,Sheep!$R$333:$R$340,1),0)</f>
        <v>8</v>
      </c>
      <c r="QC48" s="589">
        <f>IFERROR(MATCH(QD$44,Sheep!$R$333:$R$340,1),0)</f>
        <v>8</v>
      </c>
      <c r="QD48" s="589">
        <f>IFERROR(MATCH(QE$44,Sheep!$R$333:$R$340,1),0)</f>
        <v>8</v>
      </c>
      <c r="QE48" s="589">
        <f>IFERROR(MATCH(QF$44,Sheep!$R$333:$R$340,1),0)</f>
        <v>8</v>
      </c>
      <c r="QF48" s="589">
        <f>IFERROR(MATCH(QG$44,Sheep!$R$333:$R$340,1),0)</f>
        <v>8</v>
      </c>
      <c r="QG48" s="589">
        <f>IFERROR(MATCH(QH$44,Sheep!$R$333:$R$340,1),0)</f>
        <v>8</v>
      </c>
      <c r="QH48" s="589">
        <f>IFERROR(MATCH(QI$44,Sheep!$R$333:$R$340,1),0)</f>
        <v>8</v>
      </c>
      <c r="QI48" s="589">
        <f>IFERROR(MATCH(QJ$44,Sheep!$R$333:$R$340,1),0)</f>
        <v>8</v>
      </c>
      <c r="QJ48" s="589">
        <f>IFERROR(MATCH(QK$44,Sheep!$R$333:$R$340,1),0)</f>
        <v>8</v>
      </c>
      <c r="QK48" s="589">
        <f>IFERROR(MATCH(QL$44,Sheep!$R$333:$R$340,1),0)</f>
        <v>8</v>
      </c>
      <c r="QL48" s="589">
        <f>IFERROR(MATCH(QM$44,Sheep!$R$333:$R$340,1),0)</f>
        <v>8</v>
      </c>
      <c r="QM48" s="589">
        <f>IFERROR(MATCH(QN$44,Sheep!$R$333:$R$340,1),0)</f>
        <v>8</v>
      </c>
      <c r="QN48" s="589">
        <f>IFERROR(MATCH(QO$44,Sheep!$R$333:$R$340,1),0)</f>
        <v>8</v>
      </c>
      <c r="QO48" s="589">
        <f>IFERROR(MATCH(QP$44,Sheep!$R$333:$R$340,1),0)</f>
        <v>8</v>
      </c>
      <c r="QP48" s="589">
        <f>IFERROR(MATCH(QQ$44,Sheep!$R$333:$R$340,1),0)</f>
        <v>8</v>
      </c>
      <c r="QQ48" s="589">
        <f>IFERROR(MATCH(QR$44,Sheep!$R$333:$R$340,1),0)</f>
        <v>8</v>
      </c>
      <c r="QR48" s="589">
        <f>IFERROR(MATCH(QS$44,Sheep!$R$333:$R$340,1),0)</f>
        <v>8</v>
      </c>
      <c r="QS48" s="589">
        <f>IFERROR(MATCH(QT$44,Sheep!$R$333:$R$340,1),0)</f>
        <v>8</v>
      </c>
      <c r="QT48" s="589">
        <f>IFERROR(MATCH(QU$44,Sheep!$R$333:$R$340,1),0)</f>
        <v>8</v>
      </c>
      <c r="QU48" s="589">
        <f>IFERROR(MATCH(QV$44,Sheep!$R$333:$R$340,1),0)</f>
        <v>8</v>
      </c>
      <c r="QV48" s="589">
        <f>IFERROR(MATCH(QW$44,Sheep!$R$333:$R$340,1),0)</f>
        <v>8</v>
      </c>
      <c r="QW48" s="589">
        <f>IFERROR(MATCH(QX$44,Sheep!$R$333:$R$340,1),0)</f>
        <v>8</v>
      </c>
      <c r="QX48" s="589">
        <f>IFERROR(MATCH(QY$44,Sheep!$R$333:$R$340,1),0)</f>
        <v>8</v>
      </c>
      <c r="QY48" s="589">
        <f>IFERROR(MATCH(QZ$44,Sheep!$R$333:$R$340,1),0)</f>
        <v>8</v>
      </c>
      <c r="QZ48" s="589">
        <f>IFERROR(MATCH(RA$44,Sheep!$R$333:$R$340,1),0)</f>
        <v>8</v>
      </c>
      <c r="RA48" s="589">
        <f>IFERROR(MATCH(RB$44,Sheep!$R$333:$R$340,1),0)</f>
        <v>8</v>
      </c>
      <c r="RB48" s="589">
        <f>IFERROR(MATCH(RC$44,Sheep!$R$333:$R$340,1),0)</f>
        <v>8</v>
      </c>
      <c r="RC48" s="589">
        <f>IFERROR(MATCH(RD$44,Sheep!$R$333:$R$340,1),0)</f>
        <v>8</v>
      </c>
      <c r="RD48" s="589">
        <f>IFERROR(MATCH(RE$44,Sheep!$R$333:$R$340,1),0)</f>
        <v>8</v>
      </c>
      <c r="RE48" s="589">
        <f>IFERROR(MATCH(RF$44,Sheep!$R$333:$R$340,1),0)</f>
        <v>8</v>
      </c>
      <c r="RF48" s="589">
        <f>IFERROR(MATCH(RG$44,Sheep!$R$333:$R$340,1),0)</f>
        <v>8</v>
      </c>
      <c r="RG48" s="589">
        <f>IFERROR(MATCH(RH$44,Sheep!$R$333:$R$340,1),0)</f>
        <v>8</v>
      </c>
      <c r="RH48" s="589">
        <f>IFERROR(MATCH(RI$44,Sheep!$R$333:$R$340,1),0)</f>
        <v>8</v>
      </c>
      <c r="RI48" s="589">
        <f>IFERROR(MATCH(RJ$44,Sheep!$R$333:$R$340,1),0)</f>
        <v>8</v>
      </c>
      <c r="RJ48" s="589">
        <f>IFERROR(MATCH(RK$44,Sheep!$R$333:$R$340,1),0)</f>
        <v>8</v>
      </c>
      <c r="RK48" s="589">
        <f>IFERROR(MATCH(RL$44,Sheep!$R$333:$R$340,1),0)</f>
        <v>8</v>
      </c>
      <c r="RL48" s="589">
        <f>IFERROR(MATCH(RM$44,Sheep!$R$333:$R$340,1),0)</f>
        <v>8</v>
      </c>
      <c r="RM48" s="589">
        <f>IFERROR(MATCH(RN$44,Sheep!$R$333:$R$340,1),0)</f>
        <v>8</v>
      </c>
      <c r="RN48" s="589">
        <f>IFERROR(MATCH(RO$44,Sheep!$R$333:$R$340,1),0)</f>
        <v>8</v>
      </c>
      <c r="RO48" s="589">
        <f>IFERROR(MATCH(RP$44,Sheep!$R$333:$R$340,1),0)</f>
        <v>8</v>
      </c>
      <c r="RP48" s="589">
        <f>IFERROR(MATCH(RQ$44,Sheep!$R$333:$R$340,1),0)</f>
        <v>8</v>
      </c>
      <c r="RQ48" s="589">
        <f>IFERROR(MATCH(RR$44,Sheep!$R$333:$R$340,1),0)</f>
        <v>8</v>
      </c>
      <c r="RR48" s="589">
        <f>IFERROR(MATCH(RS$44,Sheep!$R$333:$R$340,1),0)</f>
        <v>8</v>
      </c>
      <c r="RS48" s="589">
        <f>IFERROR(MATCH(RT$44,Sheep!$R$333:$R$340,1),0)</f>
        <v>8</v>
      </c>
      <c r="RT48" s="589">
        <f>IFERROR(MATCH(RU$44,Sheep!$R$333:$R$340,1),0)</f>
        <v>8</v>
      </c>
      <c r="RU48" s="589">
        <f>IFERROR(MATCH(RV$44,Sheep!$R$333:$R$340,1),0)</f>
        <v>8</v>
      </c>
      <c r="RV48" s="589">
        <f>IFERROR(MATCH(RW$44,Sheep!$R$333:$R$340,1),0)</f>
        <v>8</v>
      </c>
      <c r="RW48" s="589">
        <f>IFERROR(MATCH(RX$44,Sheep!$R$333:$R$340,1),0)</f>
        <v>8</v>
      </c>
      <c r="RX48" s="589">
        <f>IFERROR(MATCH(RY$44,Sheep!$R$333:$R$340,1),0)</f>
        <v>8</v>
      </c>
      <c r="RY48" s="589">
        <f>IFERROR(MATCH(RZ$44,Sheep!$R$333:$R$340,1),0)</f>
        <v>8</v>
      </c>
      <c r="RZ48" s="589">
        <f>IFERROR(MATCH(SA$44,Sheep!$R$333:$R$340,1),0)</f>
        <v>8</v>
      </c>
      <c r="SA48" s="589">
        <f>IFERROR(MATCH(SB$44,Sheep!$R$333:$R$340,1),0)</f>
        <v>8</v>
      </c>
      <c r="SB48" s="589">
        <f>IFERROR(MATCH(SC$44,Sheep!$R$333:$R$340,1),0)</f>
        <v>8</v>
      </c>
      <c r="SC48" s="589">
        <f>IFERROR(MATCH(SD$44,Sheep!$R$333:$R$340,1),0)</f>
        <v>8</v>
      </c>
      <c r="SD48" s="589">
        <f>IFERROR(MATCH(SE$44,Sheep!$R$333:$R$340,1),0)</f>
        <v>8</v>
      </c>
      <c r="SE48" s="589">
        <f>IFERROR(MATCH(SF$44,Sheep!$R$333:$R$340,1),0)</f>
        <v>8</v>
      </c>
      <c r="SF48" s="589">
        <f>IFERROR(MATCH(SG$44,Sheep!$R$333:$R$340,1),0)</f>
        <v>8</v>
      </c>
      <c r="SG48" s="589">
        <f>IFERROR(MATCH(SH$44,Sheep!$R$333:$R$340,1),0)</f>
        <v>8</v>
      </c>
      <c r="SH48" s="589">
        <f>IFERROR(MATCH(SI$44,Sheep!$R$333:$R$340,1),0)</f>
        <v>8</v>
      </c>
      <c r="SI48" s="589">
        <f>IFERROR(MATCH(SJ$44,Sheep!$R$333:$R$340,1),0)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IFERROR(INDEX(Sheep!$R$333:$R$340,K48,1),0)</f>
        <v>0</v>
      </c>
      <c r="L49" s="652">
        <f>IFERROR(INDEX(Sheep!$R$333:$R$340,L48,1),0)</f>
        <v>0</v>
      </c>
      <c r="M49" s="652">
        <f>IFERROR(INDEX(Sheep!$R$333:$R$340,M48,1),0)</f>
        <v>0</v>
      </c>
      <c r="N49" s="652">
        <f>IFERROR(INDEX(Sheep!$R$333:$R$340,N48,1),0)</f>
        <v>0</v>
      </c>
      <c r="O49" s="652">
        <f>IFERROR(INDEX(Sheep!$R$333:$R$340,O48,1),0)</f>
        <v>0</v>
      </c>
      <c r="P49" s="652">
        <f>IFERROR(INDEX(Sheep!$R$333:$R$340,P48,1),0)</f>
        <v>0</v>
      </c>
      <c r="Q49" s="652">
        <f>IFERROR(INDEX(Sheep!$R$333:$R$340,Q48,1),0)</f>
        <v>0</v>
      </c>
      <c r="R49" s="652">
        <f>IFERROR(INDEX(Sheep!$R$333:$R$340,R48,1),0)</f>
        <v>0</v>
      </c>
      <c r="S49" s="652">
        <f>IFERROR(INDEX(Sheep!$R$333:$R$340,S48,1),0)</f>
        <v>0</v>
      </c>
      <c r="T49" s="652">
        <f>IFERROR(INDEX(Sheep!$R$333:$R$340,T48,1),0)</f>
        <v>0</v>
      </c>
      <c r="U49" s="652">
        <f>IFERROR(INDEX(Sheep!$R$333:$R$340,U48,1),0)</f>
        <v>0</v>
      </c>
      <c r="V49" s="652">
        <f>IFERROR(INDEX(Sheep!$R$333:$R$340,V48,1),0)</f>
        <v>0</v>
      </c>
      <c r="W49" s="652">
        <f>IFERROR(INDEX(Sheep!$R$333:$R$340,W48,1),0)</f>
        <v>0</v>
      </c>
      <c r="X49" s="652">
        <f>IFERROR(INDEX(Sheep!$R$333:$R$340,X48,1),0)</f>
        <v>0</v>
      </c>
      <c r="Y49" s="652">
        <f>IFERROR(INDEX(Sheep!$R$333:$R$340,Y48,1),0)</f>
        <v>0</v>
      </c>
      <c r="Z49" s="652">
        <f>IFERROR(INDEX(Sheep!$R$333:$R$340,Z48,1),0)</f>
        <v>0</v>
      </c>
      <c r="AA49" s="652">
        <f>IFERROR(INDEX(Sheep!$R$333:$R$340,AA48,1),0)</f>
        <v>0</v>
      </c>
      <c r="AB49" s="652">
        <f>IFERROR(INDEX(Sheep!$R$333:$R$340,AB48,1),0)</f>
        <v>0</v>
      </c>
      <c r="AC49" s="652">
        <f>IFERROR(INDEX(Sheep!$R$333:$R$340,AC48,1),0)</f>
        <v>0</v>
      </c>
      <c r="AD49" s="652">
        <f>IFERROR(INDEX(Sheep!$R$333:$R$340,AD48,1),0)</f>
        <v>0</v>
      </c>
      <c r="AE49" s="652">
        <f>IFERROR(INDEX(Sheep!$R$333:$R$340,AE48,1),0)</f>
        <v>0</v>
      </c>
      <c r="AF49" s="652">
        <f>IFERROR(INDEX(Sheep!$R$333:$R$340,AF48,1),0)</f>
        <v>0</v>
      </c>
      <c r="AG49" s="652">
        <f>IFERROR(INDEX(Sheep!$R$333:$R$340,AG48,1),0)</f>
        <v>0</v>
      </c>
      <c r="AH49" s="652">
        <f>IFERROR(INDEX(Sheep!$R$333:$R$340,AH48,1),0)</f>
        <v>0</v>
      </c>
      <c r="AI49" s="652">
        <f>IFERROR(INDEX(Sheep!$R$333:$R$340,AI48,1),0)</f>
        <v>0</v>
      </c>
      <c r="AJ49" s="652">
        <f>IFERROR(INDEX(Sheep!$R$333:$R$340,AJ48,1),0)</f>
        <v>0</v>
      </c>
      <c r="AK49" s="652">
        <f>IFERROR(INDEX(Sheep!$R$333:$R$340,AK48,1),0)</f>
        <v>0</v>
      </c>
      <c r="AL49" s="652">
        <f>IFERROR(INDEX(Sheep!$R$333:$R$340,AL48,1),0)</f>
        <v>0</v>
      </c>
      <c r="AM49" s="652">
        <f>IFERROR(INDEX(Sheep!$R$333:$R$340,AM48,1),0)</f>
        <v>0</v>
      </c>
      <c r="AN49" s="652">
        <f>IFERROR(INDEX(Sheep!$R$333:$R$340,AN48,1),0)</f>
        <v>0</v>
      </c>
      <c r="AO49" s="652">
        <f>IFERROR(INDEX(Sheep!$R$333:$R$340,AO48,1),0)</f>
        <v>0</v>
      </c>
      <c r="AP49" s="652">
        <f>IFERROR(INDEX(Sheep!$R$333:$R$340,AP48,1),0)</f>
        <v>0</v>
      </c>
      <c r="AQ49" s="652">
        <f>IFERROR(INDEX(Sheep!$R$333:$R$340,AQ48,1),0)</f>
        <v>0</v>
      </c>
      <c r="AR49" s="652">
        <f>IFERROR(INDEX(Sheep!$R$333:$R$340,AR48,1),0)</f>
        <v>0</v>
      </c>
      <c r="AS49" s="652">
        <f>IFERROR(INDEX(Sheep!$R$333:$R$340,AS48,1),0)</f>
        <v>0</v>
      </c>
      <c r="AT49" s="652">
        <f>IFERROR(INDEX(Sheep!$R$333:$R$340,AT48,1),0)</f>
        <v>0</v>
      </c>
      <c r="AU49" s="652">
        <f>IFERROR(INDEX(Sheep!$R$333:$R$340,AU48,1),0)</f>
        <v>0</v>
      </c>
      <c r="AV49" s="652">
        <f>IFERROR(INDEX(Sheep!$R$333:$R$340,AV48,1),0)</f>
        <v>0</v>
      </c>
      <c r="AW49" s="652">
        <f>IFERROR(INDEX(Sheep!$R$333:$R$340,AW48,1),0)</f>
        <v>0</v>
      </c>
      <c r="AX49" s="652">
        <f>IFERROR(INDEX(Sheep!$R$333:$R$340,AX48,1),0)</f>
        <v>0</v>
      </c>
      <c r="AY49" s="652">
        <f>IFERROR(INDEX(Sheep!$R$333:$R$340,AY48,1),0)</f>
        <v>0</v>
      </c>
      <c r="AZ49" s="652">
        <f>IFERROR(INDEX(Sheep!$R$333:$R$340,AZ48,1),0)</f>
        <v>0</v>
      </c>
      <c r="BA49" s="652">
        <f>IFERROR(INDEX(Sheep!$R$333:$R$340,BA48,1),0)</f>
        <v>0</v>
      </c>
      <c r="BB49" s="652">
        <f>IFERROR(INDEX(Sheep!$R$333:$R$340,BB48,1),0)</f>
        <v>0</v>
      </c>
      <c r="BC49" s="652">
        <f>IFERROR(INDEX(Sheep!$R$333:$R$340,BC48,1),0)</f>
        <v>0</v>
      </c>
      <c r="BD49" s="652">
        <f>IFERROR(INDEX(Sheep!$R$333:$R$340,BD48,1),0)</f>
        <v>0</v>
      </c>
      <c r="BE49" s="652">
        <f>IFERROR(INDEX(Sheep!$R$333:$R$340,BE48,1),0)</f>
        <v>0</v>
      </c>
      <c r="BF49" s="652">
        <f>IFERROR(INDEX(Sheep!$R$333:$R$340,BF48,1),0)</f>
        <v>0</v>
      </c>
      <c r="BG49" s="652">
        <f>IFERROR(INDEX(Sheep!$R$333:$R$340,BG48,1),0)</f>
        <v>0</v>
      </c>
      <c r="BH49" s="652">
        <f>IFERROR(INDEX(Sheep!$R$333:$R$340,BH48,1),0)</f>
        <v>0</v>
      </c>
      <c r="BI49" s="652">
        <f>IFERROR(INDEX(Sheep!$R$333:$R$340,BI48,1),0)</f>
        <v>0</v>
      </c>
      <c r="BJ49" s="652">
        <f>IFERROR(INDEX(Sheep!$R$333:$R$340,BJ48,1),0)</f>
        <v>0</v>
      </c>
      <c r="BK49" s="652">
        <f>IFERROR(INDEX(Sheep!$R$333:$R$340,BK48,1),0)</f>
        <v>0</v>
      </c>
      <c r="BL49" s="652">
        <f>IFERROR(INDEX(Sheep!$R$333:$R$340,BL48,1),0)</f>
        <v>0</v>
      </c>
      <c r="BM49" s="652">
        <f>IFERROR(INDEX(Sheep!$R$333:$R$340,BM48,1),0)</f>
        <v>0</v>
      </c>
      <c r="BN49" s="652">
        <f>IFERROR(INDEX(Sheep!$R$333:$R$340,BN48,1),0)</f>
        <v>43857</v>
      </c>
      <c r="BO49" s="652">
        <f>IFERROR(INDEX(Sheep!$R$333:$R$340,BO48,1),0)</f>
        <v>43857</v>
      </c>
      <c r="BP49" s="652">
        <f>IFERROR(INDEX(Sheep!$R$333:$R$340,BP48,1),0)</f>
        <v>43857</v>
      </c>
      <c r="BQ49" s="652">
        <f>IFERROR(INDEX(Sheep!$R$333:$R$340,BQ48,1),0)</f>
        <v>43857</v>
      </c>
      <c r="BR49" s="652">
        <f>IFERROR(INDEX(Sheep!$R$333:$R$340,BR48,1),0)</f>
        <v>43857</v>
      </c>
      <c r="BS49" s="652">
        <f>IFERROR(INDEX(Sheep!$R$333:$R$340,BS48,1),0)</f>
        <v>43857</v>
      </c>
      <c r="BT49" s="652">
        <f>IFERROR(INDEX(Sheep!$R$333:$R$340,BT48,1),0)</f>
        <v>43857</v>
      </c>
      <c r="BU49" s="652">
        <f>IFERROR(INDEX(Sheep!$R$333:$R$340,BU48,1),0)</f>
        <v>43857</v>
      </c>
      <c r="BV49" s="652">
        <f>IFERROR(INDEX(Sheep!$R$333:$R$340,BV48,1),0)</f>
        <v>43857</v>
      </c>
      <c r="BW49" s="652">
        <f>IFERROR(INDEX(Sheep!$R$333:$R$340,BW48,1),0)</f>
        <v>43857</v>
      </c>
      <c r="BX49" s="652">
        <f>IFERROR(INDEX(Sheep!$R$333:$R$340,BX48,1),0)</f>
        <v>43857</v>
      </c>
      <c r="BY49" s="652">
        <f>IFERROR(INDEX(Sheep!$R$333:$R$340,BY48,1),0)</f>
        <v>43857</v>
      </c>
      <c r="BZ49" s="652">
        <f>IFERROR(INDEX(Sheep!$R$333:$R$340,BZ48,1),0)</f>
        <v>43857</v>
      </c>
      <c r="CA49" s="652">
        <f>IFERROR(INDEX(Sheep!$R$333:$R$340,CA48,1),0)</f>
        <v>43857</v>
      </c>
      <c r="CB49" s="652">
        <f>IFERROR(INDEX(Sheep!$R$333:$R$340,CB48,1),0)</f>
        <v>43857</v>
      </c>
      <c r="CC49" s="652">
        <f>IFERROR(INDEX(Sheep!$R$333:$R$340,CC48,1),0)</f>
        <v>43857</v>
      </c>
      <c r="CD49" s="652">
        <f>IFERROR(INDEX(Sheep!$R$333:$R$340,CD48,1),0)</f>
        <v>43857</v>
      </c>
      <c r="CE49" s="652">
        <f>IFERROR(INDEX(Sheep!$R$333:$R$340,CE48,1),0)</f>
        <v>43857</v>
      </c>
      <c r="CF49" s="652">
        <f>IFERROR(INDEX(Sheep!$R$333:$R$340,CF48,1),0)</f>
        <v>43857</v>
      </c>
      <c r="CG49" s="652">
        <f>IFERROR(INDEX(Sheep!$R$333:$R$340,CG48,1),0)</f>
        <v>43857</v>
      </c>
      <c r="CH49" s="652">
        <f>IFERROR(INDEX(Sheep!$R$333:$R$340,CH48,1),0)</f>
        <v>43857</v>
      </c>
      <c r="CI49" s="652">
        <f>IFERROR(INDEX(Sheep!$R$333:$R$340,CI48,1),0)</f>
        <v>43857</v>
      </c>
      <c r="CJ49" s="652">
        <f>IFERROR(INDEX(Sheep!$R$333:$R$340,CJ48,1),0)</f>
        <v>43857</v>
      </c>
      <c r="CK49" s="652">
        <f>IFERROR(INDEX(Sheep!$R$333:$R$340,CK48,1),0)</f>
        <v>43857</v>
      </c>
      <c r="CL49" s="652">
        <f>IFERROR(INDEX(Sheep!$R$333:$R$340,CL48,1),0)</f>
        <v>43857</v>
      </c>
      <c r="CM49" s="652">
        <f>IFERROR(INDEX(Sheep!$R$333:$R$340,CM48,1),0)</f>
        <v>43857</v>
      </c>
      <c r="CN49" s="652">
        <f>IFERROR(INDEX(Sheep!$R$333:$R$340,CN48,1),0)</f>
        <v>43857</v>
      </c>
      <c r="CO49" s="652">
        <f>IFERROR(INDEX(Sheep!$R$333:$R$340,CO48,1),0)</f>
        <v>43857</v>
      </c>
      <c r="CP49" s="652">
        <f>IFERROR(INDEX(Sheep!$R$333:$R$340,CP48,1),0)</f>
        <v>43857</v>
      </c>
      <c r="CQ49" s="652">
        <f>IFERROR(INDEX(Sheep!$R$333:$R$340,CQ48,1),0)</f>
        <v>43857</v>
      </c>
      <c r="CR49" s="652">
        <f>IFERROR(INDEX(Sheep!$R$333:$R$340,CR48,1),0)</f>
        <v>43857</v>
      </c>
      <c r="CS49" s="652">
        <f>IFERROR(INDEX(Sheep!$R$333:$R$340,CS48,1),0)</f>
        <v>43857</v>
      </c>
      <c r="CT49" s="652">
        <f>IFERROR(INDEX(Sheep!$R$333:$R$340,CT48,1),0)</f>
        <v>43857</v>
      </c>
      <c r="CU49" s="652">
        <f>IFERROR(INDEX(Sheep!$R$333:$R$340,CU48,1),0)</f>
        <v>43857</v>
      </c>
      <c r="CV49" s="652">
        <f>IFERROR(INDEX(Sheep!$R$333:$R$340,CV48,1),0)</f>
        <v>43857</v>
      </c>
      <c r="CW49" s="652">
        <f>IFERROR(INDEX(Sheep!$R$333:$R$340,CW48,1),0)</f>
        <v>43857</v>
      </c>
      <c r="CX49" s="652">
        <f>IFERROR(INDEX(Sheep!$R$333:$R$340,CX48,1),0)</f>
        <v>43857</v>
      </c>
      <c r="CY49" s="652">
        <f>IFERROR(INDEX(Sheep!$R$333:$R$340,CY48,1),0)</f>
        <v>43857</v>
      </c>
      <c r="CZ49" s="652">
        <f>IFERROR(INDEX(Sheep!$R$333:$R$340,CZ48,1),0)</f>
        <v>43857</v>
      </c>
      <c r="DA49" s="652">
        <f>IFERROR(INDEX(Sheep!$R$333:$R$340,DA48,1),0)</f>
        <v>43857</v>
      </c>
      <c r="DB49" s="652">
        <f>IFERROR(INDEX(Sheep!$R$333:$R$340,DB48,1),0)</f>
        <v>43857</v>
      </c>
      <c r="DC49" s="652">
        <f>IFERROR(INDEX(Sheep!$R$333:$R$340,DC48,1),0)</f>
        <v>43857</v>
      </c>
      <c r="DD49" s="652">
        <f>IFERROR(INDEX(Sheep!$R$333:$R$340,DD48,1),0)</f>
        <v>43857</v>
      </c>
      <c r="DE49" s="652">
        <f>IFERROR(INDEX(Sheep!$R$333:$R$340,DE48,1),0)</f>
        <v>43857</v>
      </c>
      <c r="DF49" s="652">
        <f>IFERROR(INDEX(Sheep!$R$333:$R$340,DF48,1),0)</f>
        <v>43857</v>
      </c>
      <c r="DG49" s="652">
        <f>IFERROR(INDEX(Sheep!$R$333:$R$340,DG48,1),0)</f>
        <v>43857</v>
      </c>
      <c r="DH49" s="652">
        <f>IFERROR(INDEX(Sheep!$R$333:$R$340,DH48,1),0)</f>
        <v>43857</v>
      </c>
      <c r="DI49" s="652">
        <f>IFERROR(INDEX(Sheep!$R$333:$R$340,DI48,1),0)</f>
        <v>43857</v>
      </c>
      <c r="DJ49" s="652">
        <f>IFERROR(INDEX(Sheep!$R$333:$R$340,DJ48,1),0)</f>
        <v>43857</v>
      </c>
      <c r="DK49" s="652">
        <f>IFERROR(INDEX(Sheep!$R$333:$R$340,DK48,1),0)</f>
        <v>43857</v>
      </c>
      <c r="DL49" s="652">
        <f>IFERROR(INDEX(Sheep!$R$333:$R$340,DL48,1),0)</f>
        <v>43857</v>
      </c>
      <c r="DM49" s="652">
        <f>IFERROR(INDEX(Sheep!$R$333:$R$340,DM48,1),0)</f>
        <v>43857</v>
      </c>
      <c r="DN49" s="652">
        <f>IFERROR(INDEX(Sheep!$R$333:$R$340,DN48,1),0)</f>
        <v>44222</v>
      </c>
      <c r="DO49" s="652">
        <f>IFERROR(INDEX(Sheep!$R$333:$R$340,DO48,1),0)</f>
        <v>44222</v>
      </c>
      <c r="DP49" s="652">
        <f>IFERROR(INDEX(Sheep!$R$333:$R$340,DP48,1),0)</f>
        <v>44222</v>
      </c>
      <c r="DQ49" s="652">
        <f>IFERROR(INDEX(Sheep!$R$333:$R$340,DQ48,1),0)</f>
        <v>44222</v>
      </c>
      <c r="DR49" s="652">
        <f>IFERROR(INDEX(Sheep!$R$333:$R$340,DR48,1),0)</f>
        <v>44222</v>
      </c>
      <c r="DS49" s="652">
        <f>IFERROR(INDEX(Sheep!$R$333:$R$340,DS48,1),0)</f>
        <v>44222</v>
      </c>
      <c r="DT49" s="652">
        <f>IFERROR(INDEX(Sheep!$R$333:$R$340,DT48,1),0)</f>
        <v>44222</v>
      </c>
      <c r="DU49" s="652">
        <f>IFERROR(INDEX(Sheep!$R$333:$R$340,DU48,1),0)</f>
        <v>44222</v>
      </c>
      <c r="DV49" s="652">
        <f>IFERROR(INDEX(Sheep!$R$333:$R$340,DV48,1),0)</f>
        <v>44222</v>
      </c>
      <c r="DW49" s="652">
        <f>IFERROR(INDEX(Sheep!$R$333:$R$340,DW48,1),0)</f>
        <v>44222</v>
      </c>
      <c r="DX49" s="652">
        <f>IFERROR(INDEX(Sheep!$R$333:$R$340,DX48,1),0)</f>
        <v>44222</v>
      </c>
      <c r="DY49" s="652">
        <f>IFERROR(INDEX(Sheep!$R$333:$R$340,DY48,1),0)</f>
        <v>44222</v>
      </c>
      <c r="DZ49" s="652">
        <f>IFERROR(INDEX(Sheep!$R$333:$R$340,DZ48,1),0)</f>
        <v>44222</v>
      </c>
      <c r="EA49" s="652">
        <f>IFERROR(INDEX(Sheep!$R$333:$R$340,EA48,1),0)</f>
        <v>44222</v>
      </c>
      <c r="EB49" s="652">
        <f>IFERROR(INDEX(Sheep!$R$333:$R$340,EB48,1),0)</f>
        <v>44222</v>
      </c>
      <c r="EC49" s="652">
        <f>IFERROR(INDEX(Sheep!$R$333:$R$340,EC48,1),0)</f>
        <v>44222</v>
      </c>
      <c r="ED49" s="652">
        <f>IFERROR(INDEX(Sheep!$R$333:$R$340,ED48,1),0)</f>
        <v>44222</v>
      </c>
      <c r="EE49" s="652">
        <f>IFERROR(INDEX(Sheep!$R$333:$R$340,EE48,1),0)</f>
        <v>44222</v>
      </c>
      <c r="EF49" s="652">
        <f>IFERROR(INDEX(Sheep!$R$333:$R$340,EF48,1),0)</f>
        <v>44222</v>
      </c>
      <c r="EG49" s="652">
        <f>IFERROR(INDEX(Sheep!$R$333:$R$340,EG48,1),0)</f>
        <v>44222</v>
      </c>
      <c r="EH49" s="652">
        <f>IFERROR(INDEX(Sheep!$R$333:$R$340,EH48,1),0)</f>
        <v>44222</v>
      </c>
      <c r="EI49" s="652">
        <f>IFERROR(INDEX(Sheep!$R$333:$R$340,EI48,1),0)</f>
        <v>44222</v>
      </c>
      <c r="EJ49" s="652">
        <f>IFERROR(INDEX(Sheep!$R$333:$R$340,EJ48,1),0)</f>
        <v>44222</v>
      </c>
      <c r="EK49" s="652">
        <f>IFERROR(INDEX(Sheep!$R$333:$R$340,EK48,1),0)</f>
        <v>44222</v>
      </c>
      <c r="EL49" s="652">
        <f>IFERROR(INDEX(Sheep!$R$333:$R$340,EL48,1),0)</f>
        <v>44222</v>
      </c>
      <c r="EM49" s="652">
        <f>IFERROR(INDEX(Sheep!$R$333:$R$340,EM48,1),0)</f>
        <v>44222</v>
      </c>
      <c r="EN49" s="652">
        <f>IFERROR(INDEX(Sheep!$R$333:$R$340,EN48,1),0)</f>
        <v>44222</v>
      </c>
      <c r="EO49" s="652">
        <f>IFERROR(INDEX(Sheep!$R$333:$R$340,EO48,1),0)</f>
        <v>44222</v>
      </c>
      <c r="EP49" s="652">
        <f>IFERROR(INDEX(Sheep!$R$333:$R$340,EP48,1),0)</f>
        <v>44222</v>
      </c>
      <c r="EQ49" s="652">
        <f>IFERROR(INDEX(Sheep!$R$333:$R$340,EQ48,1),0)</f>
        <v>44222</v>
      </c>
      <c r="ER49" s="652">
        <f>IFERROR(INDEX(Sheep!$R$333:$R$340,ER48,1),0)</f>
        <v>44222</v>
      </c>
      <c r="ES49" s="652">
        <f>IFERROR(INDEX(Sheep!$R$333:$R$340,ES48,1),0)</f>
        <v>44222</v>
      </c>
      <c r="ET49" s="652">
        <f>IFERROR(INDEX(Sheep!$R$333:$R$340,ET48,1),0)</f>
        <v>44222</v>
      </c>
      <c r="EU49" s="652">
        <f>IFERROR(INDEX(Sheep!$R$333:$R$340,EU48,1),0)</f>
        <v>44222</v>
      </c>
      <c r="EV49" s="652">
        <f>IFERROR(INDEX(Sheep!$R$333:$R$340,EV48,1),0)</f>
        <v>44222</v>
      </c>
      <c r="EW49" s="652">
        <f>IFERROR(INDEX(Sheep!$R$333:$R$340,EW48,1),0)</f>
        <v>44222</v>
      </c>
      <c r="EX49" s="652">
        <f>IFERROR(INDEX(Sheep!$R$333:$R$340,EX48,1),0)</f>
        <v>44222</v>
      </c>
      <c r="EY49" s="652">
        <f>IFERROR(INDEX(Sheep!$R$333:$R$340,EY48,1),0)</f>
        <v>44222</v>
      </c>
      <c r="EZ49" s="652">
        <f>IFERROR(INDEX(Sheep!$R$333:$R$340,EZ48,1),0)</f>
        <v>44222</v>
      </c>
      <c r="FA49" s="652">
        <f>IFERROR(INDEX(Sheep!$R$333:$R$340,FA48,1),0)</f>
        <v>44222</v>
      </c>
      <c r="FB49" s="652">
        <f>IFERROR(INDEX(Sheep!$R$333:$R$340,FB48,1),0)</f>
        <v>44222</v>
      </c>
      <c r="FC49" s="652">
        <f>IFERROR(INDEX(Sheep!$R$333:$R$340,FC48,1),0)</f>
        <v>44222</v>
      </c>
      <c r="FD49" s="652">
        <f>IFERROR(INDEX(Sheep!$R$333:$R$340,FD48,1),0)</f>
        <v>44222</v>
      </c>
      <c r="FE49" s="652">
        <f>IFERROR(INDEX(Sheep!$R$333:$R$340,FE48,1),0)</f>
        <v>44222</v>
      </c>
      <c r="FF49" s="652">
        <f>IFERROR(INDEX(Sheep!$R$333:$R$340,FF48,1),0)</f>
        <v>44222</v>
      </c>
      <c r="FG49" s="652">
        <f>IFERROR(INDEX(Sheep!$R$333:$R$340,FG48,1),0)</f>
        <v>44222</v>
      </c>
      <c r="FH49" s="652">
        <f>IFERROR(INDEX(Sheep!$R$333:$R$340,FH48,1),0)</f>
        <v>44222</v>
      </c>
      <c r="FI49" s="652">
        <f>IFERROR(INDEX(Sheep!$R$333:$R$340,FI48,1),0)</f>
        <v>44222</v>
      </c>
      <c r="FJ49" s="652">
        <f>IFERROR(INDEX(Sheep!$R$333:$R$340,FJ48,1),0)</f>
        <v>44222</v>
      </c>
      <c r="FK49" s="652">
        <f>IFERROR(INDEX(Sheep!$R$333:$R$340,FK48,1),0)</f>
        <v>44222</v>
      </c>
      <c r="FL49" s="652">
        <f>IFERROR(INDEX(Sheep!$R$333:$R$340,FL48,1),0)</f>
        <v>44222</v>
      </c>
      <c r="FM49" s="652">
        <f>IFERROR(INDEX(Sheep!$R$333:$R$340,FM48,1),0)</f>
        <v>44222</v>
      </c>
      <c r="FN49" s="652">
        <f>IFERROR(INDEX(Sheep!$R$333:$R$340,FN48,1),0)</f>
        <v>44587</v>
      </c>
      <c r="FO49" s="652">
        <f>IFERROR(INDEX(Sheep!$R$333:$R$340,FO48,1),0)</f>
        <v>44587</v>
      </c>
      <c r="FP49" s="652">
        <f>IFERROR(INDEX(Sheep!$R$333:$R$340,FP48,1),0)</f>
        <v>44587</v>
      </c>
      <c r="FQ49" s="652">
        <f>IFERROR(INDEX(Sheep!$R$333:$R$340,FQ48,1),0)</f>
        <v>44587</v>
      </c>
      <c r="FR49" s="652">
        <f>IFERROR(INDEX(Sheep!$R$333:$R$340,FR48,1),0)</f>
        <v>44587</v>
      </c>
      <c r="FS49" s="652">
        <f>IFERROR(INDEX(Sheep!$R$333:$R$340,FS48,1),0)</f>
        <v>44587</v>
      </c>
      <c r="FT49" s="652">
        <f>IFERROR(INDEX(Sheep!$R$333:$R$340,FT48,1),0)</f>
        <v>44587</v>
      </c>
      <c r="FU49" s="652">
        <f>IFERROR(INDEX(Sheep!$R$333:$R$340,FU48,1),0)</f>
        <v>44587</v>
      </c>
      <c r="FV49" s="652">
        <f>IFERROR(INDEX(Sheep!$R$333:$R$340,FV48,1),0)</f>
        <v>44587</v>
      </c>
      <c r="FW49" s="652">
        <f>IFERROR(INDEX(Sheep!$R$333:$R$340,FW48,1),0)</f>
        <v>44587</v>
      </c>
      <c r="FX49" s="652">
        <f>IFERROR(INDEX(Sheep!$R$333:$R$340,FX48,1),0)</f>
        <v>44587</v>
      </c>
      <c r="FY49" s="652">
        <f>IFERROR(INDEX(Sheep!$R$333:$R$340,FY48,1),0)</f>
        <v>44587</v>
      </c>
      <c r="FZ49" s="652">
        <f>IFERROR(INDEX(Sheep!$R$333:$R$340,FZ48,1),0)</f>
        <v>44587</v>
      </c>
      <c r="GA49" s="652">
        <f>IFERROR(INDEX(Sheep!$R$333:$R$340,GA48,1),0)</f>
        <v>44587</v>
      </c>
      <c r="GB49" s="652">
        <f>IFERROR(INDEX(Sheep!$R$333:$R$340,GB48,1),0)</f>
        <v>44587</v>
      </c>
      <c r="GC49" s="652">
        <f>IFERROR(INDEX(Sheep!$R$333:$R$340,GC48,1),0)</f>
        <v>44587</v>
      </c>
      <c r="GD49" s="652">
        <f>IFERROR(INDEX(Sheep!$R$333:$R$340,GD48,1),0)</f>
        <v>44587</v>
      </c>
      <c r="GE49" s="652">
        <f>IFERROR(INDEX(Sheep!$R$333:$R$340,GE48,1),0)</f>
        <v>44587</v>
      </c>
      <c r="GF49" s="652">
        <f>IFERROR(INDEX(Sheep!$R$333:$R$340,GF48,1),0)</f>
        <v>44587</v>
      </c>
      <c r="GG49" s="652">
        <f>IFERROR(INDEX(Sheep!$R$333:$R$340,GG48,1),0)</f>
        <v>44587</v>
      </c>
      <c r="GH49" s="652">
        <f>IFERROR(INDEX(Sheep!$R$333:$R$340,GH48,1),0)</f>
        <v>44587</v>
      </c>
      <c r="GI49" s="652">
        <f>IFERROR(INDEX(Sheep!$R$333:$R$340,GI48,1),0)</f>
        <v>44587</v>
      </c>
      <c r="GJ49" s="652">
        <f>IFERROR(INDEX(Sheep!$R$333:$R$340,GJ48,1),0)</f>
        <v>44587</v>
      </c>
      <c r="GK49" s="652">
        <f>IFERROR(INDEX(Sheep!$R$333:$R$340,GK48,1),0)</f>
        <v>44587</v>
      </c>
      <c r="GL49" s="652">
        <f>IFERROR(INDEX(Sheep!$R$333:$R$340,GL48,1),0)</f>
        <v>44587</v>
      </c>
      <c r="GM49" s="652">
        <f>IFERROR(INDEX(Sheep!$R$333:$R$340,GM48,1),0)</f>
        <v>44587</v>
      </c>
      <c r="GN49" s="652">
        <f>IFERROR(INDEX(Sheep!$R$333:$R$340,GN48,1),0)</f>
        <v>44587</v>
      </c>
      <c r="GO49" s="652">
        <f>IFERROR(INDEX(Sheep!$R$333:$R$340,GO48,1),0)</f>
        <v>44587</v>
      </c>
      <c r="GP49" s="652">
        <f>IFERROR(INDEX(Sheep!$R$333:$R$340,GP48,1),0)</f>
        <v>44587</v>
      </c>
      <c r="GQ49" s="652">
        <f>IFERROR(INDEX(Sheep!$R$333:$R$340,GQ48,1),0)</f>
        <v>44587</v>
      </c>
      <c r="GR49" s="652">
        <f>IFERROR(INDEX(Sheep!$R$333:$R$340,GR48,1),0)</f>
        <v>44587</v>
      </c>
      <c r="GS49" s="652">
        <f>IFERROR(INDEX(Sheep!$R$333:$R$340,GS48,1),0)</f>
        <v>44587</v>
      </c>
      <c r="GT49" s="652">
        <f>IFERROR(INDEX(Sheep!$R$333:$R$340,GT48,1),0)</f>
        <v>44587</v>
      </c>
      <c r="GU49" s="652">
        <f>IFERROR(INDEX(Sheep!$R$333:$R$340,GU48,1),0)</f>
        <v>44587</v>
      </c>
      <c r="GV49" s="652">
        <f>IFERROR(INDEX(Sheep!$R$333:$R$340,GV48,1),0)</f>
        <v>44587</v>
      </c>
      <c r="GW49" s="652">
        <f>IFERROR(INDEX(Sheep!$R$333:$R$340,GW48,1),0)</f>
        <v>44587</v>
      </c>
      <c r="GX49" s="652">
        <f>IFERROR(INDEX(Sheep!$R$333:$R$340,GX48,1),0)</f>
        <v>44587</v>
      </c>
      <c r="GY49" s="652">
        <f>IFERROR(INDEX(Sheep!$R$333:$R$340,GY48,1),0)</f>
        <v>44587</v>
      </c>
      <c r="GZ49" s="652">
        <f>IFERROR(INDEX(Sheep!$R$333:$R$340,GZ48,1),0)</f>
        <v>44587</v>
      </c>
      <c r="HA49" s="652">
        <f>IFERROR(INDEX(Sheep!$R$333:$R$340,HA48,1),0)</f>
        <v>44587</v>
      </c>
      <c r="HB49" s="652">
        <f>IFERROR(INDEX(Sheep!$R$333:$R$340,HB48,1),0)</f>
        <v>44587</v>
      </c>
      <c r="HC49" s="652">
        <f>IFERROR(INDEX(Sheep!$R$333:$R$340,HC48,1),0)</f>
        <v>44587</v>
      </c>
      <c r="HD49" s="652">
        <f>IFERROR(INDEX(Sheep!$R$333:$R$340,HD48,1),0)</f>
        <v>44587</v>
      </c>
      <c r="HE49" s="652">
        <f>IFERROR(INDEX(Sheep!$R$333:$R$340,HE48,1),0)</f>
        <v>44587</v>
      </c>
      <c r="HF49" s="652">
        <f>IFERROR(INDEX(Sheep!$R$333:$R$340,HF48,1),0)</f>
        <v>44587</v>
      </c>
      <c r="HG49" s="652">
        <f>IFERROR(INDEX(Sheep!$R$333:$R$340,HG48,1),0)</f>
        <v>44587</v>
      </c>
      <c r="HH49" s="652">
        <f>IFERROR(INDEX(Sheep!$R$333:$R$340,HH48,1),0)</f>
        <v>44587</v>
      </c>
      <c r="HI49" s="652">
        <f>IFERROR(INDEX(Sheep!$R$333:$R$340,HI48,1),0)</f>
        <v>44587</v>
      </c>
      <c r="HJ49" s="652">
        <f>IFERROR(INDEX(Sheep!$R$333:$R$340,HJ48,1),0)</f>
        <v>44587</v>
      </c>
      <c r="HK49" s="652">
        <f>IFERROR(INDEX(Sheep!$R$333:$R$340,HK48,1),0)</f>
        <v>44587</v>
      </c>
      <c r="HL49" s="652">
        <f>IFERROR(INDEX(Sheep!$R$333:$R$340,HL48,1),0)</f>
        <v>44587</v>
      </c>
      <c r="HM49" s="652">
        <f>IFERROR(INDEX(Sheep!$R$333:$R$340,HM48,1),0)</f>
        <v>44587</v>
      </c>
      <c r="HN49" s="652">
        <f>IFERROR(INDEX(Sheep!$R$333:$R$340,HN48,1),0)</f>
        <v>44952</v>
      </c>
      <c r="HO49" s="652">
        <f>IFERROR(INDEX(Sheep!$R$333:$R$340,HO48,1),0)</f>
        <v>44952</v>
      </c>
      <c r="HP49" s="652">
        <f>IFERROR(INDEX(Sheep!$R$333:$R$340,HP48,1),0)</f>
        <v>44952</v>
      </c>
      <c r="HQ49" s="652">
        <f>IFERROR(INDEX(Sheep!$R$333:$R$340,HQ48,1),0)</f>
        <v>44952</v>
      </c>
      <c r="HR49" s="652">
        <f>IFERROR(INDEX(Sheep!$R$333:$R$340,HR48,1),0)</f>
        <v>44952</v>
      </c>
      <c r="HS49" s="652">
        <f>IFERROR(INDEX(Sheep!$R$333:$R$340,HS48,1),0)</f>
        <v>44952</v>
      </c>
      <c r="HT49" s="652">
        <f>IFERROR(INDEX(Sheep!$R$333:$R$340,HT48,1),0)</f>
        <v>44952</v>
      </c>
      <c r="HU49" s="652">
        <f>IFERROR(INDEX(Sheep!$R$333:$R$340,HU48,1),0)</f>
        <v>44952</v>
      </c>
      <c r="HV49" s="652">
        <f>IFERROR(INDEX(Sheep!$R$333:$R$340,HV48,1),0)</f>
        <v>44952</v>
      </c>
      <c r="HW49" s="652">
        <f>IFERROR(INDEX(Sheep!$R$333:$R$340,HW48,1),0)</f>
        <v>44952</v>
      </c>
      <c r="HX49" s="652">
        <f>IFERROR(INDEX(Sheep!$R$333:$R$340,HX48,1),0)</f>
        <v>44952</v>
      </c>
      <c r="HY49" s="652">
        <f>IFERROR(INDEX(Sheep!$R$333:$R$340,HY48,1),0)</f>
        <v>44952</v>
      </c>
      <c r="HZ49" s="652">
        <f>IFERROR(INDEX(Sheep!$R$333:$R$340,HZ48,1),0)</f>
        <v>44952</v>
      </c>
      <c r="IA49" s="652">
        <f>IFERROR(INDEX(Sheep!$R$333:$R$340,IA48,1),0)</f>
        <v>44952</v>
      </c>
      <c r="IB49" s="652">
        <f>IFERROR(INDEX(Sheep!$R$333:$R$340,IB48,1),0)</f>
        <v>44952</v>
      </c>
      <c r="IC49" s="652">
        <f>IFERROR(INDEX(Sheep!$R$333:$R$340,IC48,1),0)</f>
        <v>44952</v>
      </c>
      <c r="ID49" s="652">
        <f>IFERROR(INDEX(Sheep!$R$333:$R$340,ID48,1),0)</f>
        <v>44952</v>
      </c>
      <c r="IE49" s="652">
        <f>IFERROR(INDEX(Sheep!$R$333:$R$340,IE48,1),0)</f>
        <v>44952</v>
      </c>
      <c r="IF49" s="652">
        <f>IFERROR(INDEX(Sheep!$R$333:$R$340,IF48,1),0)</f>
        <v>44952</v>
      </c>
      <c r="IG49" s="652">
        <f>IFERROR(INDEX(Sheep!$R$333:$R$340,IG48,1),0)</f>
        <v>44952</v>
      </c>
      <c r="IH49" s="652">
        <f>IFERROR(INDEX(Sheep!$R$333:$R$340,IH48,1),0)</f>
        <v>44952</v>
      </c>
      <c r="II49" s="652">
        <f>IFERROR(INDEX(Sheep!$R$333:$R$340,II48,1),0)</f>
        <v>44952</v>
      </c>
      <c r="IJ49" s="652">
        <f>IFERROR(INDEX(Sheep!$R$333:$R$340,IJ48,1),0)</f>
        <v>44952</v>
      </c>
      <c r="IK49" s="652">
        <f>IFERROR(INDEX(Sheep!$R$333:$R$340,IK48,1),0)</f>
        <v>44952</v>
      </c>
      <c r="IL49" s="652">
        <f>IFERROR(INDEX(Sheep!$R$333:$R$340,IL48,1),0)</f>
        <v>44952</v>
      </c>
      <c r="IM49" s="652">
        <f>IFERROR(INDEX(Sheep!$R$333:$R$340,IM48,1),0)</f>
        <v>44952</v>
      </c>
      <c r="IN49" s="652">
        <f>IFERROR(INDEX(Sheep!$R$333:$R$340,IN48,1),0)</f>
        <v>44952</v>
      </c>
      <c r="IO49" s="652">
        <f>IFERROR(INDEX(Sheep!$R$333:$R$340,IO48,1),0)</f>
        <v>44952</v>
      </c>
      <c r="IP49" s="652">
        <f>IFERROR(INDEX(Sheep!$R$333:$R$340,IP48,1),0)</f>
        <v>44952</v>
      </c>
      <c r="IQ49" s="652">
        <f>IFERROR(INDEX(Sheep!$R$333:$R$340,IQ48,1),0)</f>
        <v>44952</v>
      </c>
      <c r="IR49" s="652">
        <f>IFERROR(INDEX(Sheep!$R$333:$R$340,IR48,1),0)</f>
        <v>44952</v>
      </c>
      <c r="IS49" s="652">
        <f>IFERROR(INDEX(Sheep!$R$333:$R$340,IS48,1),0)</f>
        <v>44952</v>
      </c>
      <c r="IT49" s="652">
        <f>IFERROR(INDEX(Sheep!$R$333:$R$340,IT48,1),0)</f>
        <v>44952</v>
      </c>
      <c r="IU49" s="652">
        <f>IFERROR(INDEX(Sheep!$R$333:$R$340,IU48,1),0)</f>
        <v>44952</v>
      </c>
      <c r="IV49" s="652">
        <f>IFERROR(INDEX(Sheep!$R$333:$R$340,IV48,1),0)</f>
        <v>44952</v>
      </c>
      <c r="IW49" s="652">
        <f>IFERROR(INDEX(Sheep!$R$333:$R$340,IW48,1),0)</f>
        <v>44952</v>
      </c>
      <c r="IX49" s="652">
        <f>IFERROR(INDEX(Sheep!$R$333:$R$340,IX48,1),0)</f>
        <v>44952</v>
      </c>
      <c r="IY49" s="652">
        <f>IFERROR(INDEX(Sheep!$R$333:$R$340,IY48,1),0)</f>
        <v>44952</v>
      </c>
      <c r="IZ49" s="652">
        <f>IFERROR(INDEX(Sheep!$R$333:$R$340,IZ48,1),0)</f>
        <v>44952</v>
      </c>
      <c r="JA49" s="652">
        <f>IFERROR(INDEX(Sheep!$R$333:$R$340,JA48,1),0)</f>
        <v>44952</v>
      </c>
      <c r="JB49" s="652">
        <f>IFERROR(INDEX(Sheep!$R$333:$R$340,JB48,1),0)</f>
        <v>44952</v>
      </c>
      <c r="JC49" s="652">
        <f>IFERROR(INDEX(Sheep!$R$333:$R$340,JC48,1),0)</f>
        <v>44952</v>
      </c>
      <c r="JD49" s="652">
        <f>IFERROR(INDEX(Sheep!$R$333:$R$340,JD48,1),0)</f>
        <v>44952</v>
      </c>
      <c r="JE49" s="652">
        <f>IFERROR(INDEX(Sheep!$R$333:$R$340,JE48,1),0)</f>
        <v>44952</v>
      </c>
      <c r="JF49" s="652">
        <f>IFERROR(INDEX(Sheep!$R$333:$R$340,JF48,1),0)</f>
        <v>44952</v>
      </c>
      <c r="JG49" s="652">
        <f>IFERROR(INDEX(Sheep!$R$333:$R$340,JG48,1),0)</f>
        <v>44952</v>
      </c>
      <c r="JH49" s="652">
        <f>IFERROR(INDEX(Sheep!$R$333:$R$340,JH48,1),0)</f>
        <v>44952</v>
      </c>
      <c r="JI49" s="652">
        <f>IFERROR(INDEX(Sheep!$R$333:$R$340,JI48,1),0)</f>
        <v>44952</v>
      </c>
      <c r="JJ49" s="652">
        <f>IFERROR(INDEX(Sheep!$R$333:$R$340,JJ48,1),0)</f>
        <v>44952</v>
      </c>
      <c r="JK49" s="652">
        <f>IFERROR(INDEX(Sheep!$R$333:$R$340,JK48,1),0)</f>
        <v>44952</v>
      </c>
      <c r="JL49" s="652">
        <f>IFERROR(INDEX(Sheep!$R$333:$R$340,JL48,1),0)</f>
        <v>44952</v>
      </c>
      <c r="JM49" s="652">
        <f>IFERROR(INDEX(Sheep!$R$333:$R$340,JM48,1),0)</f>
        <v>44952</v>
      </c>
      <c r="JN49" s="652">
        <f>IFERROR(INDEX(Sheep!$R$333:$R$340,JN48,1),0)</f>
        <v>45318</v>
      </c>
      <c r="JO49" s="652">
        <f>IFERROR(INDEX(Sheep!$R$333:$R$340,JO48,1),0)</f>
        <v>45318</v>
      </c>
      <c r="JP49" s="652">
        <f>IFERROR(INDEX(Sheep!$R$333:$R$340,JP48,1),0)</f>
        <v>45318</v>
      </c>
      <c r="JQ49" s="652">
        <f>IFERROR(INDEX(Sheep!$R$333:$R$340,JQ48,1),0)</f>
        <v>45318</v>
      </c>
      <c r="JR49" s="652">
        <f>IFERROR(INDEX(Sheep!$R$333:$R$340,JR48,1),0)</f>
        <v>45318</v>
      </c>
      <c r="JS49" s="652">
        <f>IFERROR(INDEX(Sheep!$R$333:$R$340,JS48,1),0)</f>
        <v>45318</v>
      </c>
      <c r="JT49" s="652">
        <f>IFERROR(INDEX(Sheep!$R$333:$R$340,JT48,1),0)</f>
        <v>45318</v>
      </c>
      <c r="JU49" s="652">
        <f>IFERROR(INDEX(Sheep!$R$333:$R$340,JU48,1),0)</f>
        <v>45318</v>
      </c>
      <c r="JV49" s="652">
        <f>IFERROR(INDEX(Sheep!$R$333:$R$340,JV48,1),0)</f>
        <v>45318</v>
      </c>
      <c r="JW49" s="652">
        <f>IFERROR(INDEX(Sheep!$R$333:$R$340,JW48,1),0)</f>
        <v>45318</v>
      </c>
      <c r="JX49" s="652">
        <f>IFERROR(INDEX(Sheep!$R$333:$R$340,JX48,1),0)</f>
        <v>45318</v>
      </c>
      <c r="JY49" s="652">
        <f>IFERROR(INDEX(Sheep!$R$333:$R$340,JY48,1),0)</f>
        <v>45318</v>
      </c>
      <c r="JZ49" s="652">
        <f>IFERROR(INDEX(Sheep!$R$333:$R$340,JZ48,1),0)</f>
        <v>45318</v>
      </c>
      <c r="KA49" s="652">
        <f>IFERROR(INDEX(Sheep!$R$333:$R$340,KA48,1),0)</f>
        <v>45318</v>
      </c>
      <c r="KB49" s="652">
        <f>IFERROR(INDEX(Sheep!$R$333:$R$340,KB48,1),0)</f>
        <v>45318</v>
      </c>
      <c r="KC49" s="652">
        <f>IFERROR(INDEX(Sheep!$R$333:$R$340,KC48,1),0)</f>
        <v>45318</v>
      </c>
      <c r="KD49" s="652">
        <f>IFERROR(INDEX(Sheep!$R$333:$R$340,KD48,1),0)</f>
        <v>45318</v>
      </c>
      <c r="KE49" s="652">
        <f>IFERROR(INDEX(Sheep!$R$333:$R$340,KE48,1),0)</f>
        <v>45318</v>
      </c>
      <c r="KF49" s="652">
        <f>IFERROR(INDEX(Sheep!$R$333:$R$340,KF48,1),0)</f>
        <v>45318</v>
      </c>
      <c r="KG49" s="652">
        <f>IFERROR(INDEX(Sheep!$R$333:$R$340,KG48,1),0)</f>
        <v>45318</v>
      </c>
      <c r="KH49" s="652">
        <f>IFERROR(INDEX(Sheep!$R$333:$R$340,KH48,1),0)</f>
        <v>45318</v>
      </c>
      <c r="KI49" s="652">
        <f>IFERROR(INDEX(Sheep!$R$333:$R$340,KI48,1),0)</f>
        <v>45318</v>
      </c>
      <c r="KJ49" s="652">
        <f>IFERROR(INDEX(Sheep!$R$333:$R$340,KJ48,1),0)</f>
        <v>45318</v>
      </c>
      <c r="KK49" s="652">
        <f>IFERROR(INDEX(Sheep!$R$333:$R$340,KK48,1),0)</f>
        <v>45318</v>
      </c>
      <c r="KL49" s="652">
        <f>IFERROR(INDEX(Sheep!$R$333:$R$340,KL48,1),0)</f>
        <v>45318</v>
      </c>
      <c r="KM49" s="652">
        <f>IFERROR(INDEX(Sheep!$R$333:$R$340,KM48,1),0)</f>
        <v>45318</v>
      </c>
      <c r="KN49" s="652">
        <f>IFERROR(INDEX(Sheep!$R$333:$R$340,KN48,1),0)</f>
        <v>45318</v>
      </c>
      <c r="KO49" s="652">
        <f>IFERROR(INDEX(Sheep!$R$333:$R$340,KO48,1),0)</f>
        <v>45318</v>
      </c>
      <c r="KP49" s="652">
        <f>IFERROR(INDEX(Sheep!$R$333:$R$340,KP48,1),0)</f>
        <v>45318</v>
      </c>
      <c r="KQ49" s="652">
        <f>IFERROR(INDEX(Sheep!$R$333:$R$340,KQ48,1),0)</f>
        <v>45318</v>
      </c>
      <c r="KR49" s="652">
        <f>IFERROR(INDEX(Sheep!$R$333:$R$340,KR48,1),0)</f>
        <v>45318</v>
      </c>
      <c r="KS49" s="652">
        <f>IFERROR(INDEX(Sheep!$R$333:$R$340,KS48,1),0)</f>
        <v>45318</v>
      </c>
      <c r="KT49" s="652">
        <f>IFERROR(INDEX(Sheep!$R$333:$R$340,KT48,1),0)</f>
        <v>45318</v>
      </c>
      <c r="KU49" s="652">
        <f>IFERROR(INDEX(Sheep!$R$333:$R$340,KU48,1),0)</f>
        <v>45318</v>
      </c>
      <c r="KV49" s="652">
        <f>IFERROR(INDEX(Sheep!$R$333:$R$340,KV48,1),0)</f>
        <v>45318</v>
      </c>
      <c r="KW49" s="652">
        <f>IFERROR(INDEX(Sheep!$R$333:$R$340,KW48,1),0)</f>
        <v>45318</v>
      </c>
      <c r="KX49" s="652">
        <f>IFERROR(INDEX(Sheep!$R$333:$R$340,KX48,1),0)</f>
        <v>45318</v>
      </c>
      <c r="KY49" s="652">
        <f>IFERROR(INDEX(Sheep!$R$333:$R$340,KY48,1),0)</f>
        <v>45318</v>
      </c>
      <c r="KZ49" s="652">
        <f>IFERROR(INDEX(Sheep!$R$333:$R$340,KZ48,1),0)</f>
        <v>45318</v>
      </c>
      <c r="LA49" s="652">
        <f>IFERROR(INDEX(Sheep!$R$333:$R$340,LA48,1),0)</f>
        <v>45318</v>
      </c>
      <c r="LB49" s="652">
        <f>IFERROR(INDEX(Sheep!$R$333:$R$340,LB48,1),0)</f>
        <v>45318</v>
      </c>
      <c r="LC49" s="652">
        <f>IFERROR(INDEX(Sheep!$R$333:$R$340,LC48,1),0)</f>
        <v>45318</v>
      </c>
      <c r="LD49" s="652">
        <f>IFERROR(INDEX(Sheep!$R$333:$R$340,LD48,1),0)</f>
        <v>45318</v>
      </c>
      <c r="LE49" s="652">
        <f>IFERROR(INDEX(Sheep!$R$333:$R$340,LE48,1),0)</f>
        <v>45318</v>
      </c>
      <c r="LF49" s="652">
        <f>IFERROR(INDEX(Sheep!$R$333:$R$340,LF48,1),0)</f>
        <v>45318</v>
      </c>
      <c r="LG49" s="652">
        <f>IFERROR(INDEX(Sheep!$R$333:$R$340,LG48,1),0)</f>
        <v>45318</v>
      </c>
      <c r="LH49" s="652">
        <f>IFERROR(INDEX(Sheep!$R$333:$R$340,LH48,1),0)</f>
        <v>45318</v>
      </c>
      <c r="LI49" s="652">
        <f>IFERROR(INDEX(Sheep!$R$333:$R$340,LI48,1),0)</f>
        <v>45318</v>
      </c>
      <c r="LJ49" s="652">
        <f>IFERROR(INDEX(Sheep!$R$333:$R$340,LJ48,1),0)</f>
        <v>45318</v>
      </c>
      <c r="LK49" s="652">
        <f>IFERROR(INDEX(Sheep!$R$333:$R$340,LK48,1),0)</f>
        <v>45318</v>
      </c>
      <c r="LL49" s="652">
        <f>IFERROR(INDEX(Sheep!$R$333:$R$340,LL48,1),0)</f>
        <v>45318</v>
      </c>
      <c r="LM49" s="652">
        <f>IFERROR(INDEX(Sheep!$R$333:$R$340,LM48,1),0)</f>
        <v>45318</v>
      </c>
      <c r="LN49" s="652">
        <f>IFERROR(INDEX(Sheep!$R$333:$R$340,LN48,1),0)</f>
        <v>45683</v>
      </c>
      <c r="LO49" s="652">
        <f>IFERROR(INDEX(Sheep!$R$333:$R$340,LO48,1),0)</f>
        <v>45683</v>
      </c>
      <c r="LP49" s="652">
        <f>IFERROR(INDEX(Sheep!$R$333:$R$340,LP48,1),0)</f>
        <v>45683</v>
      </c>
      <c r="LQ49" s="652">
        <f>IFERROR(INDEX(Sheep!$R$333:$R$340,LQ48,1),0)</f>
        <v>45683</v>
      </c>
      <c r="LR49" s="652">
        <f>IFERROR(INDEX(Sheep!$R$333:$R$340,LR48,1),0)</f>
        <v>45683</v>
      </c>
      <c r="LS49" s="652">
        <f>IFERROR(INDEX(Sheep!$R$333:$R$340,LS48,1),0)</f>
        <v>45683</v>
      </c>
      <c r="LT49" s="652">
        <f>IFERROR(INDEX(Sheep!$R$333:$R$340,LT48,1),0)</f>
        <v>45683</v>
      </c>
      <c r="LU49" s="652">
        <f>IFERROR(INDEX(Sheep!$R$333:$R$340,LU48,1),0)</f>
        <v>45683</v>
      </c>
      <c r="LV49" s="652">
        <f>IFERROR(INDEX(Sheep!$R$333:$R$340,LV48,1),0)</f>
        <v>45683</v>
      </c>
      <c r="LW49" s="652">
        <f>IFERROR(INDEX(Sheep!$R$333:$R$340,LW48,1),0)</f>
        <v>45683</v>
      </c>
      <c r="LX49" s="652">
        <f>IFERROR(INDEX(Sheep!$R$333:$R$340,LX48,1),0)</f>
        <v>45683</v>
      </c>
      <c r="LY49" s="652">
        <f>IFERROR(INDEX(Sheep!$R$333:$R$340,LY48,1),0)</f>
        <v>45683</v>
      </c>
      <c r="LZ49" s="652">
        <f>IFERROR(INDEX(Sheep!$R$333:$R$340,LZ48,1),0)</f>
        <v>45683</v>
      </c>
      <c r="MA49" s="652">
        <f>IFERROR(INDEX(Sheep!$R$333:$R$340,MA48,1),0)</f>
        <v>45683</v>
      </c>
      <c r="MB49" s="652">
        <f>IFERROR(INDEX(Sheep!$R$333:$R$340,MB48,1),0)</f>
        <v>45683</v>
      </c>
      <c r="MC49" s="652">
        <f>IFERROR(INDEX(Sheep!$R$333:$R$340,MC48,1),0)</f>
        <v>45683</v>
      </c>
      <c r="MD49" s="652">
        <f>IFERROR(INDEX(Sheep!$R$333:$R$340,MD48,1),0)</f>
        <v>45683</v>
      </c>
      <c r="ME49" s="652">
        <f>IFERROR(INDEX(Sheep!$R$333:$R$340,ME48,1),0)</f>
        <v>45683</v>
      </c>
      <c r="MF49" s="652">
        <f>IFERROR(INDEX(Sheep!$R$333:$R$340,MF48,1),0)</f>
        <v>45683</v>
      </c>
      <c r="MG49" s="652">
        <f>IFERROR(INDEX(Sheep!$R$333:$R$340,MG48,1),0)</f>
        <v>45683</v>
      </c>
      <c r="MH49" s="652">
        <f>IFERROR(INDEX(Sheep!$R$333:$R$340,MH48,1),0)</f>
        <v>45683</v>
      </c>
      <c r="MI49" s="652">
        <f>IFERROR(INDEX(Sheep!$R$333:$R$340,MI48,1),0)</f>
        <v>45683</v>
      </c>
      <c r="MJ49" s="652">
        <f>IFERROR(INDEX(Sheep!$R$333:$R$340,MJ48,1),0)</f>
        <v>45683</v>
      </c>
      <c r="MK49" s="652">
        <f>IFERROR(INDEX(Sheep!$R$333:$R$340,MK48,1),0)</f>
        <v>45683</v>
      </c>
      <c r="ML49" s="652">
        <f>IFERROR(INDEX(Sheep!$R$333:$R$340,ML48,1),0)</f>
        <v>45683</v>
      </c>
      <c r="MM49" s="652">
        <f>IFERROR(INDEX(Sheep!$R$333:$R$340,MM48,1),0)</f>
        <v>45683</v>
      </c>
      <c r="MN49" s="652">
        <f>IFERROR(INDEX(Sheep!$R$333:$R$340,MN48,1),0)</f>
        <v>45683</v>
      </c>
      <c r="MO49" s="652">
        <f>IFERROR(INDEX(Sheep!$R$333:$R$340,MO48,1),0)</f>
        <v>45683</v>
      </c>
      <c r="MP49" s="652">
        <f>IFERROR(INDEX(Sheep!$R$333:$R$340,MP48,1),0)</f>
        <v>45683</v>
      </c>
      <c r="MQ49" s="652">
        <f>IFERROR(INDEX(Sheep!$R$333:$R$340,MQ48,1),0)</f>
        <v>45683</v>
      </c>
      <c r="MR49" s="652">
        <f>IFERROR(INDEX(Sheep!$R$333:$R$340,MR48,1),0)</f>
        <v>45683</v>
      </c>
      <c r="MS49" s="652">
        <f>IFERROR(INDEX(Sheep!$R$333:$R$340,MS48,1),0)</f>
        <v>45683</v>
      </c>
      <c r="MT49" s="652">
        <f>IFERROR(INDEX(Sheep!$R$333:$R$340,MT48,1),0)</f>
        <v>45683</v>
      </c>
      <c r="MU49" s="652">
        <f>IFERROR(INDEX(Sheep!$R$333:$R$340,MU48,1),0)</f>
        <v>45683</v>
      </c>
      <c r="MV49" s="652">
        <f>IFERROR(INDEX(Sheep!$R$333:$R$340,MV48,1),0)</f>
        <v>45683</v>
      </c>
      <c r="MW49" s="652">
        <f>IFERROR(INDEX(Sheep!$R$333:$R$340,MW48,1),0)</f>
        <v>45683</v>
      </c>
      <c r="MX49" s="652">
        <f>IFERROR(INDEX(Sheep!$R$333:$R$340,MX48,1),0)</f>
        <v>45683</v>
      </c>
      <c r="MY49" s="652">
        <f>IFERROR(INDEX(Sheep!$R$333:$R$340,MY48,1),0)</f>
        <v>45683</v>
      </c>
      <c r="MZ49" s="652">
        <f>IFERROR(INDEX(Sheep!$R$333:$R$340,MZ48,1),0)</f>
        <v>45683</v>
      </c>
      <c r="NA49" s="652">
        <f>IFERROR(INDEX(Sheep!$R$333:$R$340,NA48,1),0)</f>
        <v>45683</v>
      </c>
      <c r="NB49" s="652">
        <f>IFERROR(INDEX(Sheep!$R$333:$R$340,NB48,1),0)</f>
        <v>45683</v>
      </c>
      <c r="NC49" s="652">
        <f>IFERROR(INDEX(Sheep!$R$333:$R$340,NC48,1),0)</f>
        <v>45683</v>
      </c>
      <c r="ND49" s="652">
        <f>IFERROR(INDEX(Sheep!$R$333:$R$340,ND48,1),0)</f>
        <v>45683</v>
      </c>
      <c r="NE49" s="652">
        <f>IFERROR(INDEX(Sheep!$R$333:$R$340,NE48,1),0)</f>
        <v>45683</v>
      </c>
      <c r="NF49" s="652">
        <f>IFERROR(INDEX(Sheep!$R$333:$R$340,NF48,1),0)</f>
        <v>45683</v>
      </c>
      <c r="NG49" s="652">
        <f>IFERROR(INDEX(Sheep!$R$333:$R$340,NG48,1),0)</f>
        <v>45683</v>
      </c>
      <c r="NH49" s="652">
        <f>IFERROR(INDEX(Sheep!$R$333:$R$340,NH48,1),0)</f>
        <v>45683</v>
      </c>
      <c r="NI49" s="652">
        <f>IFERROR(INDEX(Sheep!$R$333:$R$340,NI48,1),0)</f>
        <v>45683</v>
      </c>
      <c r="NJ49" s="652">
        <f>IFERROR(INDEX(Sheep!$R$333:$R$340,NJ48,1),0)</f>
        <v>45683</v>
      </c>
      <c r="NK49" s="652">
        <f>IFERROR(INDEX(Sheep!$R$333:$R$340,NK48,1),0)</f>
        <v>45683</v>
      </c>
      <c r="NL49" s="652">
        <f>IFERROR(INDEX(Sheep!$R$333:$R$340,NL48,1),0)</f>
        <v>45683</v>
      </c>
      <c r="NM49" s="652">
        <f>IFERROR(INDEX(Sheep!$R$333:$R$340,NM48,1),0)</f>
        <v>45683</v>
      </c>
      <c r="NN49" s="652">
        <f>IFERROR(INDEX(Sheep!$R$333:$R$340,NN48,1),0)</f>
        <v>46048</v>
      </c>
      <c r="NO49" s="652">
        <f>IFERROR(INDEX(Sheep!$R$333:$R$340,NO48,1),0)</f>
        <v>46048</v>
      </c>
      <c r="NP49" s="652">
        <f>IFERROR(INDEX(Sheep!$R$333:$R$340,NP48,1),0)</f>
        <v>46048</v>
      </c>
      <c r="NQ49" s="652">
        <f>IFERROR(INDEX(Sheep!$R$333:$R$340,NQ48,1),0)</f>
        <v>46048</v>
      </c>
      <c r="NR49" s="652">
        <f>IFERROR(INDEX(Sheep!$R$333:$R$340,NR48,1),0)</f>
        <v>46048</v>
      </c>
      <c r="NS49" s="652">
        <f>IFERROR(INDEX(Sheep!$R$333:$R$340,NS48,1),0)</f>
        <v>46048</v>
      </c>
      <c r="NT49" s="652">
        <f>IFERROR(INDEX(Sheep!$R$333:$R$340,NT48,1),0)</f>
        <v>46048</v>
      </c>
      <c r="NU49" s="652">
        <f>IFERROR(INDEX(Sheep!$R$333:$R$340,NU48,1),0)</f>
        <v>46048</v>
      </c>
      <c r="NV49" s="652">
        <f>IFERROR(INDEX(Sheep!$R$333:$R$340,NV48,1),0)</f>
        <v>46048</v>
      </c>
      <c r="NW49" s="652">
        <f>IFERROR(INDEX(Sheep!$R$333:$R$340,NW48,1),0)</f>
        <v>46048</v>
      </c>
      <c r="NX49" s="652">
        <f>IFERROR(INDEX(Sheep!$R$333:$R$340,NX48,1),0)</f>
        <v>46048</v>
      </c>
      <c r="NY49" s="652">
        <f>IFERROR(INDEX(Sheep!$R$333:$R$340,NY48,1),0)</f>
        <v>46048</v>
      </c>
      <c r="NZ49" s="652">
        <f>IFERROR(INDEX(Sheep!$R$333:$R$340,NZ48,1),0)</f>
        <v>46048</v>
      </c>
      <c r="OA49" s="652">
        <f>IFERROR(INDEX(Sheep!$R$333:$R$340,OA48,1),0)</f>
        <v>46048</v>
      </c>
      <c r="OB49" s="652">
        <f>IFERROR(INDEX(Sheep!$R$333:$R$340,OB48,1),0)</f>
        <v>46048</v>
      </c>
      <c r="OC49" s="652">
        <f>IFERROR(INDEX(Sheep!$R$333:$R$340,OC48,1),0)</f>
        <v>46048</v>
      </c>
      <c r="OD49" s="652">
        <f>IFERROR(INDEX(Sheep!$R$333:$R$340,OD48,1),0)</f>
        <v>46048</v>
      </c>
      <c r="OE49" s="652">
        <f>IFERROR(INDEX(Sheep!$R$333:$R$340,OE48,1),0)</f>
        <v>46048</v>
      </c>
      <c r="OF49" s="652">
        <f>IFERROR(INDEX(Sheep!$R$333:$R$340,OF48,1),0)</f>
        <v>46048</v>
      </c>
      <c r="OG49" s="652">
        <f>IFERROR(INDEX(Sheep!$R$333:$R$340,OG48,1),0)</f>
        <v>46048</v>
      </c>
      <c r="OH49" s="652">
        <f>IFERROR(INDEX(Sheep!$R$333:$R$340,OH48,1),0)</f>
        <v>46048</v>
      </c>
      <c r="OI49" s="652">
        <f>IFERROR(INDEX(Sheep!$R$333:$R$340,OI48,1),0)</f>
        <v>46048</v>
      </c>
      <c r="OJ49" s="652">
        <f>IFERROR(INDEX(Sheep!$R$333:$R$340,OJ48,1),0)</f>
        <v>46048</v>
      </c>
      <c r="OK49" s="652">
        <f>IFERROR(INDEX(Sheep!$R$333:$R$340,OK48,1),0)</f>
        <v>46048</v>
      </c>
      <c r="OL49" s="652">
        <f>IFERROR(INDEX(Sheep!$R$333:$R$340,OL48,1),0)</f>
        <v>46048</v>
      </c>
      <c r="OM49" s="652">
        <f>IFERROR(INDEX(Sheep!$R$333:$R$340,OM48,1),0)</f>
        <v>46048</v>
      </c>
      <c r="ON49" s="652">
        <f>IFERROR(INDEX(Sheep!$R$333:$R$340,ON48,1),0)</f>
        <v>46048</v>
      </c>
      <c r="OO49" s="652">
        <f>IFERROR(INDEX(Sheep!$R$333:$R$340,OO48,1),0)</f>
        <v>46048</v>
      </c>
      <c r="OP49" s="652">
        <f>IFERROR(INDEX(Sheep!$R$333:$R$340,OP48,1),0)</f>
        <v>46048</v>
      </c>
      <c r="OQ49" s="652">
        <f>IFERROR(INDEX(Sheep!$R$333:$R$340,OQ48,1),0)</f>
        <v>46048</v>
      </c>
      <c r="OR49" s="652">
        <f>IFERROR(INDEX(Sheep!$R$333:$R$340,OR48,1),0)</f>
        <v>46048</v>
      </c>
      <c r="OS49" s="652">
        <f>IFERROR(INDEX(Sheep!$R$333:$R$340,OS48,1),0)</f>
        <v>46048</v>
      </c>
      <c r="OT49" s="652">
        <f>IFERROR(INDEX(Sheep!$R$333:$R$340,OT48,1),0)</f>
        <v>46048</v>
      </c>
      <c r="OU49" s="652">
        <f>IFERROR(INDEX(Sheep!$R$333:$R$340,OU48,1),0)</f>
        <v>46048</v>
      </c>
      <c r="OV49" s="652">
        <f>IFERROR(INDEX(Sheep!$R$333:$R$340,OV48,1),0)</f>
        <v>46048</v>
      </c>
      <c r="OW49" s="652">
        <f>IFERROR(INDEX(Sheep!$R$333:$R$340,OW48,1),0)</f>
        <v>46048</v>
      </c>
      <c r="OX49" s="652">
        <f>IFERROR(INDEX(Sheep!$R$333:$R$340,OX48,1),0)</f>
        <v>46048</v>
      </c>
      <c r="OY49" s="652">
        <f>IFERROR(INDEX(Sheep!$R$333:$R$340,OY48,1),0)</f>
        <v>46048</v>
      </c>
      <c r="OZ49" s="652">
        <f>IFERROR(INDEX(Sheep!$R$333:$R$340,OZ48,1),0)</f>
        <v>46048</v>
      </c>
      <c r="PA49" s="652">
        <f>IFERROR(INDEX(Sheep!$R$333:$R$340,PA48,1),0)</f>
        <v>46048</v>
      </c>
      <c r="PB49" s="652">
        <f>IFERROR(INDEX(Sheep!$R$333:$R$340,PB48,1),0)</f>
        <v>46048</v>
      </c>
      <c r="PC49" s="652">
        <f>IFERROR(INDEX(Sheep!$R$333:$R$340,PC48,1),0)</f>
        <v>46048</v>
      </c>
      <c r="PD49" s="652">
        <f>IFERROR(INDEX(Sheep!$R$333:$R$340,PD48,1),0)</f>
        <v>46048</v>
      </c>
      <c r="PE49" s="652">
        <f>IFERROR(INDEX(Sheep!$R$333:$R$340,PE48,1),0)</f>
        <v>46048</v>
      </c>
      <c r="PF49" s="652">
        <f>IFERROR(INDEX(Sheep!$R$333:$R$340,PF48,1),0)</f>
        <v>46048</v>
      </c>
      <c r="PG49" s="652">
        <f>IFERROR(INDEX(Sheep!$R$333:$R$340,PG48,1),0)</f>
        <v>46048</v>
      </c>
      <c r="PH49" s="652">
        <f>IFERROR(INDEX(Sheep!$R$333:$R$340,PH48,1),0)</f>
        <v>46048</v>
      </c>
      <c r="PI49" s="652">
        <f>IFERROR(INDEX(Sheep!$R$333:$R$340,PI48,1),0)</f>
        <v>46048</v>
      </c>
      <c r="PJ49" s="652">
        <f>IFERROR(INDEX(Sheep!$R$333:$R$340,PJ48,1),0)</f>
        <v>46048</v>
      </c>
      <c r="PK49" s="652">
        <f>IFERROR(INDEX(Sheep!$R$333:$R$340,PK48,1),0)</f>
        <v>46048</v>
      </c>
      <c r="PL49" s="652">
        <f>IFERROR(INDEX(Sheep!$R$333:$R$340,PL48,1),0)</f>
        <v>46048</v>
      </c>
      <c r="PM49" s="652">
        <f>IFERROR(INDEX(Sheep!$R$333:$R$340,PM48,1),0)</f>
        <v>46048</v>
      </c>
      <c r="PN49" s="652">
        <f>IFERROR(INDEX(Sheep!$R$333:$R$340,PN48,1),0)</f>
        <v>46413</v>
      </c>
      <c r="PO49" s="652">
        <f>IFERROR(INDEX(Sheep!$R$333:$R$340,PO48,1),0)</f>
        <v>46413</v>
      </c>
      <c r="PP49" s="652">
        <f>IFERROR(INDEX(Sheep!$R$333:$R$340,PP48,1),0)</f>
        <v>46413</v>
      </c>
      <c r="PQ49" s="652">
        <f>IFERROR(INDEX(Sheep!$R$333:$R$340,PQ48,1),0)</f>
        <v>46413</v>
      </c>
      <c r="PR49" s="652">
        <f>IFERROR(INDEX(Sheep!$R$333:$R$340,PR48,1),0)</f>
        <v>46413</v>
      </c>
      <c r="PS49" s="652">
        <f>IFERROR(INDEX(Sheep!$R$333:$R$340,PS48,1),0)</f>
        <v>46413</v>
      </c>
      <c r="PT49" s="652">
        <f>IFERROR(INDEX(Sheep!$R$333:$R$340,PT48,1),0)</f>
        <v>46413</v>
      </c>
      <c r="PU49" s="652">
        <f>IFERROR(INDEX(Sheep!$R$333:$R$340,PU48,1),0)</f>
        <v>46413</v>
      </c>
      <c r="PV49" s="652">
        <f>IFERROR(INDEX(Sheep!$R$333:$R$340,PV48,1),0)</f>
        <v>46413</v>
      </c>
      <c r="PW49" s="652">
        <f>IFERROR(INDEX(Sheep!$R$333:$R$340,PW48,1),0)</f>
        <v>46413</v>
      </c>
      <c r="PX49" s="652">
        <f>IFERROR(INDEX(Sheep!$R$333:$R$340,PX48,1),0)</f>
        <v>46413</v>
      </c>
      <c r="PY49" s="652">
        <f>IFERROR(INDEX(Sheep!$R$333:$R$340,PY48,1),0)</f>
        <v>46413</v>
      </c>
      <c r="PZ49" s="652">
        <f>IFERROR(INDEX(Sheep!$R$333:$R$340,PZ48,1),0)</f>
        <v>46413</v>
      </c>
      <c r="QA49" s="652">
        <f>IFERROR(INDEX(Sheep!$R$333:$R$340,QA48,1),0)</f>
        <v>46413</v>
      </c>
      <c r="QB49" s="652">
        <f>IFERROR(INDEX(Sheep!$R$333:$R$340,QB48,1),0)</f>
        <v>46413</v>
      </c>
      <c r="QC49" s="652">
        <f>IFERROR(INDEX(Sheep!$R$333:$R$340,QC48,1),0)</f>
        <v>46413</v>
      </c>
      <c r="QD49" s="652">
        <f>IFERROR(INDEX(Sheep!$R$333:$R$340,QD48,1),0)</f>
        <v>46413</v>
      </c>
      <c r="QE49" s="652">
        <f>IFERROR(INDEX(Sheep!$R$333:$R$340,QE48,1),0)</f>
        <v>46413</v>
      </c>
      <c r="QF49" s="652">
        <f>IFERROR(INDEX(Sheep!$R$333:$R$340,QF48,1),0)</f>
        <v>46413</v>
      </c>
      <c r="QG49" s="652">
        <f>IFERROR(INDEX(Sheep!$R$333:$R$340,QG48,1),0)</f>
        <v>46413</v>
      </c>
      <c r="QH49" s="652">
        <f>IFERROR(INDEX(Sheep!$R$333:$R$340,QH48,1),0)</f>
        <v>46413</v>
      </c>
      <c r="QI49" s="652">
        <f>IFERROR(INDEX(Sheep!$R$333:$R$340,QI48,1),0)</f>
        <v>46413</v>
      </c>
      <c r="QJ49" s="652">
        <f>IFERROR(INDEX(Sheep!$R$333:$R$340,QJ48,1),0)</f>
        <v>46413</v>
      </c>
      <c r="QK49" s="652">
        <f>IFERROR(INDEX(Sheep!$R$333:$R$340,QK48,1),0)</f>
        <v>46413</v>
      </c>
      <c r="QL49" s="652">
        <f>IFERROR(INDEX(Sheep!$R$333:$R$340,QL48,1),0)</f>
        <v>46413</v>
      </c>
      <c r="QM49" s="652">
        <f>IFERROR(INDEX(Sheep!$R$333:$R$340,QM48,1),0)</f>
        <v>46413</v>
      </c>
      <c r="QN49" s="652">
        <f>IFERROR(INDEX(Sheep!$R$333:$R$340,QN48,1),0)</f>
        <v>46413</v>
      </c>
      <c r="QO49" s="652">
        <f>IFERROR(INDEX(Sheep!$R$333:$R$340,QO48,1),0)</f>
        <v>46413</v>
      </c>
      <c r="QP49" s="652">
        <f>IFERROR(INDEX(Sheep!$R$333:$R$340,QP48,1),0)</f>
        <v>46413</v>
      </c>
      <c r="QQ49" s="652">
        <f>IFERROR(INDEX(Sheep!$R$333:$R$340,QQ48,1),0)</f>
        <v>46413</v>
      </c>
      <c r="QR49" s="652">
        <f>IFERROR(INDEX(Sheep!$R$333:$R$340,QR48,1),0)</f>
        <v>46413</v>
      </c>
      <c r="QS49" s="652">
        <f>IFERROR(INDEX(Sheep!$R$333:$R$340,QS48,1),0)</f>
        <v>46413</v>
      </c>
      <c r="QT49" s="652">
        <f>IFERROR(INDEX(Sheep!$R$333:$R$340,QT48,1),0)</f>
        <v>46413</v>
      </c>
      <c r="QU49" s="652">
        <f>IFERROR(INDEX(Sheep!$R$333:$R$340,QU48,1),0)</f>
        <v>46413</v>
      </c>
      <c r="QV49" s="652">
        <f>IFERROR(INDEX(Sheep!$R$333:$R$340,QV48,1),0)</f>
        <v>46413</v>
      </c>
      <c r="QW49" s="652">
        <f>IFERROR(INDEX(Sheep!$R$333:$R$340,QW48,1),0)</f>
        <v>46413</v>
      </c>
      <c r="QX49" s="652">
        <f>IFERROR(INDEX(Sheep!$R$333:$R$340,QX48,1),0)</f>
        <v>46413</v>
      </c>
      <c r="QY49" s="652">
        <f>IFERROR(INDEX(Sheep!$R$333:$R$340,QY48,1),0)</f>
        <v>46413</v>
      </c>
      <c r="QZ49" s="652">
        <f>IFERROR(INDEX(Sheep!$R$333:$R$340,QZ48,1),0)</f>
        <v>46413</v>
      </c>
      <c r="RA49" s="652">
        <f>IFERROR(INDEX(Sheep!$R$333:$R$340,RA48,1),0)</f>
        <v>46413</v>
      </c>
      <c r="RB49" s="652">
        <f>IFERROR(INDEX(Sheep!$R$333:$R$340,RB48,1),0)</f>
        <v>46413</v>
      </c>
      <c r="RC49" s="652">
        <f>IFERROR(INDEX(Sheep!$R$333:$R$340,RC48,1),0)</f>
        <v>46413</v>
      </c>
      <c r="RD49" s="652">
        <f>IFERROR(INDEX(Sheep!$R$333:$R$340,RD48,1),0)</f>
        <v>46413</v>
      </c>
      <c r="RE49" s="652">
        <f>IFERROR(INDEX(Sheep!$R$333:$R$340,RE48,1),0)</f>
        <v>46413</v>
      </c>
      <c r="RF49" s="652">
        <f>IFERROR(INDEX(Sheep!$R$333:$R$340,RF48,1),0)</f>
        <v>46413</v>
      </c>
      <c r="RG49" s="652">
        <f>IFERROR(INDEX(Sheep!$R$333:$R$340,RG48,1),0)</f>
        <v>46413</v>
      </c>
      <c r="RH49" s="652">
        <f>IFERROR(INDEX(Sheep!$R$333:$R$340,RH48,1),0)</f>
        <v>46413</v>
      </c>
      <c r="RI49" s="652">
        <f>IFERROR(INDEX(Sheep!$R$333:$R$340,RI48,1),0)</f>
        <v>46413</v>
      </c>
      <c r="RJ49" s="652">
        <f>IFERROR(INDEX(Sheep!$R$333:$R$340,RJ48,1),0)</f>
        <v>46413</v>
      </c>
      <c r="RK49" s="652">
        <f>IFERROR(INDEX(Sheep!$R$333:$R$340,RK48,1),0)</f>
        <v>46413</v>
      </c>
      <c r="RL49" s="652">
        <f>IFERROR(INDEX(Sheep!$R$333:$R$340,RL48,1),0)</f>
        <v>46413</v>
      </c>
      <c r="RM49" s="652">
        <f>IFERROR(INDEX(Sheep!$R$333:$R$340,RM48,1),0)</f>
        <v>46413</v>
      </c>
      <c r="RN49" s="652">
        <f>IFERROR(INDEX(Sheep!$R$333:$R$340,RN48,1),0)</f>
        <v>46413</v>
      </c>
      <c r="RO49" s="652">
        <f>IFERROR(INDEX(Sheep!$R$333:$R$340,RO48,1),0)</f>
        <v>46413</v>
      </c>
      <c r="RP49" s="652">
        <f>IFERROR(INDEX(Sheep!$R$333:$R$340,RP48,1),0)</f>
        <v>46413</v>
      </c>
      <c r="RQ49" s="652">
        <f>IFERROR(INDEX(Sheep!$R$333:$R$340,RQ48,1),0)</f>
        <v>46413</v>
      </c>
      <c r="RR49" s="652">
        <f>IFERROR(INDEX(Sheep!$R$333:$R$340,RR48,1),0)</f>
        <v>46413</v>
      </c>
      <c r="RS49" s="652">
        <f>IFERROR(INDEX(Sheep!$R$333:$R$340,RS48,1),0)</f>
        <v>46413</v>
      </c>
      <c r="RT49" s="652">
        <f>IFERROR(INDEX(Sheep!$R$333:$R$340,RT48,1),0)</f>
        <v>46413</v>
      </c>
      <c r="RU49" s="652">
        <f>IFERROR(INDEX(Sheep!$R$333:$R$340,RU48,1),0)</f>
        <v>46413</v>
      </c>
      <c r="RV49" s="652">
        <f>IFERROR(INDEX(Sheep!$R$333:$R$340,RV48,1),0)</f>
        <v>46413</v>
      </c>
      <c r="RW49" s="652">
        <f>IFERROR(INDEX(Sheep!$R$333:$R$340,RW48,1),0)</f>
        <v>46413</v>
      </c>
      <c r="RX49" s="652">
        <f>IFERROR(INDEX(Sheep!$R$333:$R$340,RX48,1),0)</f>
        <v>46413</v>
      </c>
      <c r="RY49" s="652">
        <f>IFERROR(INDEX(Sheep!$R$333:$R$340,RY48,1),0)</f>
        <v>46413</v>
      </c>
      <c r="RZ49" s="652">
        <f>IFERROR(INDEX(Sheep!$R$333:$R$340,RZ48,1),0)</f>
        <v>46413</v>
      </c>
      <c r="SA49" s="652">
        <f>IFERROR(INDEX(Sheep!$R$333:$R$340,SA48,1),0)</f>
        <v>46413</v>
      </c>
      <c r="SB49" s="652">
        <f>IFERROR(INDEX(Sheep!$R$333:$R$340,SB48,1),0)</f>
        <v>46413</v>
      </c>
      <c r="SC49" s="652">
        <f>IFERROR(INDEX(Sheep!$R$333:$R$340,SC48,1),0)</f>
        <v>46413</v>
      </c>
      <c r="SD49" s="652">
        <f>IFERROR(INDEX(Sheep!$R$333:$R$340,SD48,1),0)</f>
        <v>46413</v>
      </c>
      <c r="SE49" s="652">
        <f>IFERROR(INDEX(Sheep!$R$333:$R$340,SE48,1),0)</f>
        <v>46413</v>
      </c>
      <c r="SF49" s="652">
        <f>IFERROR(INDEX(Sheep!$R$333:$R$340,SF48,1),0)</f>
        <v>46413</v>
      </c>
      <c r="SG49" s="652">
        <f>IFERROR(INDEX(Sheep!$R$333:$R$340,SG48,1),0)</f>
        <v>46413</v>
      </c>
      <c r="SH49" s="652">
        <f>IFERROR(INDEX(Sheep!$R$333:$R$340,SH48,1),0)</f>
        <v>46413</v>
      </c>
      <c r="SI49" s="652">
        <f>IFERROR(INDEX(Sheep!$R$333:$R$340,SI48,1),0)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Sheep!$H263</f>
        <v>Win</v>
      </c>
      <c r="K50" s="401"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1"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1"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1"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1"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1"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1"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1"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1"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1"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1"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1"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1"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1"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1"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1"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1"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1"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1"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1"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1"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1"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1"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1"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1"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1"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Born</v>
      </c>
      <c r="AK50" s="401"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1"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1"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1"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1"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1"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1"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1"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1"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1"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1"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1"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1"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WeanStd</v>
      </c>
      <c r="AX50" s="401"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1"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1"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1"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WeanAlt1</v>
      </c>
      <c r="BB50" s="401"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1"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1"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1"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WeanAlt2</v>
      </c>
      <c r="BF50" s="401"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1"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1"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1"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1"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1"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1"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1"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1"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Join-1</v>
      </c>
      <c r="BO50" s="401"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1"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1"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1"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1"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1"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1"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1"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1"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1"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Scan-1</v>
      </c>
      <c r="BY50" s="401"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1"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1"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1"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1"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1"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1"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1"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1"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1"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1"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1"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Birth-1</v>
      </c>
      <c r="CK50" s="401"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1"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1"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1"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1"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1"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1"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1"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1"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1"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1"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1"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1"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Wean-1</v>
      </c>
      <c r="CX50" s="401"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1"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1"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1"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Alt1-1</v>
      </c>
      <c r="DB50" s="401"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1"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1"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1"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Alt2-1</v>
      </c>
      <c r="DF50" s="401"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1"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1"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1"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1"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1"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1"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1"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1"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Join-2</v>
      </c>
      <c r="DO50" s="401"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1"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1"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1"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1"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1"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1"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1"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1"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1"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Scan-2</v>
      </c>
      <c r="DY50" s="401"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1"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1"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1"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1"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1"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1"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1"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1"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1"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1"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1"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Birth-2</v>
      </c>
      <c r="EK50" s="401"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1"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1"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1"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1"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1"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1"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1"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1"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1"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1"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1"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1"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Wean-2</v>
      </c>
      <c r="EX50" s="401"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1"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1"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1"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Alt1-2</v>
      </c>
      <c r="FB50" s="401"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1"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1"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1"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Alt2-2</v>
      </c>
      <c r="FF50" s="401"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1"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1"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1"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1"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1"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1"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1"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1"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Join-3</v>
      </c>
      <c r="FO50" s="401"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1"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1"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1"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1"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1"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1"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1"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1"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1"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Scan-3</v>
      </c>
      <c r="FY50" s="401"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1"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1"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1"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1"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1"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1"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1"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1"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1"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1"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1"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Birth-3</v>
      </c>
      <c r="GK50" s="401"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1"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1"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1"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1"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1"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1"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1"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1"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1"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1"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1"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1"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Wean-3</v>
      </c>
      <c r="GX50" s="401"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1"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1"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1"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Alt1-3</v>
      </c>
      <c r="HB50" s="401"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1"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1"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1"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Alt2-3</v>
      </c>
      <c r="HF50" s="401"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1"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1"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1"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1"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1"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1"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1"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1"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Join-4</v>
      </c>
      <c r="HO50" s="401"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1"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1"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1"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1"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1"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1"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1"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1"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1"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Scan-4</v>
      </c>
      <c r="HY50" s="401"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1"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1"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1"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1"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1"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1"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1"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1"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1"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1"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1"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Birth-4</v>
      </c>
      <c r="IK50" s="401"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1"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1"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1"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1"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1"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1"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1"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1"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1"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1"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1"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1"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Wean-4</v>
      </c>
      <c r="IX50" s="401"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1"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1"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1"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Alt1-4</v>
      </c>
      <c r="JB50" s="401"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1"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1"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1"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Alt2-4</v>
      </c>
      <c r="JF50" s="401"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1"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1"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1"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1"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1"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1"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1"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1"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Join-5</v>
      </c>
      <c r="JO50" s="401"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1"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1"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1"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1"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1"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1"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1"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1"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1"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Scan-5</v>
      </c>
      <c r="JY50" s="401"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1"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1"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1"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1"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1"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1"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1"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1"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1"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1"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1"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Birth-5</v>
      </c>
      <c r="KK50" s="401"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1"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1"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1"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1"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1"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1"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1"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1"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1"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1"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1"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1"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Wean-5</v>
      </c>
      <c r="KX50" s="401"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1"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1"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1"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Alt1-5</v>
      </c>
      <c r="LB50" s="401"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1"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1"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1"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Alt2-5</v>
      </c>
      <c r="LF50" s="401"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1"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1"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1"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1"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1"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1"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1"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1"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Join-6</v>
      </c>
      <c r="LO50" s="401"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1"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1"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1"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1"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1"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1"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1"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1"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1"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Scan-6</v>
      </c>
      <c r="LY50" s="401"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1"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1"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1"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1"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1"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1"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1"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1"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1"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1"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1"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Birth-6</v>
      </c>
      <c r="MK50" s="401"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1"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1"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1"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1"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1"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1"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1"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1"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1"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1"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1"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1"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Wean-6</v>
      </c>
      <c r="MX50" s="401"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1"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1"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1"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Alt1-6</v>
      </c>
      <c r="NB50" s="401"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1"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1"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1"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Alt2-6</v>
      </c>
      <c r="NF50" s="401"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1"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1"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1"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1"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1"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1"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1"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1"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Join-7</v>
      </c>
      <c r="NO50" s="401"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1"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1"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1"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1"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1"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1"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1"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1"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1"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Scan-7</v>
      </c>
      <c r="NY50" s="401"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1"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1"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1"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1"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1"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1"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1"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1"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1"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1"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1"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Birth-7</v>
      </c>
      <c r="OK50" s="401"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1"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1"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1"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1"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1"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1"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1"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1"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1"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1"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1"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1"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Wean-7</v>
      </c>
      <c r="OX50" s="401"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1"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1"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1"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Alt1-7</v>
      </c>
      <c r="PB50" s="401"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1"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1"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1"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Alt2-7</v>
      </c>
      <c r="PF50" s="401"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1"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1"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1"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1"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1"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1"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1"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1"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Join-8</v>
      </c>
      <c r="PO50" s="401"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1"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1"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1"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1"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1"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1"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1"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1"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1"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Scan-8</v>
      </c>
      <c r="PY50" s="401"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1"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1"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1"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1"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1"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1"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1"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1"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1"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1"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1"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Birth-8</v>
      </c>
      <c r="QK50" s="401"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1"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1"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1"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1"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1"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1"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1"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1"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1"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1"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1"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1"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Wean-8</v>
      </c>
      <c r="QX50" s="401"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1"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1"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1"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Alt1-8</v>
      </c>
      <c r="RB50" s="401"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1"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1"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1"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Alt2-8</v>
      </c>
      <c r="RF50" s="401"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1"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1"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1"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1"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1"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1"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1"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1"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1"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1"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1"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1"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1"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1"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1"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1"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1"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1"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1"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1"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1"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1"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1"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1"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1"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1"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1"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1"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1"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IFERROR(MATCH(L$44,Sheep!$R$341:$R$348,1),0)</f>
        <v>0</v>
      </c>
      <c r="L51" s="589">
        <f>IFERROR(MATCH(M$44,Sheep!$R$341:$R$348,1),0)</f>
        <v>0</v>
      </c>
      <c r="M51" s="589">
        <f>IFERROR(MATCH(N$44,Sheep!$R$341:$R$348,1),0)</f>
        <v>0</v>
      </c>
      <c r="N51" s="589">
        <f>IFERROR(MATCH(O$44,Sheep!$R$341:$R$348,1),0)</f>
        <v>0</v>
      </c>
      <c r="O51" s="589">
        <f>IFERROR(MATCH(P$44,Sheep!$R$341:$R$348,1),0)</f>
        <v>0</v>
      </c>
      <c r="P51" s="589">
        <f>IFERROR(MATCH(Q$44,Sheep!$R$341:$R$348,1),0)</f>
        <v>0</v>
      </c>
      <c r="Q51" s="589">
        <f>IFERROR(MATCH(R$44,Sheep!$R$341:$R$348,1),0)</f>
        <v>0</v>
      </c>
      <c r="R51" s="589">
        <f>IFERROR(MATCH(S$44,Sheep!$R$341:$R$348,1),0)</f>
        <v>0</v>
      </c>
      <c r="S51" s="589">
        <f>IFERROR(MATCH(T$44,Sheep!$R$341:$R$348,1),0)</f>
        <v>0</v>
      </c>
      <c r="T51" s="589">
        <f>IFERROR(MATCH(U$44,Sheep!$R$341:$R$348,1),0)</f>
        <v>0</v>
      </c>
      <c r="U51" s="589">
        <f>IFERROR(MATCH(V$44,Sheep!$R$341:$R$348,1),0)</f>
        <v>0</v>
      </c>
      <c r="V51" s="589">
        <f>IFERROR(MATCH(W$44,Sheep!$R$341:$R$348,1),0)</f>
        <v>0</v>
      </c>
      <c r="W51" s="589">
        <f>IFERROR(MATCH(X$44,Sheep!$R$341:$R$348,1),0)</f>
        <v>0</v>
      </c>
      <c r="X51" s="589">
        <f>IFERROR(MATCH(Y$44,Sheep!$R$341:$R$348,1),0)</f>
        <v>0</v>
      </c>
      <c r="Y51" s="589">
        <f>IFERROR(MATCH(Z$44,Sheep!$R$341:$R$348,1),0)</f>
        <v>0</v>
      </c>
      <c r="Z51" s="589">
        <f>IFERROR(MATCH(AA$44,Sheep!$R$341:$R$348,1),0)</f>
        <v>0</v>
      </c>
      <c r="AA51" s="589">
        <f>IFERROR(MATCH(AB$44,Sheep!$R$341:$R$348,1),0)</f>
        <v>0</v>
      </c>
      <c r="AB51" s="589">
        <f>IFERROR(MATCH(AC$44,Sheep!$R$341:$R$348,1),0)</f>
        <v>0</v>
      </c>
      <c r="AC51" s="589">
        <f>IFERROR(MATCH(AD$44,Sheep!$R$341:$R$348,1),0)</f>
        <v>0</v>
      </c>
      <c r="AD51" s="589">
        <f>IFERROR(MATCH(AE$44,Sheep!$R$341:$R$348,1),0)</f>
        <v>0</v>
      </c>
      <c r="AE51" s="589">
        <f>IFERROR(MATCH(AF$44,Sheep!$R$341:$R$348,1),0)</f>
        <v>0</v>
      </c>
      <c r="AF51" s="589">
        <f>IFERROR(MATCH(AG$44,Sheep!$R$341:$R$348,1),0)</f>
        <v>0</v>
      </c>
      <c r="AG51" s="589">
        <f>IFERROR(MATCH(AH$44,Sheep!$R$341:$R$348,1),0)</f>
        <v>0</v>
      </c>
      <c r="AH51" s="589">
        <f>IFERROR(MATCH(AI$44,Sheep!$R$341:$R$348,1),0)</f>
        <v>0</v>
      </c>
      <c r="AI51" s="589">
        <f>IFERROR(MATCH(AJ$44,Sheep!$R$341:$R$348,1),0)</f>
        <v>0</v>
      </c>
      <c r="AJ51" s="589">
        <f>IFERROR(MATCH(AK$44,Sheep!$R$341:$R$348,1),0)</f>
        <v>0</v>
      </c>
      <c r="AK51" s="589">
        <f>IFERROR(MATCH(AL$44,Sheep!$R$341:$R$348,1),0)</f>
        <v>0</v>
      </c>
      <c r="AL51" s="589">
        <f>IFERROR(MATCH(AM$44,Sheep!$R$341:$R$348,1),0)</f>
        <v>0</v>
      </c>
      <c r="AM51" s="589">
        <f>IFERROR(MATCH(AN$44,Sheep!$R$341:$R$348,1),0)</f>
        <v>0</v>
      </c>
      <c r="AN51" s="589">
        <f>IFERROR(MATCH(AO$44,Sheep!$R$341:$R$348,1),0)</f>
        <v>0</v>
      </c>
      <c r="AO51" s="589">
        <f>IFERROR(MATCH(AP$44,Sheep!$R$341:$R$348,1),0)</f>
        <v>0</v>
      </c>
      <c r="AP51" s="589">
        <f>IFERROR(MATCH(AQ$44,Sheep!$R$341:$R$348,1),0)</f>
        <v>0</v>
      </c>
      <c r="AQ51" s="589">
        <f>IFERROR(MATCH(AR$44,Sheep!$R$341:$R$348,1),0)</f>
        <v>0</v>
      </c>
      <c r="AR51" s="589">
        <f>IFERROR(MATCH(AS$44,Sheep!$R$341:$R$348,1),0)</f>
        <v>0</v>
      </c>
      <c r="AS51" s="589">
        <f>IFERROR(MATCH(AT$44,Sheep!$R$341:$R$348,1),0)</f>
        <v>0</v>
      </c>
      <c r="AT51" s="589">
        <f>IFERROR(MATCH(AU$44,Sheep!$R$341:$R$348,1),0)</f>
        <v>0</v>
      </c>
      <c r="AU51" s="589">
        <f>IFERROR(MATCH(AV$44,Sheep!$R$341:$R$348,1),0)</f>
        <v>0</v>
      </c>
      <c r="AV51" s="589">
        <f>IFERROR(MATCH(AW$44,Sheep!$R$341:$R$348,1),0)</f>
        <v>0</v>
      </c>
      <c r="AW51" s="589">
        <f>IFERROR(MATCH(AX$44,Sheep!$R$341:$R$348,1),0)</f>
        <v>0</v>
      </c>
      <c r="AX51" s="589">
        <f>IFERROR(MATCH(AY$44,Sheep!$R$341:$R$348,1),0)</f>
        <v>0</v>
      </c>
      <c r="AY51" s="589">
        <f>IFERROR(MATCH(AZ$44,Sheep!$R$341:$R$348,1),0)</f>
        <v>0</v>
      </c>
      <c r="AZ51" s="589">
        <f>IFERROR(MATCH(BA$44,Sheep!$R$341:$R$348,1),0)</f>
        <v>0</v>
      </c>
      <c r="BA51" s="589">
        <f>IFERROR(MATCH(BB$44,Sheep!$R$341:$R$348,1),0)</f>
        <v>0</v>
      </c>
      <c r="BB51" s="589">
        <f>IFERROR(MATCH(BC$44,Sheep!$R$341:$R$348,1),0)</f>
        <v>0</v>
      </c>
      <c r="BC51" s="589">
        <f>IFERROR(MATCH(BD$44,Sheep!$R$341:$R$348,1),0)</f>
        <v>0</v>
      </c>
      <c r="BD51" s="589">
        <f>IFERROR(MATCH(BE$44,Sheep!$R$341:$R$348,1),0)</f>
        <v>0</v>
      </c>
      <c r="BE51" s="589">
        <f>IFERROR(MATCH(BF$44,Sheep!$R$341:$R$348,1),0)</f>
        <v>0</v>
      </c>
      <c r="BF51" s="589">
        <f>IFERROR(MATCH(BG$44,Sheep!$R$341:$R$348,1),0)</f>
        <v>0</v>
      </c>
      <c r="BG51" s="589">
        <f>IFERROR(MATCH(BH$44,Sheep!$R$341:$R$348,1),0)</f>
        <v>0</v>
      </c>
      <c r="BH51" s="589">
        <f>IFERROR(MATCH(BI$44,Sheep!$R$341:$R$348,1),0)</f>
        <v>0</v>
      </c>
      <c r="BI51" s="589">
        <f>IFERROR(MATCH(BJ$44,Sheep!$R$341:$R$348,1),0)</f>
        <v>0</v>
      </c>
      <c r="BJ51" s="589">
        <f>IFERROR(MATCH(BK$44,Sheep!$R$341:$R$348,1),0)</f>
        <v>0</v>
      </c>
      <c r="BK51" s="589">
        <f>IFERROR(MATCH(BL$44,Sheep!$R$341:$R$348,1),0)</f>
        <v>0</v>
      </c>
      <c r="BL51" s="589">
        <f>IFERROR(MATCH(BM$44,Sheep!$R$341:$R$348,1),0)</f>
        <v>0</v>
      </c>
      <c r="BM51" s="589">
        <f>IFERROR(MATCH(BN$44,Sheep!$R$341:$R$348,1),0)</f>
        <v>0</v>
      </c>
      <c r="BN51" s="589">
        <f>IFERROR(MATCH(BO$44,Sheep!$R$341:$R$348,1),0)</f>
        <v>0</v>
      </c>
      <c r="BO51" s="589">
        <f>IFERROR(MATCH(BP$44,Sheep!$R$341:$R$348,1),0)</f>
        <v>0</v>
      </c>
      <c r="BP51" s="589">
        <f>IFERROR(MATCH(BQ$44,Sheep!$R$341:$R$348,1),0)</f>
        <v>0</v>
      </c>
      <c r="BQ51" s="589">
        <f>IFERROR(MATCH(BR$44,Sheep!$R$341:$R$348,1),0)</f>
        <v>0</v>
      </c>
      <c r="BR51" s="589">
        <f>IFERROR(MATCH(BS$44,Sheep!$R$341:$R$348,1),0)</f>
        <v>0</v>
      </c>
      <c r="BS51" s="589">
        <f>IFERROR(MATCH(BT$44,Sheep!$R$341:$R$348,1),0)</f>
        <v>0</v>
      </c>
      <c r="BT51" s="589">
        <f>IFERROR(MATCH(BU$44,Sheep!$R$341:$R$348,1),0)</f>
        <v>1</v>
      </c>
      <c r="BU51" s="589">
        <f>IFERROR(MATCH(BV$44,Sheep!$R$341:$R$348,1),0)</f>
        <v>1</v>
      </c>
      <c r="BV51" s="589">
        <f>IFERROR(MATCH(BW$44,Sheep!$R$341:$R$348,1),0)</f>
        <v>1</v>
      </c>
      <c r="BW51" s="589">
        <f>IFERROR(MATCH(BX$44,Sheep!$R$341:$R$348,1),0)</f>
        <v>1</v>
      </c>
      <c r="BX51" s="589">
        <f>IFERROR(MATCH(BY$44,Sheep!$R$341:$R$348,1),0)</f>
        <v>1</v>
      </c>
      <c r="BY51" s="589">
        <f>IFERROR(MATCH(BZ$44,Sheep!$R$341:$R$348,1),0)</f>
        <v>1</v>
      </c>
      <c r="BZ51" s="589">
        <f>IFERROR(MATCH(CA$44,Sheep!$R$341:$R$348,1),0)</f>
        <v>1</v>
      </c>
      <c r="CA51" s="589">
        <f>IFERROR(MATCH(CB$44,Sheep!$R$341:$R$348,1),0)</f>
        <v>1</v>
      </c>
      <c r="CB51" s="589">
        <f>IFERROR(MATCH(CC$44,Sheep!$R$341:$R$348,1),0)</f>
        <v>1</v>
      </c>
      <c r="CC51" s="589">
        <f>IFERROR(MATCH(CD$44,Sheep!$R$341:$R$348,1),0)</f>
        <v>1</v>
      </c>
      <c r="CD51" s="589">
        <f>IFERROR(MATCH(CE$44,Sheep!$R$341:$R$348,1),0)</f>
        <v>1</v>
      </c>
      <c r="CE51" s="589">
        <f>IFERROR(MATCH(CF$44,Sheep!$R$341:$R$348,1),0)</f>
        <v>1</v>
      </c>
      <c r="CF51" s="589">
        <f>IFERROR(MATCH(CG$44,Sheep!$R$341:$R$348,1),0)</f>
        <v>1</v>
      </c>
      <c r="CG51" s="589">
        <f>IFERROR(MATCH(CH$44,Sheep!$R$341:$R$348,1),0)</f>
        <v>1</v>
      </c>
      <c r="CH51" s="589">
        <f>IFERROR(MATCH(CI$44,Sheep!$R$341:$R$348,1),0)</f>
        <v>1</v>
      </c>
      <c r="CI51" s="589">
        <f>IFERROR(MATCH(CJ$44,Sheep!$R$341:$R$348,1),0)</f>
        <v>1</v>
      </c>
      <c r="CJ51" s="589">
        <f>IFERROR(MATCH(CK$44,Sheep!$R$341:$R$348,1),0)</f>
        <v>1</v>
      </c>
      <c r="CK51" s="589">
        <f>IFERROR(MATCH(CL$44,Sheep!$R$341:$R$348,1),0)</f>
        <v>1</v>
      </c>
      <c r="CL51" s="589">
        <f>IFERROR(MATCH(CM$44,Sheep!$R$341:$R$348,1),0)</f>
        <v>1</v>
      </c>
      <c r="CM51" s="589">
        <f>IFERROR(MATCH(CN$44,Sheep!$R$341:$R$348,1),0)</f>
        <v>1</v>
      </c>
      <c r="CN51" s="589">
        <f>IFERROR(MATCH(CO$44,Sheep!$R$341:$R$348,1),0)</f>
        <v>1</v>
      </c>
      <c r="CO51" s="589">
        <f>IFERROR(MATCH(CP$44,Sheep!$R$341:$R$348,1),0)</f>
        <v>1</v>
      </c>
      <c r="CP51" s="589">
        <f>IFERROR(MATCH(CQ$44,Sheep!$R$341:$R$348,1),0)</f>
        <v>1</v>
      </c>
      <c r="CQ51" s="589">
        <f>IFERROR(MATCH(CR$44,Sheep!$R$341:$R$348,1),0)</f>
        <v>1</v>
      </c>
      <c r="CR51" s="589">
        <f>IFERROR(MATCH(CS$44,Sheep!$R$341:$R$348,1),0)</f>
        <v>1</v>
      </c>
      <c r="CS51" s="589">
        <f>IFERROR(MATCH(CT$44,Sheep!$R$341:$R$348,1),0)</f>
        <v>1</v>
      </c>
      <c r="CT51" s="589">
        <f>IFERROR(MATCH(CU$44,Sheep!$R$341:$R$348,1),0)</f>
        <v>1</v>
      </c>
      <c r="CU51" s="589">
        <f>IFERROR(MATCH(CV$44,Sheep!$R$341:$R$348,1),0)</f>
        <v>1</v>
      </c>
      <c r="CV51" s="589">
        <f>IFERROR(MATCH(CW$44,Sheep!$R$341:$R$348,1),0)</f>
        <v>1</v>
      </c>
      <c r="CW51" s="589">
        <f>IFERROR(MATCH(CX$44,Sheep!$R$341:$R$348,1),0)</f>
        <v>1</v>
      </c>
      <c r="CX51" s="589">
        <f>IFERROR(MATCH(CY$44,Sheep!$R$341:$R$348,1),0)</f>
        <v>1</v>
      </c>
      <c r="CY51" s="589">
        <f>IFERROR(MATCH(CZ$44,Sheep!$R$341:$R$348,1),0)</f>
        <v>1</v>
      </c>
      <c r="CZ51" s="589">
        <f>IFERROR(MATCH(DA$44,Sheep!$R$341:$R$348,1),0)</f>
        <v>1</v>
      </c>
      <c r="DA51" s="589">
        <f>IFERROR(MATCH(DB$44,Sheep!$R$341:$R$348,1),0)</f>
        <v>1</v>
      </c>
      <c r="DB51" s="589">
        <f>IFERROR(MATCH(DC$44,Sheep!$R$341:$R$348,1),0)</f>
        <v>1</v>
      </c>
      <c r="DC51" s="589">
        <f>IFERROR(MATCH(DD$44,Sheep!$R$341:$R$348,1),0)</f>
        <v>1</v>
      </c>
      <c r="DD51" s="589">
        <f>IFERROR(MATCH(DE$44,Sheep!$R$341:$R$348,1),0)</f>
        <v>1</v>
      </c>
      <c r="DE51" s="589">
        <f>IFERROR(MATCH(DF$44,Sheep!$R$341:$R$348,1),0)</f>
        <v>1</v>
      </c>
      <c r="DF51" s="589">
        <f>IFERROR(MATCH(DG$44,Sheep!$R$341:$R$348,1),0)</f>
        <v>1</v>
      </c>
      <c r="DG51" s="589">
        <f>IFERROR(MATCH(DH$44,Sheep!$R$341:$R$348,1),0)</f>
        <v>1</v>
      </c>
      <c r="DH51" s="589">
        <f>IFERROR(MATCH(DI$44,Sheep!$R$341:$R$348,1),0)</f>
        <v>1</v>
      </c>
      <c r="DI51" s="589">
        <f>IFERROR(MATCH(DJ$44,Sheep!$R$341:$R$348,1),0)</f>
        <v>1</v>
      </c>
      <c r="DJ51" s="589">
        <f>IFERROR(MATCH(DK$44,Sheep!$R$341:$R$348,1),0)</f>
        <v>1</v>
      </c>
      <c r="DK51" s="589">
        <f>IFERROR(MATCH(DL$44,Sheep!$R$341:$R$348,1),0)</f>
        <v>1</v>
      </c>
      <c r="DL51" s="589">
        <f>IFERROR(MATCH(DM$44,Sheep!$R$341:$R$348,1),0)</f>
        <v>1</v>
      </c>
      <c r="DM51" s="589">
        <f>IFERROR(MATCH(DN$44,Sheep!$R$341:$R$348,1),0)</f>
        <v>1</v>
      </c>
      <c r="DN51" s="589">
        <f>IFERROR(MATCH(DO$44,Sheep!$R$341:$R$348,1),0)</f>
        <v>1</v>
      </c>
      <c r="DO51" s="589">
        <f>IFERROR(MATCH(DP$44,Sheep!$R$341:$R$348,1),0)</f>
        <v>1</v>
      </c>
      <c r="DP51" s="589">
        <f>IFERROR(MATCH(DQ$44,Sheep!$R$341:$R$348,1),0)</f>
        <v>1</v>
      </c>
      <c r="DQ51" s="589">
        <f>IFERROR(MATCH(DR$44,Sheep!$R$341:$R$348,1),0)</f>
        <v>1</v>
      </c>
      <c r="DR51" s="589">
        <f>IFERROR(MATCH(DS$44,Sheep!$R$341:$R$348,1),0)</f>
        <v>1</v>
      </c>
      <c r="DS51" s="589">
        <f>IFERROR(MATCH(DT$44,Sheep!$R$341:$R$348,1),0)</f>
        <v>1</v>
      </c>
      <c r="DT51" s="589">
        <f>IFERROR(MATCH(DU$44,Sheep!$R$341:$R$348,1),0)</f>
        <v>2</v>
      </c>
      <c r="DU51" s="589">
        <f>IFERROR(MATCH(DV$44,Sheep!$R$341:$R$348,1),0)</f>
        <v>2</v>
      </c>
      <c r="DV51" s="589">
        <f>IFERROR(MATCH(DW$44,Sheep!$R$341:$R$348,1),0)</f>
        <v>2</v>
      </c>
      <c r="DW51" s="589">
        <f>IFERROR(MATCH(DX$44,Sheep!$R$341:$R$348,1),0)</f>
        <v>2</v>
      </c>
      <c r="DX51" s="589">
        <f>IFERROR(MATCH(DY$44,Sheep!$R$341:$R$348,1),0)</f>
        <v>2</v>
      </c>
      <c r="DY51" s="589">
        <f>IFERROR(MATCH(DZ$44,Sheep!$R$341:$R$348,1),0)</f>
        <v>2</v>
      </c>
      <c r="DZ51" s="589">
        <f>IFERROR(MATCH(EA$44,Sheep!$R$341:$R$348,1),0)</f>
        <v>2</v>
      </c>
      <c r="EA51" s="589">
        <f>IFERROR(MATCH(EB$44,Sheep!$R$341:$R$348,1),0)</f>
        <v>2</v>
      </c>
      <c r="EB51" s="589">
        <f>IFERROR(MATCH(EC$44,Sheep!$R$341:$R$348,1),0)</f>
        <v>2</v>
      </c>
      <c r="EC51" s="589">
        <f>IFERROR(MATCH(ED$44,Sheep!$R$341:$R$348,1),0)</f>
        <v>2</v>
      </c>
      <c r="ED51" s="589">
        <f>IFERROR(MATCH(EE$44,Sheep!$R$341:$R$348,1),0)</f>
        <v>2</v>
      </c>
      <c r="EE51" s="589">
        <f>IFERROR(MATCH(EF$44,Sheep!$R$341:$R$348,1),0)</f>
        <v>2</v>
      </c>
      <c r="EF51" s="589">
        <f>IFERROR(MATCH(EG$44,Sheep!$R$341:$R$348,1),0)</f>
        <v>2</v>
      </c>
      <c r="EG51" s="589">
        <f>IFERROR(MATCH(EH$44,Sheep!$R$341:$R$348,1),0)</f>
        <v>2</v>
      </c>
      <c r="EH51" s="589">
        <f>IFERROR(MATCH(EI$44,Sheep!$R$341:$R$348,1),0)</f>
        <v>2</v>
      </c>
      <c r="EI51" s="589">
        <f>IFERROR(MATCH(EJ$44,Sheep!$R$341:$R$348,1),0)</f>
        <v>2</v>
      </c>
      <c r="EJ51" s="589">
        <f>IFERROR(MATCH(EK$44,Sheep!$R$341:$R$348,1),0)</f>
        <v>2</v>
      </c>
      <c r="EK51" s="589">
        <f>IFERROR(MATCH(EL$44,Sheep!$R$341:$R$348,1),0)</f>
        <v>2</v>
      </c>
      <c r="EL51" s="589">
        <f>IFERROR(MATCH(EM$44,Sheep!$R$341:$R$348,1),0)</f>
        <v>2</v>
      </c>
      <c r="EM51" s="589">
        <f>IFERROR(MATCH(EN$44,Sheep!$R$341:$R$348,1),0)</f>
        <v>2</v>
      </c>
      <c r="EN51" s="589">
        <f>IFERROR(MATCH(EO$44,Sheep!$R$341:$R$348,1),0)</f>
        <v>2</v>
      </c>
      <c r="EO51" s="589">
        <f>IFERROR(MATCH(EP$44,Sheep!$R$341:$R$348,1),0)</f>
        <v>2</v>
      </c>
      <c r="EP51" s="589">
        <f>IFERROR(MATCH(EQ$44,Sheep!$R$341:$R$348,1),0)</f>
        <v>2</v>
      </c>
      <c r="EQ51" s="589">
        <f>IFERROR(MATCH(ER$44,Sheep!$R$341:$R$348,1),0)</f>
        <v>2</v>
      </c>
      <c r="ER51" s="589">
        <f>IFERROR(MATCH(ES$44,Sheep!$R$341:$R$348,1),0)</f>
        <v>2</v>
      </c>
      <c r="ES51" s="589">
        <f>IFERROR(MATCH(ET$44,Sheep!$R$341:$R$348,1),0)</f>
        <v>2</v>
      </c>
      <c r="ET51" s="589">
        <f>IFERROR(MATCH(EU$44,Sheep!$R$341:$R$348,1),0)</f>
        <v>2</v>
      </c>
      <c r="EU51" s="589">
        <f>IFERROR(MATCH(EV$44,Sheep!$R$341:$R$348,1),0)</f>
        <v>2</v>
      </c>
      <c r="EV51" s="589">
        <f>IFERROR(MATCH(EW$44,Sheep!$R$341:$R$348,1),0)</f>
        <v>2</v>
      </c>
      <c r="EW51" s="589">
        <f>IFERROR(MATCH(EX$44,Sheep!$R$341:$R$348,1),0)</f>
        <v>2</v>
      </c>
      <c r="EX51" s="589">
        <f>IFERROR(MATCH(EY$44,Sheep!$R$341:$R$348,1),0)</f>
        <v>2</v>
      </c>
      <c r="EY51" s="589">
        <f>IFERROR(MATCH(EZ$44,Sheep!$R$341:$R$348,1),0)</f>
        <v>2</v>
      </c>
      <c r="EZ51" s="589">
        <f>IFERROR(MATCH(FA$44,Sheep!$R$341:$R$348,1),0)</f>
        <v>2</v>
      </c>
      <c r="FA51" s="589">
        <f>IFERROR(MATCH(FB$44,Sheep!$R$341:$R$348,1),0)</f>
        <v>2</v>
      </c>
      <c r="FB51" s="589">
        <f>IFERROR(MATCH(FC$44,Sheep!$R$341:$R$348,1),0)</f>
        <v>2</v>
      </c>
      <c r="FC51" s="589">
        <f>IFERROR(MATCH(FD$44,Sheep!$R$341:$R$348,1),0)</f>
        <v>2</v>
      </c>
      <c r="FD51" s="589">
        <f>IFERROR(MATCH(FE$44,Sheep!$R$341:$R$348,1),0)</f>
        <v>2</v>
      </c>
      <c r="FE51" s="589">
        <f>IFERROR(MATCH(FF$44,Sheep!$R$341:$R$348,1),0)</f>
        <v>2</v>
      </c>
      <c r="FF51" s="589">
        <f>IFERROR(MATCH(FG$44,Sheep!$R$341:$R$348,1),0)</f>
        <v>2</v>
      </c>
      <c r="FG51" s="589">
        <f>IFERROR(MATCH(FH$44,Sheep!$R$341:$R$348,1),0)</f>
        <v>2</v>
      </c>
      <c r="FH51" s="589">
        <f>IFERROR(MATCH(FI$44,Sheep!$R$341:$R$348,1),0)</f>
        <v>2</v>
      </c>
      <c r="FI51" s="589">
        <f>IFERROR(MATCH(FJ$44,Sheep!$R$341:$R$348,1),0)</f>
        <v>2</v>
      </c>
      <c r="FJ51" s="589">
        <f>IFERROR(MATCH(FK$44,Sheep!$R$341:$R$348,1),0)</f>
        <v>2</v>
      </c>
      <c r="FK51" s="589">
        <f>IFERROR(MATCH(FL$44,Sheep!$R$341:$R$348,1),0)</f>
        <v>2</v>
      </c>
      <c r="FL51" s="589">
        <f>IFERROR(MATCH(FM$44,Sheep!$R$341:$R$348,1),0)</f>
        <v>2</v>
      </c>
      <c r="FM51" s="589">
        <f>IFERROR(MATCH(FN$44,Sheep!$R$341:$R$348,1),0)</f>
        <v>2</v>
      </c>
      <c r="FN51" s="589">
        <f>IFERROR(MATCH(FO$44,Sheep!$R$341:$R$348,1),0)</f>
        <v>2</v>
      </c>
      <c r="FO51" s="589">
        <f>IFERROR(MATCH(FP$44,Sheep!$R$341:$R$348,1),0)</f>
        <v>2</v>
      </c>
      <c r="FP51" s="589">
        <f>IFERROR(MATCH(FQ$44,Sheep!$R$341:$R$348,1),0)</f>
        <v>2</v>
      </c>
      <c r="FQ51" s="589">
        <f>IFERROR(MATCH(FR$44,Sheep!$R$341:$R$348,1),0)</f>
        <v>2</v>
      </c>
      <c r="FR51" s="589">
        <f>IFERROR(MATCH(FS$44,Sheep!$R$341:$R$348,1),0)</f>
        <v>2</v>
      </c>
      <c r="FS51" s="589">
        <f>IFERROR(MATCH(FT$44,Sheep!$R$341:$R$348,1),0)</f>
        <v>2</v>
      </c>
      <c r="FT51" s="589">
        <f>IFERROR(MATCH(FU$44,Sheep!$R$341:$R$348,1),0)</f>
        <v>3</v>
      </c>
      <c r="FU51" s="589">
        <f>IFERROR(MATCH(FV$44,Sheep!$R$341:$R$348,1),0)</f>
        <v>3</v>
      </c>
      <c r="FV51" s="589">
        <f>IFERROR(MATCH(FW$44,Sheep!$R$341:$R$348,1),0)</f>
        <v>3</v>
      </c>
      <c r="FW51" s="589">
        <f>IFERROR(MATCH(FX$44,Sheep!$R$341:$R$348,1),0)</f>
        <v>3</v>
      </c>
      <c r="FX51" s="589">
        <f>IFERROR(MATCH(FY$44,Sheep!$R$341:$R$348,1),0)</f>
        <v>3</v>
      </c>
      <c r="FY51" s="589">
        <f>IFERROR(MATCH(FZ$44,Sheep!$R$341:$R$348,1),0)</f>
        <v>3</v>
      </c>
      <c r="FZ51" s="589">
        <f>IFERROR(MATCH(GA$44,Sheep!$R$341:$R$348,1),0)</f>
        <v>3</v>
      </c>
      <c r="GA51" s="589">
        <f>IFERROR(MATCH(GB$44,Sheep!$R$341:$R$348,1),0)</f>
        <v>3</v>
      </c>
      <c r="GB51" s="589">
        <f>IFERROR(MATCH(GC$44,Sheep!$R$341:$R$348,1),0)</f>
        <v>3</v>
      </c>
      <c r="GC51" s="589">
        <f>IFERROR(MATCH(GD$44,Sheep!$R$341:$R$348,1),0)</f>
        <v>3</v>
      </c>
      <c r="GD51" s="589">
        <f>IFERROR(MATCH(GE$44,Sheep!$R$341:$R$348,1),0)</f>
        <v>3</v>
      </c>
      <c r="GE51" s="589">
        <f>IFERROR(MATCH(GF$44,Sheep!$R$341:$R$348,1),0)</f>
        <v>3</v>
      </c>
      <c r="GF51" s="589">
        <f>IFERROR(MATCH(GG$44,Sheep!$R$341:$R$348,1),0)</f>
        <v>3</v>
      </c>
      <c r="GG51" s="589">
        <f>IFERROR(MATCH(GH$44,Sheep!$R$341:$R$348,1),0)</f>
        <v>3</v>
      </c>
      <c r="GH51" s="589">
        <f>IFERROR(MATCH(GI$44,Sheep!$R$341:$R$348,1),0)</f>
        <v>3</v>
      </c>
      <c r="GI51" s="589">
        <f>IFERROR(MATCH(GJ$44,Sheep!$R$341:$R$348,1),0)</f>
        <v>3</v>
      </c>
      <c r="GJ51" s="589">
        <f>IFERROR(MATCH(GK$44,Sheep!$R$341:$R$348,1),0)</f>
        <v>3</v>
      </c>
      <c r="GK51" s="589">
        <f>IFERROR(MATCH(GL$44,Sheep!$R$341:$R$348,1),0)</f>
        <v>3</v>
      </c>
      <c r="GL51" s="589">
        <f>IFERROR(MATCH(GM$44,Sheep!$R$341:$R$348,1),0)</f>
        <v>3</v>
      </c>
      <c r="GM51" s="589">
        <f>IFERROR(MATCH(GN$44,Sheep!$R$341:$R$348,1),0)</f>
        <v>3</v>
      </c>
      <c r="GN51" s="589">
        <f>IFERROR(MATCH(GO$44,Sheep!$R$341:$R$348,1),0)</f>
        <v>3</v>
      </c>
      <c r="GO51" s="589">
        <f>IFERROR(MATCH(GP$44,Sheep!$R$341:$R$348,1),0)</f>
        <v>3</v>
      </c>
      <c r="GP51" s="589">
        <f>IFERROR(MATCH(GQ$44,Sheep!$R$341:$R$348,1),0)</f>
        <v>3</v>
      </c>
      <c r="GQ51" s="589">
        <f>IFERROR(MATCH(GR$44,Sheep!$R$341:$R$348,1),0)</f>
        <v>3</v>
      </c>
      <c r="GR51" s="589">
        <f>IFERROR(MATCH(GS$44,Sheep!$R$341:$R$348,1),0)</f>
        <v>3</v>
      </c>
      <c r="GS51" s="589">
        <f>IFERROR(MATCH(GT$44,Sheep!$R$341:$R$348,1),0)</f>
        <v>3</v>
      </c>
      <c r="GT51" s="589">
        <f>IFERROR(MATCH(GU$44,Sheep!$R$341:$R$348,1),0)</f>
        <v>3</v>
      </c>
      <c r="GU51" s="589">
        <f>IFERROR(MATCH(GV$44,Sheep!$R$341:$R$348,1),0)</f>
        <v>3</v>
      </c>
      <c r="GV51" s="589">
        <f>IFERROR(MATCH(GW$44,Sheep!$R$341:$R$348,1),0)</f>
        <v>3</v>
      </c>
      <c r="GW51" s="589">
        <f>IFERROR(MATCH(GX$44,Sheep!$R$341:$R$348,1),0)</f>
        <v>3</v>
      </c>
      <c r="GX51" s="589">
        <f>IFERROR(MATCH(GY$44,Sheep!$R$341:$R$348,1),0)</f>
        <v>3</v>
      </c>
      <c r="GY51" s="589">
        <f>IFERROR(MATCH(GZ$44,Sheep!$R$341:$R$348,1),0)</f>
        <v>3</v>
      </c>
      <c r="GZ51" s="589">
        <f>IFERROR(MATCH(HA$44,Sheep!$R$341:$R$348,1),0)</f>
        <v>3</v>
      </c>
      <c r="HA51" s="589">
        <f>IFERROR(MATCH(HB$44,Sheep!$R$341:$R$348,1),0)</f>
        <v>3</v>
      </c>
      <c r="HB51" s="589">
        <f>IFERROR(MATCH(HC$44,Sheep!$R$341:$R$348,1),0)</f>
        <v>3</v>
      </c>
      <c r="HC51" s="589">
        <f>IFERROR(MATCH(HD$44,Sheep!$R$341:$R$348,1),0)</f>
        <v>3</v>
      </c>
      <c r="HD51" s="589">
        <f>IFERROR(MATCH(HE$44,Sheep!$R$341:$R$348,1),0)</f>
        <v>3</v>
      </c>
      <c r="HE51" s="589">
        <f>IFERROR(MATCH(HF$44,Sheep!$R$341:$R$348,1),0)</f>
        <v>3</v>
      </c>
      <c r="HF51" s="589">
        <f>IFERROR(MATCH(HG$44,Sheep!$R$341:$R$348,1),0)</f>
        <v>3</v>
      </c>
      <c r="HG51" s="589">
        <f>IFERROR(MATCH(HH$44,Sheep!$R$341:$R$348,1),0)</f>
        <v>3</v>
      </c>
      <c r="HH51" s="589">
        <f>IFERROR(MATCH(HI$44,Sheep!$R$341:$R$348,1),0)</f>
        <v>3</v>
      </c>
      <c r="HI51" s="589">
        <f>IFERROR(MATCH(HJ$44,Sheep!$R$341:$R$348,1),0)</f>
        <v>3</v>
      </c>
      <c r="HJ51" s="589">
        <f>IFERROR(MATCH(HK$44,Sheep!$R$341:$R$348,1),0)</f>
        <v>3</v>
      </c>
      <c r="HK51" s="589">
        <f>IFERROR(MATCH(HL$44,Sheep!$R$341:$R$348,1),0)</f>
        <v>3</v>
      </c>
      <c r="HL51" s="589">
        <f>IFERROR(MATCH(HM$44,Sheep!$R$341:$R$348,1),0)</f>
        <v>3</v>
      </c>
      <c r="HM51" s="589">
        <f>IFERROR(MATCH(HN$44,Sheep!$R$341:$R$348,1),0)</f>
        <v>3</v>
      </c>
      <c r="HN51" s="589">
        <f>IFERROR(MATCH(HO$44,Sheep!$R$341:$R$348,1),0)</f>
        <v>3</v>
      </c>
      <c r="HO51" s="589">
        <f>IFERROR(MATCH(HP$44,Sheep!$R$341:$R$348,1),0)</f>
        <v>3</v>
      </c>
      <c r="HP51" s="589">
        <f>IFERROR(MATCH(HQ$44,Sheep!$R$341:$R$348,1),0)</f>
        <v>3</v>
      </c>
      <c r="HQ51" s="589">
        <f>IFERROR(MATCH(HR$44,Sheep!$R$341:$R$348,1),0)</f>
        <v>3</v>
      </c>
      <c r="HR51" s="589">
        <f>IFERROR(MATCH(HS$44,Sheep!$R$341:$R$348,1),0)</f>
        <v>3</v>
      </c>
      <c r="HS51" s="589">
        <f>IFERROR(MATCH(HT$44,Sheep!$R$341:$R$348,1),0)</f>
        <v>3</v>
      </c>
      <c r="HT51" s="589">
        <f>IFERROR(MATCH(HU$44,Sheep!$R$341:$R$348,1),0)</f>
        <v>4</v>
      </c>
      <c r="HU51" s="589">
        <f>IFERROR(MATCH(HV$44,Sheep!$R$341:$R$348,1),0)</f>
        <v>4</v>
      </c>
      <c r="HV51" s="589">
        <f>IFERROR(MATCH(HW$44,Sheep!$R$341:$R$348,1),0)</f>
        <v>4</v>
      </c>
      <c r="HW51" s="589">
        <f>IFERROR(MATCH(HX$44,Sheep!$R$341:$R$348,1),0)</f>
        <v>4</v>
      </c>
      <c r="HX51" s="589">
        <f>IFERROR(MATCH(HY$44,Sheep!$R$341:$R$348,1),0)</f>
        <v>4</v>
      </c>
      <c r="HY51" s="589">
        <f>IFERROR(MATCH(HZ$44,Sheep!$R$341:$R$348,1),0)</f>
        <v>4</v>
      </c>
      <c r="HZ51" s="589">
        <f>IFERROR(MATCH(IA$44,Sheep!$R$341:$R$348,1),0)</f>
        <v>4</v>
      </c>
      <c r="IA51" s="589">
        <f>IFERROR(MATCH(IB$44,Sheep!$R$341:$R$348,1),0)</f>
        <v>4</v>
      </c>
      <c r="IB51" s="589">
        <f>IFERROR(MATCH(IC$44,Sheep!$R$341:$R$348,1),0)</f>
        <v>4</v>
      </c>
      <c r="IC51" s="589">
        <f>IFERROR(MATCH(ID$44,Sheep!$R$341:$R$348,1),0)</f>
        <v>4</v>
      </c>
      <c r="ID51" s="589">
        <f>IFERROR(MATCH(IE$44,Sheep!$R$341:$R$348,1),0)</f>
        <v>4</v>
      </c>
      <c r="IE51" s="589">
        <f>IFERROR(MATCH(IF$44,Sheep!$R$341:$R$348,1),0)</f>
        <v>4</v>
      </c>
      <c r="IF51" s="589">
        <f>IFERROR(MATCH(IG$44,Sheep!$R$341:$R$348,1),0)</f>
        <v>4</v>
      </c>
      <c r="IG51" s="589">
        <f>IFERROR(MATCH(IH$44,Sheep!$R$341:$R$348,1),0)</f>
        <v>4</v>
      </c>
      <c r="IH51" s="589">
        <f>IFERROR(MATCH(II$44,Sheep!$R$341:$R$348,1),0)</f>
        <v>4</v>
      </c>
      <c r="II51" s="589">
        <f>IFERROR(MATCH(IJ$44,Sheep!$R$341:$R$348,1),0)</f>
        <v>4</v>
      </c>
      <c r="IJ51" s="589">
        <f>IFERROR(MATCH(IK$44,Sheep!$R$341:$R$348,1),0)</f>
        <v>4</v>
      </c>
      <c r="IK51" s="589">
        <f>IFERROR(MATCH(IL$44,Sheep!$R$341:$R$348,1),0)</f>
        <v>4</v>
      </c>
      <c r="IL51" s="589">
        <f>IFERROR(MATCH(IM$44,Sheep!$R$341:$R$348,1),0)</f>
        <v>4</v>
      </c>
      <c r="IM51" s="589">
        <f>IFERROR(MATCH(IN$44,Sheep!$R$341:$R$348,1),0)</f>
        <v>4</v>
      </c>
      <c r="IN51" s="589">
        <f>IFERROR(MATCH(IO$44,Sheep!$R$341:$R$348,1),0)</f>
        <v>4</v>
      </c>
      <c r="IO51" s="589">
        <f>IFERROR(MATCH(IP$44,Sheep!$R$341:$R$348,1),0)</f>
        <v>4</v>
      </c>
      <c r="IP51" s="589">
        <f>IFERROR(MATCH(IQ$44,Sheep!$R$341:$R$348,1),0)</f>
        <v>4</v>
      </c>
      <c r="IQ51" s="589">
        <f>IFERROR(MATCH(IR$44,Sheep!$R$341:$R$348,1),0)</f>
        <v>4</v>
      </c>
      <c r="IR51" s="589">
        <f>IFERROR(MATCH(IS$44,Sheep!$R$341:$R$348,1),0)</f>
        <v>4</v>
      </c>
      <c r="IS51" s="589">
        <f>IFERROR(MATCH(IT$44,Sheep!$R$341:$R$348,1),0)</f>
        <v>4</v>
      </c>
      <c r="IT51" s="589">
        <f>IFERROR(MATCH(IU$44,Sheep!$R$341:$R$348,1),0)</f>
        <v>4</v>
      </c>
      <c r="IU51" s="589">
        <f>IFERROR(MATCH(IV$44,Sheep!$R$341:$R$348,1),0)</f>
        <v>4</v>
      </c>
      <c r="IV51" s="589">
        <f>IFERROR(MATCH(IW$44,Sheep!$R$341:$R$348,1),0)</f>
        <v>4</v>
      </c>
      <c r="IW51" s="589">
        <f>IFERROR(MATCH(IX$44,Sheep!$R$341:$R$348,1),0)</f>
        <v>4</v>
      </c>
      <c r="IX51" s="589">
        <f>IFERROR(MATCH(IY$44,Sheep!$R$341:$R$348,1),0)</f>
        <v>4</v>
      </c>
      <c r="IY51" s="589">
        <f>IFERROR(MATCH(IZ$44,Sheep!$R$341:$R$348,1),0)</f>
        <v>4</v>
      </c>
      <c r="IZ51" s="589">
        <f>IFERROR(MATCH(JA$44,Sheep!$R$341:$R$348,1),0)</f>
        <v>4</v>
      </c>
      <c r="JA51" s="589">
        <f>IFERROR(MATCH(JB$44,Sheep!$R$341:$R$348,1),0)</f>
        <v>4</v>
      </c>
      <c r="JB51" s="589">
        <f>IFERROR(MATCH(JC$44,Sheep!$R$341:$R$348,1),0)</f>
        <v>4</v>
      </c>
      <c r="JC51" s="589">
        <f>IFERROR(MATCH(JD$44,Sheep!$R$341:$R$348,1),0)</f>
        <v>4</v>
      </c>
      <c r="JD51" s="589">
        <f>IFERROR(MATCH(JE$44,Sheep!$R$341:$R$348,1),0)</f>
        <v>4</v>
      </c>
      <c r="JE51" s="589">
        <f>IFERROR(MATCH(JF$44,Sheep!$R$341:$R$348,1),0)</f>
        <v>4</v>
      </c>
      <c r="JF51" s="589">
        <f>IFERROR(MATCH(JG$44,Sheep!$R$341:$R$348,1),0)</f>
        <v>4</v>
      </c>
      <c r="JG51" s="589">
        <f>IFERROR(MATCH(JH$44,Sheep!$R$341:$R$348,1),0)</f>
        <v>4</v>
      </c>
      <c r="JH51" s="589">
        <f>IFERROR(MATCH(JI$44,Sheep!$R$341:$R$348,1),0)</f>
        <v>4</v>
      </c>
      <c r="JI51" s="589">
        <f>IFERROR(MATCH(JJ$44,Sheep!$R$341:$R$348,1),0)</f>
        <v>4</v>
      </c>
      <c r="JJ51" s="589">
        <f>IFERROR(MATCH(JK$44,Sheep!$R$341:$R$348,1),0)</f>
        <v>4</v>
      </c>
      <c r="JK51" s="589">
        <f>IFERROR(MATCH(JL$44,Sheep!$R$341:$R$348,1),0)</f>
        <v>4</v>
      </c>
      <c r="JL51" s="589">
        <f>IFERROR(MATCH(JM$44,Sheep!$R$341:$R$348,1),0)</f>
        <v>4</v>
      </c>
      <c r="JM51" s="589">
        <f>IFERROR(MATCH(JN$44,Sheep!$R$341:$R$348,1),0)</f>
        <v>4</v>
      </c>
      <c r="JN51" s="589">
        <f>IFERROR(MATCH(JO$44,Sheep!$R$341:$R$348,1),0)</f>
        <v>4</v>
      </c>
      <c r="JO51" s="589">
        <f>IFERROR(MATCH(JP$44,Sheep!$R$341:$R$348,1),0)</f>
        <v>4</v>
      </c>
      <c r="JP51" s="589">
        <f>IFERROR(MATCH(JQ$44,Sheep!$R$341:$R$348,1),0)</f>
        <v>4</v>
      </c>
      <c r="JQ51" s="589">
        <f>IFERROR(MATCH(JR$44,Sheep!$R$341:$R$348,1),0)</f>
        <v>4</v>
      </c>
      <c r="JR51" s="589">
        <f>IFERROR(MATCH(JS$44,Sheep!$R$341:$R$348,1),0)</f>
        <v>4</v>
      </c>
      <c r="JS51" s="589">
        <f>IFERROR(MATCH(JT$44,Sheep!$R$341:$R$348,1),0)</f>
        <v>4</v>
      </c>
      <c r="JT51" s="589">
        <f>IFERROR(MATCH(JU$44,Sheep!$R$341:$R$348,1),0)</f>
        <v>5</v>
      </c>
      <c r="JU51" s="589">
        <f>IFERROR(MATCH(JV$44,Sheep!$R$341:$R$348,1),0)</f>
        <v>5</v>
      </c>
      <c r="JV51" s="589">
        <f>IFERROR(MATCH(JW$44,Sheep!$R$341:$R$348,1),0)</f>
        <v>5</v>
      </c>
      <c r="JW51" s="589">
        <f>IFERROR(MATCH(JX$44,Sheep!$R$341:$R$348,1),0)</f>
        <v>5</v>
      </c>
      <c r="JX51" s="589">
        <f>IFERROR(MATCH(JY$44,Sheep!$R$341:$R$348,1),0)</f>
        <v>5</v>
      </c>
      <c r="JY51" s="589">
        <f>IFERROR(MATCH(JZ$44,Sheep!$R$341:$R$348,1),0)</f>
        <v>5</v>
      </c>
      <c r="JZ51" s="589">
        <f>IFERROR(MATCH(KA$44,Sheep!$R$341:$R$348,1),0)</f>
        <v>5</v>
      </c>
      <c r="KA51" s="589">
        <f>IFERROR(MATCH(KB$44,Sheep!$R$341:$R$348,1),0)</f>
        <v>5</v>
      </c>
      <c r="KB51" s="589">
        <f>IFERROR(MATCH(KC$44,Sheep!$R$341:$R$348,1),0)</f>
        <v>5</v>
      </c>
      <c r="KC51" s="589">
        <f>IFERROR(MATCH(KD$44,Sheep!$R$341:$R$348,1),0)</f>
        <v>5</v>
      </c>
      <c r="KD51" s="589">
        <f>IFERROR(MATCH(KE$44,Sheep!$R$341:$R$348,1),0)</f>
        <v>5</v>
      </c>
      <c r="KE51" s="589">
        <f>IFERROR(MATCH(KF$44,Sheep!$R$341:$R$348,1),0)</f>
        <v>5</v>
      </c>
      <c r="KF51" s="589">
        <f>IFERROR(MATCH(KG$44,Sheep!$R$341:$R$348,1),0)</f>
        <v>5</v>
      </c>
      <c r="KG51" s="589">
        <f>IFERROR(MATCH(KH$44,Sheep!$R$341:$R$348,1),0)</f>
        <v>5</v>
      </c>
      <c r="KH51" s="589">
        <f>IFERROR(MATCH(KI$44,Sheep!$R$341:$R$348,1),0)</f>
        <v>5</v>
      </c>
      <c r="KI51" s="589">
        <f>IFERROR(MATCH(KJ$44,Sheep!$R$341:$R$348,1),0)</f>
        <v>5</v>
      </c>
      <c r="KJ51" s="589">
        <f>IFERROR(MATCH(KK$44,Sheep!$R$341:$R$348,1),0)</f>
        <v>5</v>
      </c>
      <c r="KK51" s="589">
        <f>IFERROR(MATCH(KL$44,Sheep!$R$341:$R$348,1),0)</f>
        <v>5</v>
      </c>
      <c r="KL51" s="589">
        <f>IFERROR(MATCH(KM$44,Sheep!$R$341:$R$348,1),0)</f>
        <v>5</v>
      </c>
      <c r="KM51" s="589">
        <f>IFERROR(MATCH(KN$44,Sheep!$R$341:$R$348,1),0)</f>
        <v>5</v>
      </c>
      <c r="KN51" s="589">
        <f>IFERROR(MATCH(KO$44,Sheep!$R$341:$R$348,1),0)</f>
        <v>5</v>
      </c>
      <c r="KO51" s="589">
        <f>IFERROR(MATCH(KP$44,Sheep!$R$341:$R$348,1),0)</f>
        <v>5</v>
      </c>
      <c r="KP51" s="589">
        <f>IFERROR(MATCH(KQ$44,Sheep!$R$341:$R$348,1),0)</f>
        <v>5</v>
      </c>
      <c r="KQ51" s="589">
        <f>IFERROR(MATCH(KR$44,Sheep!$R$341:$R$348,1),0)</f>
        <v>5</v>
      </c>
      <c r="KR51" s="589">
        <f>IFERROR(MATCH(KS$44,Sheep!$R$341:$R$348,1),0)</f>
        <v>5</v>
      </c>
      <c r="KS51" s="589">
        <f>IFERROR(MATCH(KT$44,Sheep!$R$341:$R$348,1),0)</f>
        <v>5</v>
      </c>
      <c r="KT51" s="589">
        <f>IFERROR(MATCH(KU$44,Sheep!$R$341:$R$348,1),0)</f>
        <v>5</v>
      </c>
      <c r="KU51" s="589">
        <f>IFERROR(MATCH(KV$44,Sheep!$R$341:$R$348,1),0)</f>
        <v>5</v>
      </c>
      <c r="KV51" s="589">
        <f>IFERROR(MATCH(KW$44,Sheep!$R$341:$R$348,1),0)</f>
        <v>5</v>
      </c>
      <c r="KW51" s="589">
        <f>IFERROR(MATCH(KX$44,Sheep!$R$341:$R$348,1),0)</f>
        <v>5</v>
      </c>
      <c r="KX51" s="589">
        <f>IFERROR(MATCH(KY$44,Sheep!$R$341:$R$348,1),0)</f>
        <v>5</v>
      </c>
      <c r="KY51" s="589">
        <f>IFERROR(MATCH(KZ$44,Sheep!$R$341:$R$348,1),0)</f>
        <v>5</v>
      </c>
      <c r="KZ51" s="589">
        <f>IFERROR(MATCH(LA$44,Sheep!$R$341:$R$348,1),0)</f>
        <v>5</v>
      </c>
      <c r="LA51" s="589">
        <f>IFERROR(MATCH(LB$44,Sheep!$R$341:$R$348,1),0)</f>
        <v>5</v>
      </c>
      <c r="LB51" s="589">
        <f>IFERROR(MATCH(LC$44,Sheep!$R$341:$R$348,1),0)</f>
        <v>5</v>
      </c>
      <c r="LC51" s="589">
        <f>IFERROR(MATCH(LD$44,Sheep!$R$341:$R$348,1),0)</f>
        <v>5</v>
      </c>
      <c r="LD51" s="589">
        <f>IFERROR(MATCH(LE$44,Sheep!$R$341:$R$348,1),0)</f>
        <v>5</v>
      </c>
      <c r="LE51" s="589">
        <f>IFERROR(MATCH(LF$44,Sheep!$R$341:$R$348,1),0)</f>
        <v>5</v>
      </c>
      <c r="LF51" s="589">
        <f>IFERROR(MATCH(LG$44,Sheep!$R$341:$R$348,1),0)</f>
        <v>5</v>
      </c>
      <c r="LG51" s="589">
        <f>IFERROR(MATCH(LH$44,Sheep!$R$341:$R$348,1),0)</f>
        <v>5</v>
      </c>
      <c r="LH51" s="589">
        <f>IFERROR(MATCH(LI$44,Sheep!$R$341:$R$348,1),0)</f>
        <v>5</v>
      </c>
      <c r="LI51" s="589">
        <f>IFERROR(MATCH(LJ$44,Sheep!$R$341:$R$348,1),0)</f>
        <v>5</v>
      </c>
      <c r="LJ51" s="589">
        <f>IFERROR(MATCH(LK$44,Sheep!$R$341:$R$348,1),0)</f>
        <v>5</v>
      </c>
      <c r="LK51" s="589">
        <f>IFERROR(MATCH(LL$44,Sheep!$R$341:$R$348,1),0)</f>
        <v>5</v>
      </c>
      <c r="LL51" s="589">
        <f>IFERROR(MATCH(LM$44,Sheep!$R$341:$R$348,1),0)</f>
        <v>5</v>
      </c>
      <c r="LM51" s="589">
        <f>IFERROR(MATCH(LN$44,Sheep!$R$341:$R$348,1),0)</f>
        <v>5</v>
      </c>
      <c r="LN51" s="589">
        <f>IFERROR(MATCH(LO$44,Sheep!$R$341:$R$348,1),0)</f>
        <v>5</v>
      </c>
      <c r="LO51" s="589">
        <f>IFERROR(MATCH(LP$44,Sheep!$R$341:$R$348,1),0)</f>
        <v>5</v>
      </c>
      <c r="LP51" s="589">
        <f>IFERROR(MATCH(LQ$44,Sheep!$R$341:$R$348,1),0)</f>
        <v>5</v>
      </c>
      <c r="LQ51" s="589">
        <f>IFERROR(MATCH(LR$44,Sheep!$R$341:$R$348,1),0)</f>
        <v>5</v>
      </c>
      <c r="LR51" s="589">
        <f>IFERROR(MATCH(LS$44,Sheep!$R$341:$R$348,1),0)</f>
        <v>5</v>
      </c>
      <c r="LS51" s="589">
        <f>IFERROR(MATCH(LT$44,Sheep!$R$341:$R$348,1),0)</f>
        <v>5</v>
      </c>
      <c r="LT51" s="589">
        <f>IFERROR(MATCH(LU$44,Sheep!$R$341:$R$348,1),0)</f>
        <v>6</v>
      </c>
      <c r="LU51" s="589">
        <f>IFERROR(MATCH(LV$44,Sheep!$R$341:$R$348,1),0)</f>
        <v>6</v>
      </c>
      <c r="LV51" s="589">
        <f>IFERROR(MATCH(LW$44,Sheep!$R$341:$R$348,1),0)</f>
        <v>6</v>
      </c>
      <c r="LW51" s="589">
        <f>IFERROR(MATCH(LX$44,Sheep!$R$341:$R$348,1),0)</f>
        <v>6</v>
      </c>
      <c r="LX51" s="589">
        <f>IFERROR(MATCH(LY$44,Sheep!$R$341:$R$348,1),0)</f>
        <v>6</v>
      </c>
      <c r="LY51" s="589">
        <f>IFERROR(MATCH(LZ$44,Sheep!$R$341:$R$348,1),0)</f>
        <v>6</v>
      </c>
      <c r="LZ51" s="589">
        <f>IFERROR(MATCH(MA$44,Sheep!$R$341:$R$348,1),0)</f>
        <v>6</v>
      </c>
      <c r="MA51" s="589">
        <f>IFERROR(MATCH(MB$44,Sheep!$R$341:$R$348,1),0)</f>
        <v>6</v>
      </c>
      <c r="MB51" s="589">
        <f>IFERROR(MATCH(MC$44,Sheep!$R$341:$R$348,1),0)</f>
        <v>6</v>
      </c>
      <c r="MC51" s="589">
        <f>IFERROR(MATCH(MD$44,Sheep!$R$341:$R$348,1),0)</f>
        <v>6</v>
      </c>
      <c r="MD51" s="589">
        <f>IFERROR(MATCH(ME$44,Sheep!$R$341:$R$348,1),0)</f>
        <v>6</v>
      </c>
      <c r="ME51" s="589">
        <f>IFERROR(MATCH(MF$44,Sheep!$R$341:$R$348,1),0)</f>
        <v>6</v>
      </c>
      <c r="MF51" s="589">
        <f>IFERROR(MATCH(MG$44,Sheep!$R$341:$R$348,1),0)</f>
        <v>6</v>
      </c>
      <c r="MG51" s="589">
        <f>IFERROR(MATCH(MH$44,Sheep!$R$341:$R$348,1),0)</f>
        <v>6</v>
      </c>
      <c r="MH51" s="589">
        <f>IFERROR(MATCH(MI$44,Sheep!$R$341:$R$348,1),0)</f>
        <v>6</v>
      </c>
      <c r="MI51" s="589">
        <f>IFERROR(MATCH(MJ$44,Sheep!$R$341:$R$348,1),0)</f>
        <v>6</v>
      </c>
      <c r="MJ51" s="589">
        <f>IFERROR(MATCH(MK$44,Sheep!$R$341:$R$348,1),0)</f>
        <v>6</v>
      </c>
      <c r="MK51" s="589">
        <f>IFERROR(MATCH(ML$44,Sheep!$R$341:$R$348,1),0)</f>
        <v>6</v>
      </c>
      <c r="ML51" s="589">
        <f>IFERROR(MATCH(MM$44,Sheep!$R$341:$R$348,1),0)</f>
        <v>6</v>
      </c>
      <c r="MM51" s="589">
        <f>IFERROR(MATCH(MN$44,Sheep!$R$341:$R$348,1),0)</f>
        <v>6</v>
      </c>
      <c r="MN51" s="589">
        <f>IFERROR(MATCH(MO$44,Sheep!$R$341:$R$348,1),0)</f>
        <v>6</v>
      </c>
      <c r="MO51" s="589">
        <f>IFERROR(MATCH(MP$44,Sheep!$R$341:$R$348,1),0)</f>
        <v>6</v>
      </c>
      <c r="MP51" s="589">
        <f>IFERROR(MATCH(MQ$44,Sheep!$R$341:$R$348,1),0)</f>
        <v>6</v>
      </c>
      <c r="MQ51" s="589">
        <f>IFERROR(MATCH(MR$44,Sheep!$R$341:$R$348,1),0)</f>
        <v>6</v>
      </c>
      <c r="MR51" s="589">
        <f>IFERROR(MATCH(MS$44,Sheep!$R$341:$R$348,1),0)</f>
        <v>6</v>
      </c>
      <c r="MS51" s="589">
        <f>IFERROR(MATCH(MT$44,Sheep!$R$341:$R$348,1),0)</f>
        <v>6</v>
      </c>
      <c r="MT51" s="589">
        <f>IFERROR(MATCH(MU$44,Sheep!$R$341:$R$348,1),0)</f>
        <v>6</v>
      </c>
      <c r="MU51" s="589">
        <f>IFERROR(MATCH(MV$44,Sheep!$R$341:$R$348,1),0)</f>
        <v>6</v>
      </c>
      <c r="MV51" s="589">
        <f>IFERROR(MATCH(MW$44,Sheep!$R$341:$R$348,1),0)</f>
        <v>6</v>
      </c>
      <c r="MW51" s="589">
        <f>IFERROR(MATCH(MX$44,Sheep!$R$341:$R$348,1),0)</f>
        <v>6</v>
      </c>
      <c r="MX51" s="589">
        <f>IFERROR(MATCH(MY$44,Sheep!$R$341:$R$348,1),0)</f>
        <v>6</v>
      </c>
      <c r="MY51" s="589">
        <f>IFERROR(MATCH(MZ$44,Sheep!$R$341:$R$348,1),0)</f>
        <v>6</v>
      </c>
      <c r="MZ51" s="589">
        <f>IFERROR(MATCH(NA$44,Sheep!$R$341:$R$348,1),0)</f>
        <v>6</v>
      </c>
      <c r="NA51" s="589">
        <f>IFERROR(MATCH(NB$44,Sheep!$R$341:$R$348,1),0)</f>
        <v>6</v>
      </c>
      <c r="NB51" s="589">
        <f>IFERROR(MATCH(NC$44,Sheep!$R$341:$R$348,1),0)</f>
        <v>6</v>
      </c>
      <c r="NC51" s="589">
        <f>IFERROR(MATCH(ND$44,Sheep!$R$341:$R$348,1),0)</f>
        <v>6</v>
      </c>
      <c r="ND51" s="589">
        <f>IFERROR(MATCH(NE$44,Sheep!$R$341:$R$348,1),0)</f>
        <v>6</v>
      </c>
      <c r="NE51" s="589">
        <f>IFERROR(MATCH(NF$44,Sheep!$R$341:$R$348,1),0)</f>
        <v>6</v>
      </c>
      <c r="NF51" s="589">
        <f>IFERROR(MATCH(NG$44,Sheep!$R$341:$R$348,1),0)</f>
        <v>6</v>
      </c>
      <c r="NG51" s="589">
        <f>IFERROR(MATCH(NH$44,Sheep!$R$341:$R$348,1),0)</f>
        <v>6</v>
      </c>
      <c r="NH51" s="589">
        <f>IFERROR(MATCH(NI$44,Sheep!$R$341:$R$348,1),0)</f>
        <v>6</v>
      </c>
      <c r="NI51" s="589">
        <f>IFERROR(MATCH(NJ$44,Sheep!$R$341:$R$348,1),0)</f>
        <v>6</v>
      </c>
      <c r="NJ51" s="589">
        <f>IFERROR(MATCH(NK$44,Sheep!$R$341:$R$348,1),0)</f>
        <v>6</v>
      </c>
      <c r="NK51" s="589">
        <f>IFERROR(MATCH(NL$44,Sheep!$R$341:$R$348,1),0)</f>
        <v>6</v>
      </c>
      <c r="NL51" s="589">
        <f>IFERROR(MATCH(NM$44,Sheep!$R$341:$R$348,1),0)</f>
        <v>6</v>
      </c>
      <c r="NM51" s="589">
        <f>IFERROR(MATCH(NN$44,Sheep!$R$341:$R$348,1),0)</f>
        <v>6</v>
      </c>
      <c r="NN51" s="589">
        <f>IFERROR(MATCH(NO$44,Sheep!$R$341:$R$348,1),0)</f>
        <v>6</v>
      </c>
      <c r="NO51" s="589">
        <f>IFERROR(MATCH(NP$44,Sheep!$R$341:$R$348,1),0)</f>
        <v>6</v>
      </c>
      <c r="NP51" s="589">
        <f>IFERROR(MATCH(NQ$44,Sheep!$R$341:$R$348,1),0)</f>
        <v>6</v>
      </c>
      <c r="NQ51" s="589">
        <f>IFERROR(MATCH(NR$44,Sheep!$R$341:$R$348,1),0)</f>
        <v>6</v>
      </c>
      <c r="NR51" s="589">
        <f>IFERROR(MATCH(NS$44,Sheep!$R$341:$R$348,1),0)</f>
        <v>6</v>
      </c>
      <c r="NS51" s="589">
        <f>IFERROR(MATCH(NT$44,Sheep!$R$341:$R$348,1),0)</f>
        <v>6</v>
      </c>
      <c r="NT51" s="589">
        <f>IFERROR(MATCH(NU$44,Sheep!$R$341:$R$348,1),0)</f>
        <v>7</v>
      </c>
      <c r="NU51" s="589">
        <f>IFERROR(MATCH(NV$44,Sheep!$R$341:$R$348,1),0)</f>
        <v>7</v>
      </c>
      <c r="NV51" s="589">
        <f>IFERROR(MATCH(NW$44,Sheep!$R$341:$R$348,1),0)</f>
        <v>7</v>
      </c>
      <c r="NW51" s="589">
        <f>IFERROR(MATCH(NX$44,Sheep!$R$341:$R$348,1),0)</f>
        <v>7</v>
      </c>
      <c r="NX51" s="589">
        <f>IFERROR(MATCH(NY$44,Sheep!$R$341:$R$348,1),0)</f>
        <v>7</v>
      </c>
      <c r="NY51" s="589">
        <f>IFERROR(MATCH(NZ$44,Sheep!$R$341:$R$348,1),0)</f>
        <v>7</v>
      </c>
      <c r="NZ51" s="589">
        <f>IFERROR(MATCH(OA$44,Sheep!$R$341:$R$348,1),0)</f>
        <v>7</v>
      </c>
      <c r="OA51" s="589">
        <f>IFERROR(MATCH(OB$44,Sheep!$R$341:$R$348,1),0)</f>
        <v>7</v>
      </c>
      <c r="OB51" s="589">
        <f>IFERROR(MATCH(OC$44,Sheep!$R$341:$R$348,1),0)</f>
        <v>7</v>
      </c>
      <c r="OC51" s="589">
        <f>IFERROR(MATCH(OD$44,Sheep!$R$341:$R$348,1),0)</f>
        <v>7</v>
      </c>
      <c r="OD51" s="589">
        <f>IFERROR(MATCH(OE$44,Sheep!$R$341:$R$348,1),0)</f>
        <v>7</v>
      </c>
      <c r="OE51" s="589">
        <f>IFERROR(MATCH(OF$44,Sheep!$R$341:$R$348,1),0)</f>
        <v>7</v>
      </c>
      <c r="OF51" s="589">
        <f>IFERROR(MATCH(OG$44,Sheep!$R$341:$R$348,1),0)</f>
        <v>7</v>
      </c>
      <c r="OG51" s="589">
        <f>IFERROR(MATCH(OH$44,Sheep!$R$341:$R$348,1),0)</f>
        <v>7</v>
      </c>
      <c r="OH51" s="589">
        <f>IFERROR(MATCH(OI$44,Sheep!$R$341:$R$348,1),0)</f>
        <v>7</v>
      </c>
      <c r="OI51" s="589">
        <f>IFERROR(MATCH(OJ$44,Sheep!$R$341:$R$348,1),0)</f>
        <v>7</v>
      </c>
      <c r="OJ51" s="589">
        <f>IFERROR(MATCH(OK$44,Sheep!$R$341:$R$348,1),0)</f>
        <v>7</v>
      </c>
      <c r="OK51" s="589">
        <f>IFERROR(MATCH(OL$44,Sheep!$R$341:$R$348,1),0)</f>
        <v>7</v>
      </c>
      <c r="OL51" s="589">
        <f>IFERROR(MATCH(OM$44,Sheep!$R$341:$R$348,1),0)</f>
        <v>7</v>
      </c>
      <c r="OM51" s="589">
        <f>IFERROR(MATCH(ON$44,Sheep!$R$341:$R$348,1),0)</f>
        <v>7</v>
      </c>
      <c r="ON51" s="589">
        <f>IFERROR(MATCH(OO$44,Sheep!$R$341:$R$348,1),0)</f>
        <v>7</v>
      </c>
      <c r="OO51" s="589">
        <f>IFERROR(MATCH(OP$44,Sheep!$R$341:$R$348,1),0)</f>
        <v>7</v>
      </c>
      <c r="OP51" s="589">
        <f>IFERROR(MATCH(OQ$44,Sheep!$R$341:$R$348,1),0)</f>
        <v>7</v>
      </c>
      <c r="OQ51" s="589">
        <f>IFERROR(MATCH(OR$44,Sheep!$R$341:$R$348,1),0)</f>
        <v>7</v>
      </c>
      <c r="OR51" s="589">
        <f>IFERROR(MATCH(OS$44,Sheep!$R$341:$R$348,1),0)</f>
        <v>7</v>
      </c>
      <c r="OS51" s="589">
        <f>IFERROR(MATCH(OT$44,Sheep!$R$341:$R$348,1),0)</f>
        <v>7</v>
      </c>
      <c r="OT51" s="589">
        <f>IFERROR(MATCH(OU$44,Sheep!$R$341:$R$348,1),0)</f>
        <v>7</v>
      </c>
      <c r="OU51" s="589">
        <f>IFERROR(MATCH(OV$44,Sheep!$R$341:$R$348,1),0)</f>
        <v>7</v>
      </c>
      <c r="OV51" s="589">
        <f>IFERROR(MATCH(OW$44,Sheep!$R$341:$R$348,1),0)</f>
        <v>7</v>
      </c>
      <c r="OW51" s="589">
        <f>IFERROR(MATCH(OX$44,Sheep!$R$341:$R$348,1),0)</f>
        <v>7</v>
      </c>
      <c r="OX51" s="589">
        <f>IFERROR(MATCH(OY$44,Sheep!$R$341:$R$348,1),0)</f>
        <v>7</v>
      </c>
      <c r="OY51" s="589">
        <f>IFERROR(MATCH(OZ$44,Sheep!$R$341:$R$348,1),0)</f>
        <v>7</v>
      </c>
      <c r="OZ51" s="589">
        <f>IFERROR(MATCH(PA$44,Sheep!$R$341:$R$348,1),0)</f>
        <v>7</v>
      </c>
      <c r="PA51" s="589">
        <f>IFERROR(MATCH(PB$44,Sheep!$R$341:$R$348,1),0)</f>
        <v>7</v>
      </c>
      <c r="PB51" s="589">
        <f>IFERROR(MATCH(PC$44,Sheep!$R$341:$R$348,1),0)</f>
        <v>7</v>
      </c>
      <c r="PC51" s="589">
        <f>IFERROR(MATCH(PD$44,Sheep!$R$341:$R$348,1),0)</f>
        <v>7</v>
      </c>
      <c r="PD51" s="589">
        <f>IFERROR(MATCH(PE$44,Sheep!$R$341:$R$348,1),0)</f>
        <v>7</v>
      </c>
      <c r="PE51" s="589">
        <f>IFERROR(MATCH(PF$44,Sheep!$R$341:$R$348,1),0)</f>
        <v>7</v>
      </c>
      <c r="PF51" s="589">
        <f>IFERROR(MATCH(PG$44,Sheep!$R$341:$R$348,1),0)</f>
        <v>7</v>
      </c>
      <c r="PG51" s="589">
        <f>IFERROR(MATCH(PH$44,Sheep!$R$341:$R$348,1),0)</f>
        <v>7</v>
      </c>
      <c r="PH51" s="589">
        <f>IFERROR(MATCH(PI$44,Sheep!$R$341:$R$348,1),0)</f>
        <v>7</v>
      </c>
      <c r="PI51" s="589">
        <f>IFERROR(MATCH(PJ$44,Sheep!$R$341:$R$348,1),0)</f>
        <v>7</v>
      </c>
      <c r="PJ51" s="589">
        <f>IFERROR(MATCH(PK$44,Sheep!$R$341:$R$348,1),0)</f>
        <v>7</v>
      </c>
      <c r="PK51" s="589">
        <f>IFERROR(MATCH(PL$44,Sheep!$R$341:$R$348,1),0)</f>
        <v>7</v>
      </c>
      <c r="PL51" s="589">
        <f>IFERROR(MATCH(PM$44,Sheep!$R$341:$R$348,1),0)</f>
        <v>7</v>
      </c>
      <c r="PM51" s="589">
        <f>IFERROR(MATCH(PN$44,Sheep!$R$341:$R$348,1),0)</f>
        <v>7</v>
      </c>
      <c r="PN51" s="589">
        <f>IFERROR(MATCH(PO$44,Sheep!$R$341:$R$348,1),0)</f>
        <v>7</v>
      </c>
      <c r="PO51" s="589">
        <f>IFERROR(MATCH(PP$44,Sheep!$R$341:$R$348,1),0)</f>
        <v>7</v>
      </c>
      <c r="PP51" s="589">
        <f>IFERROR(MATCH(PQ$44,Sheep!$R$341:$R$348,1),0)</f>
        <v>7</v>
      </c>
      <c r="PQ51" s="589">
        <f>IFERROR(MATCH(PR$44,Sheep!$R$341:$R$348,1),0)</f>
        <v>7</v>
      </c>
      <c r="PR51" s="589">
        <f>IFERROR(MATCH(PS$44,Sheep!$R$341:$R$348,1),0)</f>
        <v>7</v>
      </c>
      <c r="PS51" s="589">
        <f>IFERROR(MATCH(PT$44,Sheep!$R$341:$R$348,1),0)</f>
        <v>7</v>
      </c>
      <c r="PT51" s="589">
        <f>IFERROR(MATCH(PU$44,Sheep!$R$341:$R$348,1),0)</f>
        <v>8</v>
      </c>
      <c r="PU51" s="589">
        <f>IFERROR(MATCH(PV$44,Sheep!$R$341:$R$348,1),0)</f>
        <v>8</v>
      </c>
      <c r="PV51" s="589">
        <f>IFERROR(MATCH(PW$44,Sheep!$R$341:$R$348,1),0)</f>
        <v>8</v>
      </c>
      <c r="PW51" s="589">
        <f>IFERROR(MATCH(PX$44,Sheep!$R$341:$R$348,1),0)</f>
        <v>8</v>
      </c>
      <c r="PX51" s="589">
        <f>IFERROR(MATCH(PY$44,Sheep!$R$341:$R$348,1),0)</f>
        <v>8</v>
      </c>
      <c r="PY51" s="589">
        <f>IFERROR(MATCH(PZ$44,Sheep!$R$341:$R$348,1),0)</f>
        <v>8</v>
      </c>
      <c r="PZ51" s="589">
        <f>IFERROR(MATCH(QA$44,Sheep!$R$341:$R$348,1),0)</f>
        <v>8</v>
      </c>
      <c r="QA51" s="589">
        <f>IFERROR(MATCH(QB$44,Sheep!$R$341:$R$348,1),0)</f>
        <v>8</v>
      </c>
      <c r="QB51" s="589">
        <f>IFERROR(MATCH(QC$44,Sheep!$R$341:$R$348,1),0)</f>
        <v>8</v>
      </c>
      <c r="QC51" s="589">
        <f>IFERROR(MATCH(QD$44,Sheep!$R$341:$R$348,1),0)</f>
        <v>8</v>
      </c>
      <c r="QD51" s="589">
        <f>IFERROR(MATCH(QE$44,Sheep!$R$341:$R$348,1),0)</f>
        <v>8</v>
      </c>
      <c r="QE51" s="589">
        <f>IFERROR(MATCH(QF$44,Sheep!$R$341:$R$348,1),0)</f>
        <v>8</v>
      </c>
      <c r="QF51" s="589">
        <f>IFERROR(MATCH(QG$44,Sheep!$R$341:$R$348,1),0)</f>
        <v>8</v>
      </c>
      <c r="QG51" s="589">
        <f>IFERROR(MATCH(QH$44,Sheep!$R$341:$R$348,1),0)</f>
        <v>8</v>
      </c>
      <c r="QH51" s="589">
        <f>IFERROR(MATCH(QI$44,Sheep!$R$341:$R$348,1),0)</f>
        <v>8</v>
      </c>
      <c r="QI51" s="589">
        <f>IFERROR(MATCH(QJ$44,Sheep!$R$341:$R$348,1),0)</f>
        <v>8</v>
      </c>
      <c r="QJ51" s="589">
        <f>IFERROR(MATCH(QK$44,Sheep!$R$341:$R$348,1),0)</f>
        <v>8</v>
      </c>
      <c r="QK51" s="589">
        <f>IFERROR(MATCH(QL$44,Sheep!$R$341:$R$348,1),0)</f>
        <v>8</v>
      </c>
      <c r="QL51" s="589">
        <f>IFERROR(MATCH(QM$44,Sheep!$R$341:$R$348,1),0)</f>
        <v>8</v>
      </c>
      <c r="QM51" s="589">
        <f>IFERROR(MATCH(QN$44,Sheep!$R$341:$R$348,1),0)</f>
        <v>8</v>
      </c>
      <c r="QN51" s="589">
        <f>IFERROR(MATCH(QO$44,Sheep!$R$341:$R$348,1),0)</f>
        <v>8</v>
      </c>
      <c r="QO51" s="589">
        <f>IFERROR(MATCH(QP$44,Sheep!$R$341:$R$348,1),0)</f>
        <v>8</v>
      </c>
      <c r="QP51" s="589">
        <f>IFERROR(MATCH(QQ$44,Sheep!$R$341:$R$348,1),0)</f>
        <v>8</v>
      </c>
      <c r="QQ51" s="589">
        <f>IFERROR(MATCH(QR$44,Sheep!$R$341:$R$348,1),0)</f>
        <v>8</v>
      </c>
      <c r="QR51" s="589">
        <f>IFERROR(MATCH(QS$44,Sheep!$R$341:$R$348,1),0)</f>
        <v>8</v>
      </c>
      <c r="QS51" s="589">
        <f>IFERROR(MATCH(QT$44,Sheep!$R$341:$R$348,1),0)</f>
        <v>8</v>
      </c>
      <c r="QT51" s="589">
        <f>IFERROR(MATCH(QU$44,Sheep!$R$341:$R$348,1),0)</f>
        <v>8</v>
      </c>
      <c r="QU51" s="589">
        <f>IFERROR(MATCH(QV$44,Sheep!$R$341:$R$348,1),0)</f>
        <v>8</v>
      </c>
      <c r="QV51" s="589">
        <f>IFERROR(MATCH(QW$44,Sheep!$R$341:$R$348,1),0)</f>
        <v>8</v>
      </c>
      <c r="QW51" s="589">
        <f>IFERROR(MATCH(QX$44,Sheep!$R$341:$R$348,1),0)</f>
        <v>8</v>
      </c>
      <c r="QX51" s="589">
        <f>IFERROR(MATCH(QY$44,Sheep!$R$341:$R$348,1),0)</f>
        <v>8</v>
      </c>
      <c r="QY51" s="589">
        <f>IFERROR(MATCH(QZ$44,Sheep!$R$341:$R$348,1),0)</f>
        <v>8</v>
      </c>
      <c r="QZ51" s="589">
        <f>IFERROR(MATCH(RA$44,Sheep!$R$341:$R$348,1),0)</f>
        <v>8</v>
      </c>
      <c r="RA51" s="589">
        <f>IFERROR(MATCH(RB$44,Sheep!$R$341:$R$348,1),0)</f>
        <v>8</v>
      </c>
      <c r="RB51" s="589">
        <f>IFERROR(MATCH(RC$44,Sheep!$R$341:$R$348,1),0)</f>
        <v>8</v>
      </c>
      <c r="RC51" s="589">
        <f>IFERROR(MATCH(RD$44,Sheep!$R$341:$R$348,1),0)</f>
        <v>8</v>
      </c>
      <c r="RD51" s="589">
        <f>IFERROR(MATCH(RE$44,Sheep!$R$341:$R$348,1),0)</f>
        <v>8</v>
      </c>
      <c r="RE51" s="589">
        <f>IFERROR(MATCH(RF$44,Sheep!$R$341:$R$348,1),0)</f>
        <v>8</v>
      </c>
      <c r="RF51" s="589">
        <f>IFERROR(MATCH(RG$44,Sheep!$R$341:$R$348,1),0)</f>
        <v>8</v>
      </c>
      <c r="RG51" s="589">
        <f>IFERROR(MATCH(RH$44,Sheep!$R$341:$R$348,1),0)</f>
        <v>8</v>
      </c>
      <c r="RH51" s="589">
        <f>IFERROR(MATCH(RI$44,Sheep!$R$341:$R$348,1),0)</f>
        <v>8</v>
      </c>
      <c r="RI51" s="589">
        <f>IFERROR(MATCH(RJ$44,Sheep!$R$341:$R$348,1),0)</f>
        <v>8</v>
      </c>
      <c r="RJ51" s="589">
        <f>IFERROR(MATCH(RK$44,Sheep!$R$341:$R$348,1),0)</f>
        <v>8</v>
      </c>
      <c r="RK51" s="589">
        <f>IFERROR(MATCH(RL$44,Sheep!$R$341:$R$348,1),0)</f>
        <v>8</v>
      </c>
      <c r="RL51" s="589">
        <f>IFERROR(MATCH(RM$44,Sheep!$R$341:$R$348,1),0)</f>
        <v>8</v>
      </c>
      <c r="RM51" s="589">
        <f>IFERROR(MATCH(RN$44,Sheep!$R$341:$R$348,1),0)</f>
        <v>8</v>
      </c>
      <c r="RN51" s="589">
        <f>IFERROR(MATCH(RO$44,Sheep!$R$341:$R$348,1),0)</f>
        <v>8</v>
      </c>
      <c r="RO51" s="589">
        <f>IFERROR(MATCH(RP$44,Sheep!$R$341:$R$348,1),0)</f>
        <v>8</v>
      </c>
      <c r="RP51" s="589">
        <f>IFERROR(MATCH(RQ$44,Sheep!$R$341:$R$348,1),0)</f>
        <v>8</v>
      </c>
      <c r="RQ51" s="589">
        <f>IFERROR(MATCH(RR$44,Sheep!$R$341:$R$348,1),0)</f>
        <v>8</v>
      </c>
      <c r="RR51" s="589">
        <f>IFERROR(MATCH(RS$44,Sheep!$R$341:$R$348,1),0)</f>
        <v>8</v>
      </c>
      <c r="RS51" s="589">
        <f>IFERROR(MATCH(RT$44,Sheep!$R$341:$R$348,1),0)</f>
        <v>8</v>
      </c>
      <c r="RT51" s="589">
        <f>IFERROR(MATCH(RU$44,Sheep!$R$341:$R$348,1),0)</f>
        <v>8</v>
      </c>
      <c r="RU51" s="589">
        <f>IFERROR(MATCH(RV$44,Sheep!$R$341:$R$348,1),0)</f>
        <v>8</v>
      </c>
      <c r="RV51" s="589">
        <f>IFERROR(MATCH(RW$44,Sheep!$R$341:$R$348,1),0)</f>
        <v>8</v>
      </c>
      <c r="RW51" s="589">
        <f>IFERROR(MATCH(RX$44,Sheep!$R$341:$R$348,1),0)</f>
        <v>8</v>
      </c>
      <c r="RX51" s="589">
        <f>IFERROR(MATCH(RY$44,Sheep!$R$341:$R$348,1),0)</f>
        <v>8</v>
      </c>
      <c r="RY51" s="589">
        <f>IFERROR(MATCH(RZ$44,Sheep!$R$341:$R$348,1),0)</f>
        <v>8</v>
      </c>
      <c r="RZ51" s="589">
        <f>IFERROR(MATCH(SA$44,Sheep!$R$341:$R$348,1),0)</f>
        <v>8</v>
      </c>
      <c r="SA51" s="589">
        <f>IFERROR(MATCH(SB$44,Sheep!$R$341:$R$348,1),0)</f>
        <v>8</v>
      </c>
      <c r="SB51" s="589">
        <f>IFERROR(MATCH(SC$44,Sheep!$R$341:$R$348,1),0)</f>
        <v>8</v>
      </c>
      <c r="SC51" s="589">
        <f>IFERROR(MATCH(SD$44,Sheep!$R$341:$R$348,1),0)</f>
        <v>8</v>
      </c>
      <c r="SD51" s="589">
        <f>IFERROR(MATCH(SE$44,Sheep!$R$341:$R$348,1),0)</f>
        <v>8</v>
      </c>
      <c r="SE51" s="589">
        <f>IFERROR(MATCH(SF$44,Sheep!$R$341:$R$348,1),0)</f>
        <v>8</v>
      </c>
      <c r="SF51" s="589">
        <f>IFERROR(MATCH(SG$44,Sheep!$R$341:$R$348,1),0)</f>
        <v>8</v>
      </c>
      <c r="SG51" s="589">
        <f>IFERROR(MATCH(SH$44,Sheep!$R$341:$R$348,1),0)</f>
        <v>8</v>
      </c>
      <c r="SH51" s="589">
        <f>IFERROR(MATCH(SI$44,Sheep!$R$341:$R$348,1),0)</f>
        <v>8</v>
      </c>
      <c r="SI51" s="589">
        <f>IFERROR(MATCH(SJ$44,Sheep!$R$341:$R$348,1),0)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IFERROR(INDEX(Sheep!$R$341:$R$348,K51,1),0)</f>
        <v>0</v>
      </c>
      <c r="L52" s="652">
        <f>IFERROR(INDEX(Sheep!$R$341:$R$348,L51,1),0)</f>
        <v>0</v>
      </c>
      <c r="M52" s="652">
        <f>IFERROR(INDEX(Sheep!$R$341:$R$348,M51,1),0)</f>
        <v>0</v>
      </c>
      <c r="N52" s="652">
        <f>IFERROR(INDEX(Sheep!$R$341:$R$348,N51,1),0)</f>
        <v>0</v>
      </c>
      <c r="O52" s="652">
        <f>IFERROR(INDEX(Sheep!$R$341:$R$348,O51,1),0)</f>
        <v>0</v>
      </c>
      <c r="P52" s="652">
        <f>IFERROR(INDEX(Sheep!$R$341:$R$348,P51,1),0)</f>
        <v>0</v>
      </c>
      <c r="Q52" s="652">
        <f>IFERROR(INDEX(Sheep!$R$341:$R$348,Q51,1),0)</f>
        <v>0</v>
      </c>
      <c r="R52" s="652">
        <f>IFERROR(INDEX(Sheep!$R$341:$R$348,R51,1),0)</f>
        <v>0</v>
      </c>
      <c r="S52" s="652">
        <f>IFERROR(INDEX(Sheep!$R$341:$R$348,S51,1),0)</f>
        <v>0</v>
      </c>
      <c r="T52" s="652">
        <f>IFERROR(INDEX(Sheep!$R$341:$R$348,T51,1),0)</f>
        <v>0</v>
      </c>
      <c r="U52" s="652">
        <f>IFERROR(INDEX(Sheep!$R$341:$R$348,U51,1),0)</f>
        <v>0</v>
      </c>
      <c r="V52" s="652">
        <f>IFERROR(INDEX(Sheep!$R$341:$R$348,V51,1),0)</f>
        <v>0</v>
      </c>
      <c r="W52" s="652">
        <f>IFERROR(INDEX(Sheep!$R$341:$R$348,W51,1),0)</f>
        <v>0</v>
      </c>
      <c r="X52" s="652">
        <f>IFERROR(INDEX(Sheep!$R$341:$R$348,X51,1),0)</f>
        <v>0</v>
      </c>
      <c r="Y52" s="652">
        <f>IFERROR(INDEX(Sheep!$R$341:$R$348,Y51,1),0)</f>
        <v>0</v>
      </c>
      <c r="Z52" s="652">
        <f>IFERROR(INDEX(Sheep!$R$341:$R$348,Z51,1),0)</f>
        <v>0</v>
      </c>
      <c r="AA52" s="652">
        <f>IFERROR(INDEX(Sheep!$R$341:$R$348,AA51,1),0)</f>
        <v>0</v>
      </c>
      <c r="AB52" s="652">
        <f>IFERROR(INDEX(Sheep!$R$341:$R$348,AB51,1),0)</f>
        <v>0</v>
      </c>
      <c r="AC52" s="652">
        <f>IFERROR(INDEX(Sheep!$R$341:$R$348,AC51,1),0)</f>
        <v>0</v>
      </c>
      <c r="AD52" s="652">
        <f>IFERROR(INDEX(Sheep!$R$341:$R$348,AD51,1),0)</f>
        <v>0</v>
      </c>
      <c r="AE52" s="652">
        <f>IFERROR(INDEX(Sheep!$R$341:$R$348,AE51,1),0)</f>
        <v>0</v>
      </c>
      <c r="AF52" s="652">
        <f>IFERROR(INDEX(Sheep!$R$341:$R$348,AF51,1),0)</f>
        <v>0</v>
      </c>
      <c r="AG52" s="652">
        <f>IFERROR(INDEX(Sheep!$R$341:$R$348,AG51,1),0)</f>
        <v>0</v>
      </c>
      <c r="AH52" s="652">
        <f>IFERROR(INDEX(Sheep!$R$341:$R$348,AH51,1),0)</f>
        <v>0</v>
      </c>
      <c r="AI52" s="652">
        <f>IFERROR(INDEX(Sheep!$R$341:$R$348,AI51,1),0)</f>
        <v>0</v>
      </c>
      <c r="AJ52" s="652">
        <f>IFERROR(INDEX(Sheep!$R$341:$R$348,AJ51,1),0)</f>
        <v>0</v>
      </c>
      <c r="AK52" s="652">
        <f>IFERROR(INDEX(Sheep!$R$341:$R$348,AK51,1),0)</f>
        <v>0</v>
      </c>
      <c r="AL52" s="652">
        <f>IFERROR(INDEX(Sheep!$R$341:$R$348,AL51,1),0)</f>
        <v>0</v>
      </c>
      <c r="AM52" s="652">
        <f>IFERROR(INDEX(Sheep!$R$341:$R$348,AM51,1),0)</f>
        <v>0</v>
      </c>
      <c r="AN52" s="652">
        <f>IFERROR(INDEX(Sheep!$R$341:$R$348,AN51,1),0)</f>
        <v>0</v>
      </c>
      <c r="AO52" s="652">
        <f>IFERROR(INDEX(Sheep!$R$341:$R$348,AO51,1),0)</f>
        <v>0</v>
      </c>
      <c r="AP52" s="652">
        <f>IFERROR(INDEX(Sheep!$R$341:$R$348,AP51,1),0)</f>
        <v>0</v>
      </c>
      <c r="AQ52" s="652">
        <f>IFERROR(INDEX(Sheep!$R$341:$R$348,AQ51,1),0)</f>
        <v>0</v>
      </c>
      <c r="AR52" s="652">
        <f>IFERROR(INDEX(Sheep!$R$341:$R$348,AR51,1),0)</f>
        <v>0</v>
      </c>
      <c r="AS52" s="652">
        <f>IFERROR(INDEX(Sheep!$R$341:$R$348,AS51,1),0)</f>
        <v>0</v>
      </c>
      <c r="AT52" s="652">
        <f>IFERROR(INDEX(Sheep!$R$341:$R$348,AT51,1),0)</f>
        <v>0</v>
      </c>
      <c r="AU52" s="652">
        <f>IFERROR(INDEX(Sheep!$R$341:$R$348,AU51,1),0)</f>
        <v>0</v>
      </c>
      <c r="AV52" s="652">
        <f>IFERROR(INDEX(Sheep!$R$341:$R$348,AV51,1),0)</f>
        <v>0</v>
      </c>
      <c r="AW52" s="652">
        <f>IFERROR(INDEX(Sheep!$R$341:$R$348,AW51,1),0)</f>
        <v>0</v>
      </c>
      <c r="AX52" s="652">
        <f>IFERROR(INDEX(Sheep!$R$341:$R$348,AX51,1),0)</f>
        <v>0</v>
      </c>
      <c r="AY52" s="652">
        <f>IFERROR(INDEX(Sheep!$R$341:$R$348,AY51,1),0)</f>
        <v>0</v>
      </c>
      <c r="AZ52" s="652">
        <f>IFERROR(INDEX(Sheep!$R$341:$R$348,AZ51,1),0)</f>
        <v>0</v>
      </c>
      <c r="BA52" s="652">
        <f>IFERROR(INDEX(Sheep!$R$341:$R$348,BA51,1),0)</f>
        <v>0</v>
      </c>
      <c r="BB52" s="652">
        <f>IFERROR(INDEX(Sheep!$R$341:$R$348,BB51,1),0)</f>
        <v>0</v>
      </c>
      <c r="BC52" s="652">
        <f>IFERROR(INDEX(Sheep!$R$341:$R$348,BC51,1),0)</f>
        <v>0</v>
      </c>
      <c r="BD52" s="652">
        <f>IFERROR(INDEX(Sheep!$R$341:$R$348,BD51,1),0)</f>
        <v>0</v>
      </c>
      <c r="BE52" s="652">
        <f>IFERROR(INDEX(Sheep!$R$341:$R$348,BE51,1),0)</f>
        <v>0</v>
      </c>
      <c r="BF52" s="652">
        <f>IFERROR(INDEX(Sheep!$R$341:$R$348,BF51,1),0)</f>
        <v>0</v>
      </c>
      <c r="BG52" s="652">
        <f>IFERROR(INDEX(Sheep!$R$341:$R$348,BG51,1),0)</f>
        <v>0</v>
      </c>
      <c r="BH52" s="652">
        <f>IFERROR(INDEX(Sheep!$R$341:$R$348,BH51,1),0)</f>
        <v>0</v>
      </c>
      <c r="BI52" s="652">
        <f>IFERROR(INDEX(Sheep!$R$341:$R$348,BI51,1),0)</f>
        <v>0</v>
      </c>
      <c r="BJ52" s="652">
        <f>IFERROR(INDEX(Sheep!$R$341:$R$348,BJ51,1),0)</f>
        <v>0</v>
      </c>
      <c r="BK52" s="652">
        <f>IFERROR(INDEX(Sheep!$R$341:$R$348,BK51,1),0)</f>
        <v>0</v>
      </c>
      <c r="BL52" s="652">
        <f>IFERROR(INDEX(Sheep!$R$341:$R$348,BL51,1),0)</f>
        <v>0</v>
      </c>
      <c r="BM52" s="652">
        <f>IFERROR(INDEX(Sheep!$R$341:$R$348,BM51,1),0)</f>
        <v>0</v>
      </c>
      <c r="BN52" s="652">
        <f>IFERROR(INDEX(Sheep!$R$341:$R$348,BN51,1),0)</f>
        <v>0</v>
      </c>
      <c r="BO52" s="652">
        <f>IFERROR(INDEX(Sheep!$R$341:$R$348,BO51,1),0)</f>
        <v>0</v>
      </c>
      <c r="BP52" s="652">
        <f>IFERROR(INDEX(Sheep!$R$341:$R$348,BP51,1),0)</f>
        <v>0</v>
      </c>
      <c r="BQ52" s="652">
        <f>IFERROR(INDEX(Sheep!$R$341:$R$348,BQ51,1),0)</f>
        <v>0</v>
      </c>
      <c r="BR52" s="652">
        <f>IFERROR(INDEX(Sheep!$R$341:$R$348,BR51,1),0)</f>
        <v>0</v>
      </c>
      <c r="BS52" s="652">
        <f>IFERROR(INDEX(Sheep!$R$341:$R$348,BS51,1),0)</f>
        <v>0</v>
      </c>
      <c r="BT52" s="652">
        <f>IFERROR(INDEX(Sheep!$R$341:$R$348,BT51,1),0)</f>
        <v>43900</v>
      </c>
      <c r="BU52" s="652">
        <f>IFERROR(INDEX(Sheep!$R$341:$R$348,BU51,1),0)</f>
        <v>43900</v>
      </c>
      <c r="BV52" s="652">
        <f>IFERROR(INDEX(Sheep!$R$341:$R$348,BV51,1),0)</f>
        <v>43900</v>
      </c>
      <c r="BW52" s="652">
        <f>IFERROR(INDEX(Sheep!$R$341:$R$348,BW51,1),0)</f>
        <v>43900</v>
      </c>
      <c r="BX52" s="652">
        <f>IFERROR(INDEX(Sheep!$R$341:$R$348,BX51,1),0)</f>
        <v>43900</v>
      </c>
      <c r="BY52" s="652">
        <f>IFERROR(INDEX(Sheep!$R$341:$R$348,BY51,1),0)</f>
        <v>43900</v>
      </c>
      <c r="BZ52" s="652">
        <f>IFERROR(INDEX(Sheep!$R$341:$R$348,BZ51,1),0)</f>
        <v>43900</v>
      </c>
      <c r="CA52" s="652">
        <f>IFERROR(INDEX(Sheep!$R$341:$R$348,CA51,1),0)</f>
        <v>43900</v>
      </c>
      <c r="CB52" s="652">
        <f>IFERROR(INDEX(Sheep!$R$341:$R$348,CB51,1),0)</f>
        <v>43900</v>
      </c>
      <c r="CC52" s="652">
        <f>IFERROR(INDEX(Sheep!$R$341:$R$348,CC51,1),0)</f>
        <v>43900</v>
      </c>
      <c r="CD52" s="652">
        <f>IFERROR(INDEX(Sheep!$R$341:$R$348,CD51,1),0)</f>
        <v>43900</v>
      </c>
      <c r="CE52" s="652">
        <f>IFERROR(INDEX(Sheep!$R$341:$R$348,CE51,1),0)</f>
        <v>43900</v>
      </c>
      <c r="CF52" s="652">
        <f>IFERROR(INDEX(Sheep!$R$341:$R$348,CF51,1),0)</f>
        <v>43900</v>
      </c>
      <c r="CG52" s="652">
        <f>IFERROR(INDEX(Sheep!$R$341:$R$348,CG51,1),0)</f>
        <v>43900</v>
      </c>
      <c r="CH52" s="652">
        <f>IFERROR(INDEX(Sheep!$R$341:$R$348,CH51,1),0)</f>
        <v>43900</v>
      </c>
      <c r="CI52" s="652">
        <f>IFERROR(INDEX(Sheep!$R$341:$R$348,CI51,1),0)</f>
        <v>43900</v>
      </c>
      <c r="CJ52" s="652">
        <f>IFERROR(INDEX(Sheep!$R$341:$R$348,CJ51,1),0)</f>
        <v>43900</v>
      </c>
      <c r="CK52" s="652">
        <f>IFERROR(INDEX(Sheep!$R$341:$R$348,CK51,1),0)</f>
        <v>43900</v>
      </c>
      <c r="CL52" s="652">
        <f>IFERROR(INDEX(Sheep!$R$341:$R$348,CL51,1),0)</f>
        <v>43900</v>
      </c>
      <c r="CM52" s="652">
        <f>IFERROR(INDEX(Sheep!$R$341:$R$348,CM51,1),0)</f>
        <v>43900</v>
      </c>
      <c r="CN52" s="652">
        <f>IFERROR(INDEX(Sheep!$R$341:$R$348,CN51,1),0)</f>
        <v>43900</v>
      </c>
      <c r="CO52" s="652">
        <f>IFERROR(INDEX(Sheep!$R$341:$R$348,CO51,1),0)</f>
        <v>43900</v>
      </c>
      <c r="CP52" s="652">
        <f>IFERROR(INDEX(Sheep!$R$341:$R$348,CP51,1),0)</f>
        <v>43900</v>
      </c>
      <c r="CQ52" s="652">
        <f>IFERROR(INDEX(Sheep!$R$341:$R$348,CQ51,1),0)</f>
        <v>43900</v>
      </c>
      <c r="CR52" s="652">
        <f>IFERROR(INDEX(Sheep!$R$341:$R$348,CR51,1),0)</f>
        <v>43900</v>
      </c>
      <c r="CS52" s="652">
        <f>IFERROR(INDEX(Sheep!$R$341:$R$348,CS51,1),0)</f>
        <v>43900</v>
      </c>
      <c r="CT52" s="652">
        <f>IFERROR(INDEX(Sheep!$R$341:$R$348,CT51,1),0)</f>
        <v>43900</v>
      </c>
      <c r="CU52" s="652">
        <f>IFERROR(INDEX(Sheep!$R$341:$R$348,CU51,1),0)</f>
        <v>43900</v>
      </c>
      <c r="CV52" s="652">
        <f>IFERROR(INDEX(Sheep!$R$341:$R$348,CV51,1),0)</f>
        <v>43900</v>
      </c>
      <c r="CW52" s="652">
        <f>IFERROR(INDEX(Sheep!$R$341:$R$348,CW51,1),0)</f>
        <v>43900</v>
      </c>
      <c r="CX52" s="652">
        <f>IFERROR(INDEX(Sheep!$R$341:$R$348,CX51,1),0)</f>
        <v>43900</v>
      </c>
      <c r="CY52" s="652">
        <f>IFERROR(INDEX(Sheep!$R$341:$R$348,CY51,1),0)</f>
        <v>43900</v>
      </c>
      <c r="CZ52" s="652">
        <f>IFERROR(INDEX(Sheep!$R$341:$R$348,CZ51,1),0)</f>
        <v>43900</v>
      </c>
      <c r="DA52" s="652">
        <f>IFERROR(INDEX(Sheep!$R$341:$R$348,DA51,1),0)</f>
        <v>43900</v>
      </c>
      <c r="DB52" s="652">
        <f>IFERROR(INDEX(Sheep!$R$341:$R$348,DB51,1),0)</f>
        <v>43900</v>
      </c>
      <c r="DC52" s="652">
        <f>IFERROR(INDEX(Sheep!$R$341:$R$348,DC51,1),0)</f>
        <v>43900</v>
      </c>
      <c r="DD52" s="652">
        <f>IFERROR(INDEX(Sheep!$R$341:$R$348,DD51,1),0)</f>
        <v>43900</v>
      </c>
      <c r="DE52" s="652">
        <f>IFERROR(INDEX(Sheep!$R$341:$R$348,DE51,1),0)</f>
        <v>43900</v>
      </c>
      <c r="DF52" s="652">
        <f>IFERROR(INDEX(Sheep!$R$341:$R$348,DF51,1),0)</f>
        <v>43900</v>
      </c>
      <c r="DG52" s="652">
        <f>IFERROR(INDEX(Sheep!$R$341:$R$348,DG51,1),0)</f>
        <v>43900</v>
      </c>
      <c r="DH52" s="652">
        <f>IFERROR(INDEX(Sheep!$R$341:$R$348,DH51,1),0)</f>
        <v>43900</v>
      </c>
      <c r="DI52" s="652">
        <f>IFERROR(INDEX(Sheep!$R$341:$R$348,DI51,1),0)</f>
        <v>43900</v>
      </c>
      <c r="DJ52" s="652">
        <f>IFERROR(INDEX(Sheep!$R$341:$R$348,DJ51,1),0)</f>
        <v>43900</v>
      </c>
      <c r="DK52" s="652">
        <f>IFERROR(INDEX(Sheep!$R$341:$R$348,DK51,1),0)</f>
        <v>43900</v>
      </c>
      <c r="DL52" s="652">
        <f>IFERROR(INDEX(Sheep!$R$341:$R$348,DL51,1),0)</f>
        <v>43900</v>
      </c>
      <c r="DM52" s="652">
        <f>IFERROR(INDEX(Sheep!$R$341:$R$348,DM51,1),0)</f>
        <v>43900</v>
      </c>
      <c r="DN52" s="652">
        <f>IFERROR(INDEX(Sheep!$R$341:$R$348,DN51,1),0)</f>
        <v>43900</v>
      </c>
      <c r="DO52" s="652">
        <f>IFERROR(INDEX(Sheep!$R$341:$R$348,DO51,1),0)</f>
        <v>43900</v>
      </c>
      <c r="DP52" s="652">
        <f>IFERROR(INDEX(Sheep!$R$341:$R$348,DP51,1),0)</f>
        <v>43900</v>
      </c>
      <c r="DQ52" s="652">
        <f>IFERROR(INDEX(Sheep!$R$341:$R$348,DQ51,1),0)</f>
        <v>43900</v>
      </c>
      <c r="DR52" s="652">
        <f>IFERROR(INDEX(Sheep!$R$341:$R$348,DR51,1),0)</f>
        <v>43900</v>
      </c>
      <c r="DS52" s="652">
        <f>IFERROR(INDEX(Sheep!$R$341:$R$348,DS51,1),0)</f>
        <v>43900</v>
      </c>
      <c r="DT52" s="652">
        <f>IFERROR(INDEX(Sheep!$R$341:$R$348,DT51,1),0)</f>
        <v>44265</v>
      </c>
      <c r="DU52" s="652">
        <f>IFERROR(INDEX(Sheep!$R$341:$R$348,DU51,1),0)</f>
        <v>44265</v>
      </c>
      <c r="DV52" s="652">
        <f>IFERROR(INDEX(Sheep!$R$341:$R$348,DV51,1),0)</f>
        <v>44265</v>
      </c>
      <c r="DW52" s="652">
        <f>IFERROR(INDEX(Sheep!$R$341:$R$348,DW51,1),0)</f>
        <v>44265</v>
      </c>
      <c r="DX52" s="652">
        <f>IFERROR(INDEX(Sheep!$R$341:$R$348,DX51,1),0)</f>
        <v>44265</v>
      </c>
      <c r="DY52" s="652">
        <f>IFERROR(INDEX(Sheep!$R$341:$R$348,DY51,1),0)</f>
        <v>44265</v>
      </c>
      <c r="DZ52" s="652">
        <f>IFERROR(INDEX(Sheep!$R$341:$R$348,DZ51,1),0)</f>
        <v>44265</v>
      </c>
      <c r="EA52" s="652">
        <f>IFERROR(INDEX(Sheep!$R$341:$R$348,EA51,1),0)</f>
        <v>44265</v>
      </c>
      <c r="EB52" s="652">
        <f>IFERROR(INDEX(Sheep!$R$341:$R$348,EB51,1),0)</f>
        <v>44265</v>
      </c>
      <c r="EC52" s="652">
        <f>IFERROR(INDEX(Sheep!$R$341:$R$348,EC51,1),0)</f>
        <v>44265</v>
      </c>
      <c r="ED52" s="652">
        <f>IFERROR(INDEX(Sheep!$R$341:$R$348,ED51,1),0)</f>
        <v>44265</v>
      </c>
      <c r="EE52" s="652">
        <f>IFERROR(INDEX(Sheep!$R$341:$R$348,EE51,1),0)</f>
        <v>44265</v>
      </c>
      <c r="EF52" s="652">
        <f>IFERROR(INDEX(Sheep!$R$341:$R$348,EF51,1),0)</f>
        <v>44265</v>
      </c>
      <c r="EG52" s="652">
        <f>IFERROR(INDEX(Sheep!$R$341:$R$348,EG51,1),0)</f>
        <v>44265</v>
      </c>
      <c r="EH52" s="652">
        <f>IFERROR(INDEX(Sheep!$R$341:$R$348,EH51,1),0)</f>
        <v>44265</v>
      </c>
      <c r="EI52" s="652">
        <f>IFERROR(INDEX(Sheep!$R$341:$R$348,EI51,1),0)</f>
        <v>44265</v>
      </c>
      <c r="EJ52" s="652">
        <f>IFERROR(INDEX(Sheep!$R$341:$R$348,EJ51,1),0)</f>
        <v>44265</v>
      </c>
      <c r="EK52" s="652">
        <f>IFERROR(INDEX(Sheep!$R$341:$R$348,EK51,1),0)</f>
        <v>44265</v>
      </c>
      <c r="EL52" s="652">
        <f>IFERROR(INDEX(Sheep!$R$341:$R$348,EL51,1),0)</f>
        <v>44265</v>
      </c>
      <c r="EM52" s="652">
        <f>IFERROR(INDEX(Sheep!$R$341:$R$348,EM51,1),0)</f>
        <v>44265</v>
      </c>
      <c r="EN52" s="652">
        <f>IFERROR(INDEX(Sheep!$R$341:$R$348,EN51,1),0)</f>
        <v>44265</v>
      </c>
      <c r="EO52" s="652">
        <f>IFERROR(INDEX(Sheep!$R$341:$R$348,EO51,1),0)</f>
        <v>44265</v>
      </c>
      <c r="EP52" s="652">
        <f>IFERROR(INDEX(Sheep!$R$341:$R$348,EP51,1),0)</f>
        <v>44265</v>
      </c>
      <c r="EQ52" s="652">
        <f>IFERROR(INDEX(Sheep!$R$341:$R$348,EQ51,1),0)</f>
        <v>44265</v>
      </c>
      <c r="ER52" s="652">
        <f>IFERROR(INDEX(Sheep!$R$341:$R$348,ER51,1),0)</f>
        <v>44265</v>
      </c>
      <c r="ES52" s="652">
        <f>IFERROR(INDEX(Sheep!$R$341:$R$348,ES51,1),0)</f>
        <v>44265</v>
      </c>
      <c r="ET52" s="652">
        <f>IFERROR(INDEX(Sheep!$R$341:$R$348,ET51,1),0)</f>
        <v>44265</v>
      </c>
      <c r="EU52" s="652">
        <f>IFERROR(INDEX(Sheep!$R$341:$R$348,EU51,1),0)</f>
        <v>44265</v>
      </c>
      <c r="EV52" s="652">
        <f>IFERROR(INDEX(Sheep!$R$341:$R$348,EV51,1),0)</f>
        <v>44265</v>
      </c>
      <c r="EW52" s="652">
        <f>IFERROR(INDEX(Sheep!$R$341:$R$348,EW51,1),0)</f>
        <v>44265</v>
      </c>
      <c r="EX52" s="652">
        <f>IFERROR(INDEX(Sheep!$R$341:$R$348,EX51,1),0)</f>
        <v>44265</v>
      </c>
      <c r="EY52" s="652">
        <f>IFERROR(INDEX(Sheep!$R$341:$R$348,EY51,1),0)</f>
        <v>44265</v>
      </c>
      <c r="EZ52" s="652">
        <f>IFERROR(INDEX(Sheep!$R$341:$R$348,EZ51,1),0)</f>
        <v>44265</v>
      </c>
      <c r="FA52" s="652">
        <f>IFERROR(INDEX(Sheep!$R$341:$R$348,FA51,1),0)</f>
        <v>44265</v>
      </c>
      <c r="FB52" s="652">
        <f>IFERROR(INDEX(Sheep!$R$341:$R$348,FB51,1),0)</f>
        <v>44265</v>
      </c>
      <c r="FC52" s="652">
        <f>IFERROR(INDEX(Sheep!$R$341:$R$348,FC51,1),0)</f>
        <v>44265</v>
      </c>
      <c r="FD52" s="652">
        <f>IFERROR(INDEX(Sheep!$R$341:$R$348,FD51,1),0)</f>
        <v>44265</v>
      </c>
      <c r="FE52" s="652">
        <f>IFERROR(INDEX(Sheep!$R$341:$R$348,FE51,1),0)</f>
        <v>44265</v>
      </c>
      <c r="FF52" s="652">
        <f>IFERROR(INDEX(Sheep!$R$341:$R$348,FF51,1),0)</f>
        <v>44265</v>
      </c>
      <c r="FG52" s="652">
        <f>IFERROR(INDEX(Sheep!$R$341:$R$348,FG51,1),0)</f>
        <v>44265</v>
      </c>
      <c r="FH52" s="652">
        <f>IFERROR(INDEX(Sheep!$R$341:$R$348,FH51,1),0)</f>
        <v>44265</v>
      </c>
      <c r="FI52" s="652">
        <f>IFERROR(INDEX(Sheep!$R$341:$R$348,FI51,1),0)</f>
        <v>44265</v>
      </c>
      <c r="FJ52" s="652">
        <f>IFERROR(INDEX(Sheep!$R$341:$R$348,FJ51,1),0)</f>
        <v>44265</v>
      </c>
      <c r="FK52" s="652">
        <f>IFERROR(INDEX(Sheep!$R$341:$R$348,FK51,1),0)</f>
        <v>44265</v>
      </c>
      <c r="FL52" s="652">
        <f>IFERROR(INDEX(Sheep!$R$341:$R$348,FL51,1),0)</f>
        <v>44265</v>
      </c>
      <c r="FM52" s="652">
        <f>IFERROR(INDEX(Sheep!$R$341:$R$348,FM51,1),0)</f>
        <v>44265</v>
      </c>
      <c r="FN52" s="652">
        <f>IFERROR(INDEX(Sheep!$R$341:$R$348,FN51,1),0)</f>
        <v>44265</v>
      </c>
      <c r="FO52" s="652">
        <f>IFERROR(INDEX(Sheep!$R$341:$R$348,FO51,1),0)</f>
        <v>44265</v>
      </c>
      <c r="FP52" s="652">
        <f>IFERROR(INDEX(Sheep!$R$341:$R$348,FP51,1),0)</f>
        <v>44265</v>
      </c>
      <c r="FQ52" s="652">
        <f>IFERROR(INDEX(Sheep!$R$341:$R$348,FQ51,1),0)</f>
        <v>44265</v>
      </c>
      <c r="FR52" s="652">
        <f>IFERROR(INDEX(Sheep!$R$341:$R$348,FR51,1),0)</f>
        <v>44265</v>
      </c>
      <c r="FS52" s="652">
        <f>IFERROR(INDEX(Sheep!$R$341:$R$348,FS51,1),0)</f>
        <v>44265</v>
      </c>
      <c r="FT52" s="652">
        <f>IFERROR(INDEX(Sheep!$R$341:$R$348,FT51,1),0)</f>
        <v>44630</v>
      </c>
      <c r="FU52" s="652">
        <f>IFERROR(INDEX(Sheep!$R$341:$R$348,FU51,1),0)</f>
        <v>44630</v>
      </c>
      <c r="FV52" s="652">
        <f>IFERROR(INDEX(Sheep!$R$341:$R$348,FV51,1),0)</f>
        <v>44630</v>
      </c>
      <c r="FW52" s="652">
        <f>IFERROR(INDEX(Sheep!$R$341:$R$348,FW51,1),0)</f>
        <v>44630</v>
      </c>
      <c r="FX52" s="652">
        <f>IFERROR(INDEX(Sheep!$R$341:$R$348,FX51,1),0)</f>
        <v>44630</v>
      </c>
      <c r="FY52" s="652">
        <f>IFERROR(INDEX(Sheep!$R$341:$R$348,FY51,1),0)</f>
        <v>44630</v>
      </c>
      <c r="FZ52" s="652">
        <f>IFERROR(INDEX(Sheep!$R$341:$R$348,FZ51,1),0)</f>
        <v>44630</v>
      </c>
      <c r="GA52" s="652">
        <f>IFERROR(INDEX(Sheep!$R$341:$R$348,GA51,1),0)</f>
        <v>44630</v>
      </c>
      <c r="GB52" s="652">
        <f>IFERROR(INDEX(Sheep!$R$341:$R$348,GB51,1),0)</f>
        <v>44630</v>
      </c>
      <c r="GC52" s="652">
        <f>IFERROR(INDEX(Sheep!$R$341:$R$348,GC51,1),0)</f>
        <v>44630</v>
      </c>
      <c r="GD52" s="652">
        <f>IFERROR(INDEX(Sheep!$R$341:$R$348,GD51,1),0)</f>
        <v>44630</v>
      </c>
      <c r="GE52" s="652">
        <f>IFERROR(INDEX(Sheep!$R$341:$R$348,GE51,1),0)</f>
        <v>44630</v>
      </c>
      <c r="GF52" s="652">
        <f>IFERROR(INDEX(Sheep!$R$341:$R$348,GF51,1),0)</f>
        <v>44630</v>
      </c>
      <c r="GG52" s="652">
        <f>IFERROR(INDEX(Sheep!$R$341:$R$348,GG51,1),0)</f>
        <v>44630</v>
      </c>
      <c r="GH52" s="652">
        <f>IFERROR(INDEX(Sheep!$R$341:$R$348,GH51,1),0)</f>
        <v>44630</v>
      </c>
      <c r="GI52" s="652">
        <f>IFERROR(INDEX(Sheep!$R$341:$R$348,GI51,1),0)</f>
        <v>44630</v>
      </c>
      <c r="GJ52" s="652">
        <f>IFERROR(INDEX(Sheep!$R$341:$R$348,GJ51,1),0)</f>
        <v>44630</v>
      </c>
      <c r="GK52" s="652">
        <f>IFERROR(INDEX(Sheep!$R$341:$R$348,GK51,1),0)</f>
        <v>44630</v>
      </c>
      <c r="GL52" s="652">
        <f>IFERROR(INDEX(Sheep!$R$341:$R$348,GL51,1),0)</f>
        <v>44630</v>
      </c>
      <c r="GM52" s="652">
        <f>IFERROR(INDEX(Sheep!$R$341:$R$348,GM51,1),0)</f>
        <v>44630</v>
      </c>
      <c r="GN52" s="652">
        <f>IFERROR(INDEX(Sheep!$R$341:$R$348,GN51,1),0)</f>
        <v>44630</v>
      </c>
      <c r="GO52" s="652">
        <f>IFERROR(INDEX(Sheep!$R$341:$R$348,GO51,1),0)</f>
        <v>44630</v>
      </c>
      <c r="GP52" s="652">
        <f>IFERROR(INDEX(Sheep!$R$341:$R$348,GP51,1),0)</f>
        <v>44630</v>
      </c>
      <c r="GQ52" s="652">
        <f>IFERROR(INDEX(Sheep!$R$341:$R$348,GQ51,1),0)</f>
        <v>44630</v>
      </c>
      <c r="GR52" s="652">
        <f>IFERROR(INDEX(Sheep!$R$341:$R$348,GR51,1),0)</f>
        <v>44630</v>
      </c>
      <c r="GS52" s="652">
        <f>IFERROR(INDEX(Sheep!$R$341:$R$348,GS51,1),0)</f>
        <v>44630</v>
      </c>
      <c r="GT52" s="652">
        <f>IFERROR(INDEX(Sheep!$R$341:$R$348,GT51,1),0)</f>
        <v>44630</v>
      </c>
      <c r="GU52" s="652">
        <f>IFERROR(INDEX(Sheep!$R$341:$R$348,GU51,1),0)</f>
        <v>44630</v>
      </c>
      <c r="GV52" s="652">
        <f>IFERROR(INDEX(Sheep!$R$341:$R$348,GV51,1),0)</f>
        <v>44630</v>
      </c>
      <c r="GW52" s="652">
        <f>IFERROR(INDEX(Sheep!$R$341:$R$348,GW51,1),0)</f>
        <v>44630</v>
      </c>
      <c r="GX52" s="652">
        <f>IFERROR(INDEX(Sheep!$R$341:$R$348,GX51,1),0)</f>
        <v>44630</v>
      </c>
      <c r="GY52" s="652">
        <f>IFERROR(INDEX(Sheep!$R$341:$R$348,GY51,1),0)</f>
        <v>44630</v>
      </c>
      <c r="GZ52" s="652">
        <f>IFERROR(INDEX(Sheep!$R$341:$R$348,GZ51,1),0)</f>
        <v>44630</v>
      </c>
      <c r="HA52" s="652">
        <f>IFERROR(INDEX(Sheep!$R$341:$R$348,HA51,1),0)</f>
        <v>44630</v>
      </c>
      <c r="HB52" s="652">
        <f>IFERROR(INDEX(Sheep!$R$341:$R$348,HB51,1),0)</f>
        <v>44630</v>
      </c>
      <c r="HC52" s="652">
        <f>IFERROR(INDEX(Sheep!$R$341:$R$348,HC51,1),0)</f>
        <v>44630</v>
      </c>
      <c r="HD52" s="652">
        <f>IFERROR(INDEX(Sheep!$R$341:$R$348,HD51,1),0)</f>
        <v>44630</v>
      </c>
      <c r="HE52" s="652">
        <f>IFERROR(INDEX(Sheep!$R$341:$R$348,HE51,1),0)</f>
        <v>44630</v>
      </c>
      <c r="HF52" s="652">
        <f>IFERROR(INDEX(Sheep!$R$341:$R$348,HF51,1),0)</f>
        <v>44630</v>
      </c>
      <c r="HG52" s="652">
        <f>IFERROR(INDEX(Sheep!$R$341:$R$348,HG51,1),0)</f>
        <v>44630</v>
      </c>
      <c r="HH52" s="652">
        <f>IFERROR(INDEX(Sheep!$R$341:$R$348,HH51,1),0)</f>
        <v>44630</v>
      </c>
      <c r="HI52" s="652">
        <f>IFERROR(INDEX(Sheep!$R$341:$R$348,HI51,1),0)</f>
        <v>44630</v>
      </c>
      <c r="HJ52" s="652">
        <f>IFERROR(INDEX(Sheep!$R$341:$R$348,HJ51,1),0)</f>
        <v>44630</v>
      </c>
      <c r="HK52" s="652">
        <f>IFERROR(INDEX(Sheep!$R$341:$R$348,HK51,1),0)</f>
        <v>44630</v>
      </c>
      <c r="HL52" s="652">
        <f>IFERROR(INDEX(Sheep!$R$341:$R$348,HL51,1),0)</f>
        <v>44630</v>
      </c>
      <c r="HM52" s="652">
        <f>IFERROR(INDEX(Sheep!$R$341:$R$348,HM51,1),0)</f>
        <v>44630</v>
      </c>
      <c r="HN52" s="652">
        <f>IFERROR(INDEX(Sheep!$R$341:$R$348,HN51,1),0)</f>
        <v>44630</v>
      </c>
      <c r="HO52" s="652">
        <f>IFERROR(INDEX(Sheep!$R$341:$R$348,HO51,1),0)</f>
        <v>44630</v>
      </c>
      <c r="HP52" s="652">
        <f>IFERROR(INDEX(Sheep!$R$341:$R$348,HP51,1),0)</f>
        <v>44630</v>
      </c>
      <c r="HQ52" s="652">
        <f>IFERROR(INDEX(Sheep!$R$341:$R$348,HQ51,1),0)</f>
        <v>44630</v>
      </c>
      <c r="HR52" s="652">
        <f>IFERROR(INDEX(Sheep!$R$341:$R$348,HR51,1),0)</f>
        <v>44630</v>
      </c>
      <c r="HS52" s="652">
        <f>IFERROR(INDEX(Sheep!$R$341:$R$348,HS51,1),0)</f>
        <v>44630</v>
      </c>
      <c r="HT52" s="652">
        <f>IFERROR(INDEX(Sheep!$R$341:$R$348,HT51,1),0)</f>
        <v>44995</v>
      </c>
      <c r="HU52" s="652">
        <f>IFERROR(INDEX(Sheep!$R$341:$R$348,HU51,1),0)</f>
        <v>44995</v>
      </c>
      <c r="HV52" s="652">
        <f>IFERROR(INDEX(Sheep!$R$341:$R$348,HV51,1),0)</f>
        <v>44995</v>
      </c>
      <c r="HW52" s="652">
        <f>IFERROR(INDEX(Sheep!$R$341:$R$348,HW51,1),0)</f>
        <v>44995</v>
      </c>
      <c r="HX52" s="652">
        <f>IFERROR(INDEX(Sheep!$R$341:$R$348,HX51,1),0)</f>
        <v>44995</v>
      </c>
      <c r="HY52" s="652">
        <f>IFERROR(INDEX(Sheep!$R$341:$R$348,HY51,1),0)</f>
        <v>44995</v>
      </c>
      <c r="HZ52" s="652">
        <f>IFERROR(INDEX(Sheep!$R$341:$R$348,HZ51,1),0)</f>
        <v>44995</v>
      </c>
      <c r="IA52" s="652">
        <f>IFERROR(INDEX(Sheep!$R$341:$R$348,IA51,1),0)</f>
        <v>44995</v>
      </c>
      <c r="IB52" s="652">
        <f>IFERROR(INDEX(Sheep!$R$341:$R$348,IB51,1),0)</f>
        <v>44995</v>
      </c>
      <c r="IC52" s="652">
        <f>IFERROR(INDEX(Sheep!$R$341:$R$348,IC51,1),0)</f>
        <v>44995</v>
      </c>
      <c r="ID52" s="652">
        <f>IFERROR(INDEX(Sheep!$R$341:$R$348,ID51,1),0)</f>
        <v>44995</v>
      </c>
      <c r="IE52" s="652">
        <f>IFERROR(INDEX(Sheep!$R$341:$R$348,IE51,1),0)</f>
        <v>44995</v>
      </c>
      <c r="IF52" s="652">
        <f>IFERROR(INDEX(Sheep!$R$341:$R$348,IF51,1),0)</f>
        <v>44995</v>
      </c>
      <c r="IG52" s="652">
        <f>IFERROR(INDEX(Sheep!$R$341:$R$348,IG51,1),0)</f>
        <v>44995</v>
      </c>
      <c r="IH52" s="652">
        <f>IFERROR(INDEX(Sheep!$R$341:$R$348,IH51,1),0)</f>
        <v>44995</v>
      </c>
      <c r="II52" s="652">
        <f>IFERROR(INDEX(Sheep!$R$341:$R$348,II51,1),0)</f>
        <v>44995</v>
      </c>
      <c r="IJ52" s="652">
        <f>IFERROR(INDEX(Sheep!$R$341:$R$348,IJ51,1),0)</f>
        <v>44995</v>
      </c>
      <c r="IK52" s="652">
        <f>IFERROR(INDEX(Sheep!$R$341:$R$348,IK51,1),0)</f>
        <v>44995</v>
      </c>
      <c r="IL52" s="652">
        <f>IFERROR(INDEX(Sheep!$R$341:$R$348,IL51,1),0)</f>
        <v>44995</v>
      </c>
      <c r="IM52" s="652">
        <f>IFERROR(INDEX(Sheep!$R$341:$R$348,IM51,1),0)</f>
        <v>44995</v>
      </c>
      <c r="IN52" s="652">
        <f>IFERROR(INDEX(Sheep!$R$341:$R$348,IN51,1),0)</f>
        <v>44995</v>
      </c>
      <c r="IO52" s="652">
        <f>IFERROR(INDEX(Sheep!$R$341:$R$348,IO51,1),0)</f>
        <v>44995</v>
      </c>
      <c r="IP52" s="652">
        <f>IFERROR(INDEX(Sheep!$R$341:$R$348,IP51,1),0)</f>
        <v>44995</v>
      </c>
      <c r="IQ52" s="652">
        <f>IFERROR(INDEX(Sheep!$R$341:$R$348,IQ51,1),0)</f>
        <v>44995</v>
      </c>
      <c r="IR52" s="652">
        <f>IFERROR(INDEX(Sheep!$R$341:$R$348,IR51,1),0)</f>
        <v>44995</v>
      </c>
      <c r="IS52" s="652">
        <f>IFERROR(INDEX(Sheep!$R$341:$R$348,IS51,1),0)</f>
        <v>44995</v>
      </c>
      <c r="IT52" s="652">
        <f>IFERROR(INDEX(Sheep!$R$341:$R$348,IT51,1),0)</f>
        <v>44995</v>
      </c>
      <c r="IU52" s="652">
        <f>IFERROR(INDEX(Sheep!$R$341:$R$348,IU51,1),0)</f>
        <v>44995</v>
      </c>
      <c r="IV52" s="652">
        <f>IFERROR(INDEX(Sheep!$R$341:$R$348,IV51,1),0)</f>
        <v>44995</v>
      </c>
      <c r="IW52" s="652">
        <f>IFERROR(INDEX(Sheep!$R$341:$R$348,IW51,1),0)</f>
        <v>44995</v>
      </c>
      <c r="IX52" s="652">
        <f>IFERROR(INDEX(Sheep!$R$341:$R$348,IX51,1),0)</f>
        <v>44995</v>
      </c>
      <c r="IY52" s="652">
        <f>IFERROR(INDEX(Sheep!$R$341:$R$348,IY51,1),0)</f>
        <v>44995</v>
      </c>
      <c r="IZ52" s="652">
        <f>IFERROR(INDEX(Sheep!$R$341:$R$348,IZ51,1),0)</f>
        <v>44995</v>
      </c>
      <c r="JA52" s="652">
        <f>IFERROR(INDEX(Sheep!$R$341:$R$348,JA51,1),0)</f>
        <v>44995</v>
      </c>
      <c r="JB52" s="652">
        <f>IFERROR(INDEX(Sheep!$R$341:$R$348,JB51,1),0)</f>
        <v>44995</v>
      </c>
      <c r="JC52" s="652">
        <f>IFERROR(INDEX(Sheep!$R$341:$R$348,JC51,1),0)</f>
        <v>44995</v>
      </c>
      <c r="JD52" s="652">
        <f>IFERROR(INDEX(Sheep!$R$341:$R$348,JD51,1),0)</f>
        <v>44995</v>
      </c>
      <c r="JE52" s="652">
        <f>IFERROR(INDEX(Sheep!$R$341:$R$348,JE51,1),0)</f>
        <v>44995</v>
      </c>
      <c r="JF52" s="652">
        <f>IFERROR(INDEX(Sheep!$R$341:$R$348,JF51,1),0)</f>
        <v>44995</v>
      </c>
      <c r="JG52" s="652">
        <f>IFERROR(INDEX(Sheep!$R$341:$R$348,JG51,1),0)</f>
        <v>44995</v>
      </c>
      <c r="JH52" s="652">
        <f>IFERROR(INDEX(Sheep!$R$341:$R$348,JH51,1),0)</f>
        <v>44995</v>
      </c>
      <c r="JI52" s="652">
        <f>IFERROR(INDEX(Sheep!$R$341:$R$348,JI51,1),0)</f>
        <v>44995</v>
      </c>
      <c r="JJ52" s="652">
        <f>IFERROR(INDEX(Sheep!$R$341:$R$348,JJ51,1),0)</f>
        <v>44995</v>
      </c>
      <c r="JK52" s="652">
        <f>IFERROR(INDEX(Sheep!$R$341:$R$348,JK51,1),0)</f>
        <v>44995</v>
      </c>
      <c r="JL52" s="652">
        <f>IFERROR(INDEX(Sheep!$R$341:$R$348,JL51,1),0)</f>
        <v>44995</v>
      </c>
      <c r="JM52" s="652">
        <f>IFERROR(INDEX(Sheep!$R$341:$R$348,JM51,1),0)</f>
        <v>44995</v>
      </c>
      <c r="JN52" s="652">
        <f>IFERROR(INDEX(Sheep!$R$341:$R$348,JN51,1),0)</f>
        <v>44995</v>
      </c>
      <c r="JO52" s="652">
        <f>IFERROR(INDEX(Sheep!$R$341:$R$348,JO51,1),0)</f>
        <v>44995</v>
      </c>
      <c r="JP52" s="652">
        <f>IFERROR(INDEX(Sheep!$R$341:$R$348,JP51,1),0)</f>
        <v>44995</v>
      </c>
      <c r="JQ52" s="652">
        <f>IFERROR(INDEX(Sheep!$R$341:$R$348,JQ51,1),0)</f>
        <v>44995</v>
      </c>
      <c r="JR52" s="652">
        <f>IFERROR(INDEX(Sheep!$R$341:$R$348,JR51,1),0)</f>
        <v>44995</v>
      </c>
      <c r="JS52" s="652">
        <f>IFERROR(INDEX(Sheep!$R$341:$R$348,JS51,1),0)</f>
        <v>44995</v>
      </c>
      <c r="JT52" s="652">
        <f>IFERROR(INDEX(Sheep!$R$341:$R$348,JT51,1),0)</f>
        <v>45361</v>
      </c>
      <c r="JU52" s="652">
        <f>IFERROR(INDEX(Sheep!$R$341:$R$348,JU51,1),0)</f>
        <v>45361</v>
      </c>
      <c r="JV52" s="652">
        <f>IFERROR(INDEX(Sheep!$R$341:$R$348,JV51,1),0)</f>
        <v>45361</v>
      </c>
      <c r="JW52" s="652">
        <f>IFERROR(INDEX(Sheep!$R$341:$R$348,JW51,1),0)</f>
        <v>45361</v>
      </c>
      <c r="JX52" s="652">
        <f>IFERROR(INDEX(Sheep!$R$341:$R$348,JX51,1),0)</f>
        <v>45361</v>
      </c>
      <c r="JY52" s="652">
        <f>IFERROR(INDEX(Sheep!$R$341:$R$348,JY51,1),0)</f>
        <v>45361</v>
      </c>
      <c r="JZ52" s="652">
        <f>IFERROR(INDEX(Sheep!$R$341:$R$348,JZ51,1),0)</f>
        <v>45361</v>
      </c>
      <c r="KA52" s="652">
        <f>IFERROR(INDEX(Sheep!$R$341:$R$348,KA51,1),0)</f>
        <v>45361</v>
      </c>
      <c r="KB52" s="652">
        <f>IFERROR(INDEX(Sheep!$R$341:$R$348,KB51,1),0)</f>
        <v>45361</v>
      </c>
      <c r="KC52" s="652">
        <f>IFERROR(INDEX(Sheep!$R$341:$R$348,KC51,1),0)</f>
        <v>45361</v>
      </c>
      <c r="KD52" s="652">
        <f>IFERROR(INDEX(Sheep!$R$341:$R$348,KD51,1),0)</f>
        <v>45361</v>
      </c>
      <c r="KE52" s="652">
        <f>IFERROR(INDEX(Sheep!$R$341:$R$348,KE51,1),0)</f>
        <v>45361</v>
      </c>
      <c r="KF52" s="652">
        <f>IFERROR(INDEX(Sheep!$R$341:$R$348,KF51,1),0)</f>
        <v>45361</v>
      </c>
      <c r="KG52" s="652">
        <f>IFERROR(INDEX(Sheep!$R$341:$R$348,KG51,1),0)</f>
        <v>45361</v>
      </c>
      <c r="KH52" s="652">
        <f>IFERROR(INDEX(Sheep!$R$341:$R$348,KH51,1),0)</f>
        <v>45361</v>
      </c>
      <c r="KI52" s="652">
        <f>IFERROR(INDEX(Sheep!$R$341:$R$348,KI51,1),0)</f>
        <v>45361</v>
      </c>
      <c r="KJ52" s="652">
        <f>IFERROR(INDEX(Sheep!$R$341:$R$348,KJ51,1),0)</f>
        <v>45361</v>
      </c>
      <c r="KK52" s="652">
        <f>IFERROR(INDEX(Sheep!$R$341:$R$348,KK51,1),0)</f>
        <v>45361</v>
      </c>
      <c r="KL52" s="652">
        <f>IFERROR(INDEX(Sheep!$R$341:$R$348,KL51,1),0)</f>
        <v>45361</v>
      </c>
      <c r="KM52" s="652">
        <f>IFERROR(INDEX(Sheep!$R$341:$R$348,KM51,1),0)</f>
        <v>45361</v>
      </c>
      <c r="KN52" s="652">
        <f>IFERROR(INDEX(Sheep!$R$341:$R$348,KN51,1),0)</f>
        <v>45361</v>
      </c>
      <c r="KO52" s="652">
        <f>IFERROR(INDEX(Sheep!$R$341:$R$348,KO51,1),0)</f>
        <v>45361</v>
      </c>
      <c r="KP52" s="652">
        <f>IFERROR(INDEX(Sheep!$R$341:$R$348,KP51,1),0)</f>
        <v>45361</v>
      </c>
      <c r="KQ52" s="652">
        <f>IFERROR(INDEX(Sheep!$R$341:$R$348,KQ51,1),0)</f>
        <v>45361</v>
      </c>
      <c r="KR52" s="652">
        <f>IFERROR(INDEX(Sheep!$R$341:$R$348,KR51,1),0)</f>
        <v>45361</v>
      </c>
      <c r="KS52" s="652">
        <f>IFERROR(INDEX(Sheep!$R$341:$R$348,KS51,1),0)</f>
        <v>45361</v>
      </c>
      <c r="KT52" s="652">
        <f>IFERROR(INDEX(Sheep!$R$341:$R$348,KT51,1),0)</f>
        <v>45361</v>
      </c>
      <c r="KU52" s="652">
        <f>IFERROR(INDEX(Sheep!$R$341:$R$348,KU51,1),0)</f>
        <v>45361</v>
      </c>
      <c r="KV52" s="652">
        <f>IFERROR(INDEX(Sheep!$R$341:$R$348,KV51,1),0)</f>
        <v>45361</v>
      </c>
      <c r="KW52" s="652">
        <f>IFERROR(INDEX(Sheep!$R$341:$R$348,KW51,1),0)</f>
        <v>45361</v>
      </c>
      <c r="KX52" s="652">
        <f>IFERROR(INDEX(Sheep!$R$341:$R$348,KX51,1),0)</f>
        <v>45361</v>
      </c>
      <c r="KY52" s="652">
        <f>IFERROR(INDEX(Sheep!$R$341:$R$348,KY51,1),0)</f>
        <v>45361</v>
      </c>
      <c r="KZ52" s="652">
        <f>IFERROR(INDEX(Sheep!$R$341:$R$348,KZ51,1),0)</f>
        <v>45361</v>
      </c>
      <c r="LA52" s="652">
        <f>IFERROR(INDEX(Sheep!$R$341:$R$348,LA51,1),0)</f>
        <v>45361</v>
      </c>
      <c r="LB52" s="652">
        <f>IFERROR(INDEX(Sheep!$R$341:$R$348,LB51,1),0)</f>
        <v>45361</v>
      </c>
      <c r="LC52" s="652">
        <f>IFERROR(INDEX(Sheep!$R$341:$R$348,LC51,1),0)</f>
        <v>45361</v>
      </c>
      <c r="LD52" s="652">
        <f>IFERROR(INDEX(Sheep!$R$341:$R$348,LD51,1),0)</f>
        <v>45361</v>
      </c>
      <c r="LE52" s="652">
        <f>IFERROR(INDEX(Sheep!$R$341:$R$348,LE51,1),0)</f>
        <v>45361</v>
      </c>
      <c r="LF52" s="652">
        <f>IFERROR(INDEX(Sheep!$R$341:$R$348,LF51,1),0)</f>
        <v>45361</v>
      </c>
      <c r="LG52" s="652">
        <f>IFERROR(INDEX(Sheep!$R$341:$R$348,LG51,1),0)</f>
        <v>45361</v>
      </c>
      <c r="LH52" s="652">
        <f>IFERROR(INDEX(Sheep!$R$341:$R$348,LH51,1),0)</f>
        <v>45361</v>
      </c>
      <c r="LI52" s="652">
        <f>IFERROR(INDEX(Sheep!$R$341:$R$348,LI51,1),0)</f>
        <v>45361</v>
      </c>
      <c r="LJ52" s="652">
        <f>IFERROR(INDEX(Sheep!$R$341:$R$348,LJ51,1),0)</f>
        <v>45361</v>
      </c>
      <c r="LK52" s="652">
        <f>IFERROR(INDEX(Sheep!$R$341:$R$348,LK51,1),0)</f>
        <v>45361</v>
      </c>
      <c r="LL52" s="652">
        <f>IFERROR(INDEX(Sheep!$R$341:$R$348,LL51,1),0)</f>
        <v>45361</v>
      </c>
      <c r="LM52" s="652">
        <f>IFERROR(INDEX(Sheep!$R$341:$R$348,LM51,1),0)</f>
        <v>45361</v>
      </c>
      <c r="LN52" s="652">
        <f>IFERROR(INDEX(Sheep!$R$341:$R$348,LN51,1),0)</f>
        <v>45361</v>
      </c>
      <c r="LO52" s="652">
        <f>IFERROR(INDEX(Sheep!$R$341:$R$348,LO51,1),0)</f>
        <v>45361</v>
      </c>
      <c r="LP52" s="652">
        <f>IFERROR(INDEX(Sheep!$R$341:$R$348,LP51,1),0)</f>
        <v>45361</v>
      </c>
      <c r="LQ52" s="652">
        <f>IFERROR(INDEX(Sheep!$R$341:$R$348,LQ51,1),0)</f>
        <v>45361</v>
      </c>
      <c r="LR52" s="652">
        <f>IFERROR(INDEX(Sheep!$R$341:$R$348,LR51,1),0)</f>
        <v>45361</v>
      </c>
      <c r="LS52" s="652">
        <f>IFERROR(INDEX(Sheep!$R$341:$R$348,LS51,1),0)</f>
        <v>45361</v>
      </c>
      <c r="LT52" s="652">
        <f>IFERROR(INDEX(Sheep!$R$341:$R$348,LT51,1),0)</f>
        <v>45726</v>
      </c>
      <c r="LU52" s="652">
        <f>IFERROR(INDEX(Sheep!$R$341:$R$348,LU51,1),0)</f>
        <v>45726</v>
      </c>
      <c r="LV52" s="652">
        <f>IFERROR(INDEX(Sheep!$R$341:$R$348,LV51,1),0)</f>
        <v>45726</v>
      </c>
      <c r="LW52" s="652">
        <f>IFERROR(INDEX(Sheep!$R$341:$R$348,LW51,1),0)</f>
        <v>45726</v>
      </c>
      <c r="LX52" s="652">
        <f>IFERROR(INDEX(Sheep!$R$341:$R$348,LX51,1),0)</f>
        <v>45726</v>
      </c>
      <c r="LY52" s="652">
        <f>IFERROR(INDEX(Sheep!$R$341:$R$348,LY51,1),0)</f>
        <v>45726</v>
      </c>
      <c r="LZ52" s="652">
        <f>IFERROR(INDEX(Sheep!$R$341:$R$348,LZ51,1),0)</f>
        <v>45726</v>
      </c>
      <c r="MA52" s="652">
        <f>IFERROR(INDEX(Sheep!$R$341:$R$348,MA51,1),0)</f>
        <v>45726</v>
      </c>
      <c r="MB52" s="652">
        <f>IFERROR(INDEX(Sheep!$R$341:$R$348,MB51,1),0)</f>
        <v>45726</v>
      </c>
      <c r="MC52" s="652">
        <f>IFERROR(INDEX(Sheep!$R$341:$R$348,MC51,1),0)</f>
        <v>45726</v>
      </c>
      <c r="MD52" s="652">
        <f>IFERROR(INDEX(Sheep!$R$341:$R$348,MD51,1),0)</f>
        <v>45726</v>
      </c>
      <c r="ME52" s="652">
        <f>IFERROR(INDEX(Sheep!$R$341:$R$348,ME51,1),0)</f>
        <v>45726</v>
      </c>
      <c r="MF52" s="652">
        <f>IFERROR(INDEX(Sheep!$R$341:$R$348,MF51,1),0)</f>
        <v>45726</v>
      </c>
      <c r="MG52" s="652">
        <f>IFERROR(INDEX(Sheep!$R$341:$R$348,MG51,1),0)</f>
        <v>45726</v>
      </c>
      <c r="MH52" s="652">
        <f>IFERROR(INDEX(Sheep!$R$341:$R$348,MH51,1),0)</f>
        <v>45726</v>
      </c>
      <c r="MI52" s="652">
        <f>IFERROR(INDEX(Sheep!$R$341:$R$348,MI51,1),0)</f>
        <v>45726</v>
      </c>
      <c r="MJ52" s="652">
        <f>IFERROR(INDEX(Sheep!$R$341:$R$348,MJ51,1),0)</f>
        <v>45726</v>
      </c>
      <c r="MK52" s="652">
        <f>IFERROR(INDEX(Sheep!$R$341:$R$348,MK51,1),0)</f>
        <v>45726</v>
      </c>
      <c r="ML52" s="652">
        <f>IFERROR(INDEX(Sheep!$R$341:$R$348,ML51,1),0)</f>
        <v>45726</v>
      </c>
      <c r="MM52" s="652">
        <f>IFERROR(INDEX(Sheep!$R$341:$R$348,MM51,1),0)</f>
        <v>45726</v>
      </c>
      <c r="MN52" s="652">
        <f>IFERROR(INDEX(Sheep!$R$341:$R$348,MN51,1),0)</f>
        <v>45726</v>
      </c>
      <c r="MO52" s="652">
        <f>IFERROR(INDEX(Sheep!$R$341:$R$348,MO51,1),0)</f>
        <v>45726</v>
      </c>
      <c r="MP52" s="652">
        <f>IFERROR(INDEX(Sheep!$R$341:$R$348,MP51,1),0)</f>
        <v>45726</v>
      </c>
      <c r="MQ52" s="652">
        <f>IFERROR(INDEX(Sheep!$R$341:$R$348,MQ51,1),0)</f>
        <v>45726</v>
      </c>
      <c r="MR52" s="652">
        <f>IFERROR(INDEX(Sheep!$R$341:$R$348,MR51,1),0)</f>
        <v>45726</v>
      </c>
      <c r="MS52" s="652">
        <f>IFERROR(INDEX(Sheep!$R$341:$R$348,MS51,1),0)</f>
        <v>45726</v>
      </c>
      <c r="MT52" s="652">
        <f>IFERROR(INDEX(Sheep!$R$341:$R$348,MT51,1),0)</f>
        <v>45726</v>
      </c>
      <c r="MU52" s="652">
        <f>IFERROR(INDEX(Sheep!$R$341:$R$348,MU51,1),0)</f>
        <v>45726</v>
      </c>
      <c r="MV52" s="652">
        <f>IFERROR(INDEX(Sheep!$R$341:$R$348,MV51,1),0)</f>
        <v>45726</v>
      </c>
      <c r="MW52" s="652">
        <f>IFERROR(INDEX(Sheep!$R$341:$R$348,MW51,1),0)</f>
        <v>45726</v>
      </c>
      <c r="MX52" s="652">
        <f>IFERROR(INDEX(Sheep!$R$341:$R$348,MX51,1),0)</f>
        <v>45726</v>
      </c>
      <c r="MY52" s="652">
        <f>IFERROR(INDEX(Sheep!$R$341:$R$348,MY51,1),0)</f>
        <v>45726</v>
      </c>
      <c r="MZ52" s="652">
        <f>IFERROR(INDEX(Sheep!$R$341:$R$348,MZ51,1),0)</f>
        <v>45726</v>
      </c>
      <c r="NA52" s="652">
        <f>IFERROR(INDEX(Sheep!$R$341:$R$348,NA51,1),0)</f>
        <v>45726</v>
      </c>
      <c r="NB52" s="652">
        <f>IFERROR(INDEX(Sheep!$R$341:$R$348,NB51,1),0)</f>
        <v>45726</v>
      </c>
      <c r="NC52" s="652">
        <f>IFERROR(INDEX(Sheep!$R$341:$R$348,NC51,1),0)</f>
        <v>45726</v>
      </c>
      <c r="ND52" s="652">
        <f>IFERROR(INDEX(Sheep!$R$341:$R$348,ND51,1),0)</f>
        <v>45726</v>
      </c>
      <c r="NE52" s="652">
        <f>IFERROR(INDEX(Sheep!$R$341:$R$348,NE51,1),0)</f>
        <v>45726</v>
      </c>
      <c r="NF52" s="652">
        <f>IFERROR(INDEX(Sheep!$R$341:$R$348,NF51,1),0)</f>
        <v>45726</v>
      </c>
      <c r="NG52" s="652">
        <f>IFERROR(INDEX(Sheep!$R$341:$R$348,NG51,1),0)</f>
        <v>45726</v>
      </c>
      <c r="NH52" s="652">
        <f>IFERROR(INDEX(Sheep!$R$341:$R$348,NH51,1),0)</f>
        <v>45726</v>
      </c>
      <c r="NI52" s="652">
        <f>IFERROR(INDEX(Sheep!$R$341:$R$348,NI51,1),0)</f>
        <v>45726</v>
      </c>
      <c r="NJ52" s="652">
        <f>IFERROR(INDEX(Sheep!$R$341:$R$348,NJ51,1),0)</f>
        <v>45726</v>
      </c>
      <c r="NK52" s="652">
        <f>IFERROR(INDEX(Sheep!$R$341:$R$348,NK51,1),0)</f>
        <v>45726</v>
      </c>
      <c r="NL52" s="652">
        <f>IFERROR(INDEX(Sheep!$R$341:$R$348,NL51,1),0)</f>
        <v>45726</v>
      </c>
      <c r="NM52" s="652">
        <f>IFERROR(INDEX(Sheep!$R$341:$R$348,NM51,1),0)</f>
        <v>45726</v>
      </c>
      <c r="NN52" s="652">
        <f>IFERROR(INDEX(Sheep!$R$341:$R$348,NN51,1),0)</f>
        <v>45726</v>
      </c>
      <c r="NO52" s="652">
        <f>IFERROR(INDEX(Sheep!$R$341:$R$348,NO51,1),0)</f>
        <v>45726</v>
      </c>
      <c r="NP52" s="652">
        <f>IFERROR(INDEX(Sheep!$R$341:$R$348,NP51,1),0)</f>
        <v>45726</v>
      </c>
      <c r="NQ52" s="652">
        <f>IFERROR(INDEX(Sheep!$R$341:$R$348,NQ51,1),0)</f>
        <v>45726</v>
      </c>
      <c r="NR52" s="652">
        <f>IFERROR(INDEX(Sheep!$R$341:$R$348,NR51,1),0)</f>
        <v>45726</v>
      </c>
      <c r="NS52" s="652">
        <f>IFERROR(INDEX(Sheep!$R$341:$R$348,NS51,1),0)</f>
        <v>45726</v>
      </c>
      <c r="NT52" s="652">
        <f>IFERROR(INDEX(Sheep!$R$341:$R$348,NT51,1),0)</f>
        <v>46091</v>
      </c>
      <c r="NU52" s="652">
        <f>IFERROR(INDEX(Sheep!$R$341:$R$348,NU51,1),0)</f>
        <v>46091</v>
      </c>
      <c r="NV52" s="652">
        <f>IFERROR(INDEX(Sheep!$R$341:$R$348,NV51,1),0)</f>
        <v>46091</v>
      </c>
      <c r="NW52" s="652">
        <f>IFERROR(INDEX(Sheep!$R$341:$R$348,NW51,1),0)</f>
        <v>46091</v>
      </c>
      <c r="NX52" s="652">
        <f>IFERROR(INDEX(Sheep!$R$341:$R$348,NX51,1),0)</f>
        <v>46091</v>
      </c>
      <c r="NY52" s="652">
        <f>IFERROR(INDEX(Sheep!$R$341:$R$348,NY51,1),0)</f>
        <v>46091</v>
      </c>
      <c r="NZ52" s="652">
        <f>IFERROR(INDEX(Sheep!$R$341:$R$348,NZ51,1),0)</f>
        <v>46091</v>
      </c>
      <c r="OA52" s="652">
        <f>IFERROR(INDEX(Sheep!$R$341:$R$348,OA51,1),0)</f>
        <v>46091</v>
      </c>
      <c r="OB52" s="652">
        <f>IFERROR(INDEX(Sheep!$R$341:$R$348,OB51,1),0)</f>
        <v>46091</v>
      </c>
      <c r="OC52" s="652">
        <f>IFERROR(INDEX(Sheep!$R$341:$R$348,OC51,1),0)</f>
        <v>46091</v>
      </c>
      <c r="OD52" s="652">
        <f>IFERROR(INDEX(Sheep!$R$341:$R$348,OD51,1),0)</f>
        <v>46091</v>
      </c>
      <c r="OE52" s="652">
        <f>IFERROR(INDEX(Sheep!$R$341:$R$348,OE51,1),0)</f>
        <v>46091</v>
      </c>
      <c r="OF52" s="652">
        <f>IFERROR(INDEX(Sheep!$R$341:$R$348,OF51,1),0)</f>
        <v>46091</v>
      </c>
      <c r="OG52" s="652">
        <f>IFERROR(INDEX(Sheep!$R$341:$R$348,OG51,1),0)</f>
        <v>46091</v>
      </c>
      <c r="OH52" s="652">
        <f>IFERROR(INDEX(Sheep!$R$341:$R$348,OH51,1),0)</f>
        <v>46091</v>
      </c>
      <c r="OI52" s="652">
        <f>IFERROR(INDEX(Sheep!$R$341:$R$348,OI51,1),0)</f>
        <v>46091</v>
      </c>
      <c r="OJ52" s="652">
        <f>IFERROR(INDEX(Sheep!$R$341:$R$348,OJ51,1),0)</f>
        <v>46091</v>
      </c>
      <c r="OK52" s="652">
        <f>IFERROR(INDEX(Sheep!$R$341:$R$348,OK51,1),0)</f>
        <v>46091</v>
      </c>
      <c r="OL52" s="652">
        <f>IFERROR(INDEX(Sheep!$R$341:$R$348,OL51,1),0)</f>
        <v>46091</v>
      </c>
      <c r="OM52" s="652">
        <f>IFERROR(INDEX(Sheep!$R$341:$R$348,OM51,1),0)</f>
        <v>46091</v>
      </c>
      <c r="ON52" s="652">
        <f>IFERROR(INDEX(Sheep!$R$341:$R$348,ON51,1),0)</f>
        <v>46091</v>
      </c>
      <c r="OO52" s="652">
        <f>IFERROR(INDEX(Sheep!$R$341:$R$348,OO51,1),0)</f>
        <v>46091</v>
      </c>
      <c r="OP52" s="652">
        <f>IFERROR(INDEX(Sheep!$R$341:$R$348,OP51,1),0)</f>
        <v>46091</v>
      </c>
      <c r="OQ52" s="652">
        <f>IFERROR(INDEX(Sheep!$R$341:$R$348,OQ51,1),0)</f>
        <v>46091</v>
      </c>
      <c r="OR52" s="652">
        <f>IFERROR(INDEX(Sheep!$R$341:$R$348,OR51,1),0)</f>
        <v>46091</v>
      </c>
      <c r="OS52" s="652">
        <f>IFERROR(INDEX(Sheep!$R$341:$R$348,OS51,1),0)</f>
        <v>46091</v>
      </c>
      <c r="OT52" s="652">
        <f>IFERROR(INDEX(Sheep!$R$341:$R$348,OT51,1),0)</f>
        <v>46091</v>
      </c>
      <c r="OU52" s="652">
        <f>IFERROR(INDEX(Sheep!$R$341:$R$348,OU51,1),0)</f>
        <v>46091</v>
      </c>
      <c r="OV52" s="652">
        <f>IFERROR(INDEX(Sheep!$R$341:$R$348,OV51,1),0)</f>
        <v>46091</v>
      </c>
      <c r="OW52" s="652">
        <f>IFERROR(INDEX(Sheep!$R$341:$R$348,OW51,1),0)</f>
        <v>46091</v>
      </c>
      <c r="OX52" s="652">
        <f>IFERROR(INDEX(Sheep!$R$341:$R$348,OX51,1),0)</f>
        <v>46091</v>
      </c>
      <c r="OY52" s="652">
        <f>IFERROR(INDEX(Sheep!$R$341:$R$348,OY51,1),0)</f>
        <v>46091</v>
      </c>
      <c r="OZ52" s="652">
        <f>IFERROR(INDEX(Sheep!$R$341:$R$348,OZ51,1),0)</f>
        <v>46091</v>
      </c>
      <c r="PA52" s="652">
        <f>IFERROR(INDEX(Sheep!$R$341:$R$348,PA51,1),0)</f>
        <v>46091</v>
      </c>
      <c r="PB52" s="652">
        <f>IFERROR(INDEX(Sheep!$R$341:$R$348,PB51,1),0)</f>
        <v>46091</v>
      </c>
      <c r="PC52" s="652">
        <f>IFERROR(INDEX(Sheep!$R$341:$R$348,PC51,1),0)</f>
        <v>46091</v>
      </c>
      <c r="PD52" s="652">
        <f>IFERROR(INDEX(Sheep!$R$341:$R$348,PD51,1),0)</f>
        <v>46091</v>
      </c>
      <c r="PE52" s="652">
        <f>IFERROR(INDEX(Sheep!$R$341:$R$348,PE51,1),0)</f>
        <v>46091</v>
      </c>
      <c r="PF52" s="652">
        <f>IFERROR(INDEX(Sheep!$R$341:$R$348,PF51,1),0)</f>
        <v>46091</v>
      </c>
      <c r="PG52" s="652">
        <f>IFERROR(INDEX(Sheep!$R$341:$R$348,PG51,1),0)</f>
        <v>46091</v>
      </c>
      <c r="PH52" s="652">
        <f>IFERROR(INDEX(Sheep!$R$341:$R$348,PH51,1),0)</f>
        <v>46091</v>
      </c>
      <c r="PI52" s="652">
        <f>IFERROR(INDEX(Sheep!$R$341:$R$348,PI51,1),0)</f>
        <v>46091</v>
      </c>
      <c r="PJ52" s="652">
        <f>IFERROR(INDEX(Sheep!$R$341:$R$348,PJ51,1),0)</f>
        <v>46091</v>
      </c>
      <c r="PK52" s="652">
        <f>IFERROR(INDEX(Sheep!$R$341:$R$348,PK51,1),0)</f>
        <v>46091</v>
      </c>
      <c r="PL52" s="652">
        <f>IFERROR(INDEX(Sheep!$R$341:$R$348,PL51,1),0)</f>
        <v>46091</v>
      </c>
      <c r="PM52" s="652">
        <f>IFERROR(INDEX(Sheep!$R$341:$R$348,PM51,1),0)</f>
        <v>46091</v>
      </c>
      <c r="PN52" s="652">
        <f>IFERROR(INDEX(Sheep!$R$341:$R$348,PN51,1),0)</f>
        <v>46091</v>
      </c>
      <c r="PO52" s="652">
        <f>IFERROR(INDEX(Sheep!$R$341:$R$348,PO51,1),0)</f>
        <v>46091</v>
      </c>
      <c r="PP52" s="652">
        <f>IFERROR(INDEX(Sheep!$R$341:$R$348,PP51,1),0)</f>
        <v>46091</v>
      </c>
      <c r="PQ52" s="652">
        <f>IFERROR(INDEX(Sheep!$R$341:$R$348,PQ51,1),0)</f>
        <v>46091</v>
      </c>
      <c r="PR52" s="652">
        <f>IFERROR(INDEX(Sheep!$R$341:$R$348,PR51,1),0)</f>
        <v>46091</v>
      </c>
      <c r="PS52" s="652">
        <f>IFERROR(INDEX(Sheep!$R$341:$R$348,PS51,1),0)</f>
        <v>46091</v>
      </c>
      <c r="PT52" s="652">
        <f>IFERROR(INDEX(Sheep!$R$341:$R$348,PT51,1),0)</f>
        <v>46456</v>
      </c>
      <c r="PU52" s="652">
        <f>IFERROR(INDEX(Sheep!$R$341:$R$348,PU51,1),0)</f>
        <v>46456</v>
      </c>
      <c r="PV52" s="652">
        <f>IFERROR(INDEX(Sheep!$R$341:$R$348,PV51,1),0)</f>
        <v>46456</v>
      </c>
      <c r="PW52" s="652">
        <f>IFERROR(INDEX(Sheep!$R$341:$R$348,PW51,1),0)</f>
        <v>46456</v>
      </c>
      <c r="PX52" s="652">
        <f>IFERROR(INDEX(Sheep!$R$341:$R$348,PX51,1),0)</f>
        <v>46456</v>
      </c>
      <c r="PY52" s="652">
        <f>IFERROR(INDEX(Sheep!$R$341:$R$348,PY51,1),0)</f>
        <v>46456</v>
      </c>
      <c r="PZ52" s="652">
        <f>IFERROR(INDEX(Sheep!$R$341:$R$348,PZ51,1),0)</f>
        <v>46456</v>
      </c>
      <c r="QA52" s="652">
        <f>IFERROR(INDEX(Sheep!$R$341:$R$348,QA51,1),0)</f>
        <v>46456</v>
      </c>
      <c r="QB52" s="652">
        <f>IFERROR(INDEX(Sheep!$R$341:$R$348,QB51,1),0)</f>
        <v>46456</v>
      </c>
      <c r="QC52" s="652">
        <f>IFERROR(INDEX(Sheep!$R$341:$R$348,QC51,1),0)</f>
        <v>46456</v>
      </c>
      <c r="QD52" s="652">
        <f>IFERROR(INDEX(Sheep!$R$341:$R$348,QD51,1),0)</f>
        <v>46456</v>
      </c>
      <c r="QE52" s="652">
        <f>IFERROR(INDEX(Sheep!$R$341:$R$348,QE51,1),0)</f>
        <v>46456</v>
      </c>
      <c r="QF52" s="652">
        <f>IFERROR(INDEX(Sheep!$R$341:$R$348,QF51,1),0)</f>
        <v>46456</v>
      </c>
      <c r="QG52" s="652">
        <f>IFERROR(INDEX(Sheep!$R$341:$R$348,QG51,1),0)</f>
        <v>46456</v>
      </c>
      <c r="QH52" s="652">
        <f>IFERROR(INDEX(Sheep!$R$341:$R$348,QH51,1),0)</f>
        <v>46456</v>
      </c>
      <c r="QI52" s="652">
        <f>IFERROR(INDEX(Sheep!$R$341:$R$348,QI51,1),0)</f>
        <v>46456</v>
      </c>
      <c r="QJ52" s="652">
        <f>IFERROR(INDEX(Sheep!$R$341:$R$348,QJ51,1),0)</f>
        <v>46456</v>
      </c>
      <c r="QK52" s="652">
        <f>IFERROR(INDEX(Sheep!$R$341:$R$348,QK51,1),0)</f>
        <v>46456</v>
      </c>
      <c r="QL52" s="652">
        <f>IFERROR(INDEX(Sheep!$R$341:$R$348,QL51,1),0)</f>
        <v>46456</v>
      </c>
      <c r="QM52" s="652">
        <f>IFERROR(INDEX(Sheep!$R$341:$R$348,QM51,1),0)</f>
        <v>46456</v>
      </c>
      <c r="QN52" s="652">
        <f>IFERROR(INDEX(Sheep!$R$341:$R$348,QN51,1),0)</f>
        <v>46456</v>
      </c>
      <c r="QO52" s="652">
        <f>IFERROR(INDEX(Sheep!$R$341:$R$348,QO51,1),0)</f>
        <v>46456</v>
      </c>
      <c r="QP52" s="652">
        <f>IFERROR(INDEX(Sheep!$R$341:$R$348,QP51,1),0)</f>
        <v>46456</v>
      </c>
      <c r="QQ52" s="652">
        <f>IFERROR(INDEX(Sheep!$R$341:$R$348,QQ51,1),0)</f>
        <v>46456</v>
      </c>
      <c r="QR52" s="652">
        <f>IFERROR(INDEX(Sheep!$R$341:$R$348,QR51,1),0)</f>
        <v>46456</v>
      </c>
      <c r="QS52" s="652">
        <f>IFERROR(INDEX(Sheep!$R$341:$R$348,QS51,1),0)</f>
        <v>46456</v>
      </c>
      <c r="QT52" s="652">
        <f>IFERROR(INDEX(Sheep!$R$341:$R$348,QT51,1),0)</f>
        <v>46456</v>
      </c>
      <c r="QU52" s="652">
        <f>IFERROR(INDEX(Sheep!$R$341:$R$348,QU51,1),0)</f>
        <v>46456</v>
      </c>
      <c r="QV52" s="652">
        <f>IFERROR(INDEX(Sheep!$R$341:$R$348,QV51,1),0)</f>
        <v>46456</v>
      </c>
      <c r="QW52" s="652">
        <f>IFERROR(INDEX(Sheep!$R$341:$R$348,QW51,1),0)</f>
        <v>46456</v>
      </c>
      <c r="QX52" s="652">
        <f>IFERROR(INDEX(Sheep!$R$341:$R$348,QX51,1),0)</f>
        <v>46456</v>
      </c>
      <c r="QY52" s="652">
        <f>IFERROR(INDEX(Sheep!$R$341:$R$348,QY51,1),0)</f>
        <v>46456</v>
      </c>
      <c r="QZ52" s="652">
        <f>IFERROR(INDEX(Sheep!$R$341:$R$348,QZ51,1),0)</f>
        <v>46456</v>
      </c>
      <c r="RA52" s="652">
        <f>IFERROR(INDEX(Sheep!$R$341:$R$348,RA51,1),0)</f>
        <v>46456</v>
      </c>
      <c r="RB52" s="652">
        <f>IFERROR(INDEX(Sheep!$R$341:$R$348,RB51,1),0)</f>
        <v>46456</v>
      </c>
      <c r="RC52" s="652">
        <f>IFERROR(INDEX(Sheep!$R$341:$R$348,RC51,1),0)</f>
        <v>46456</v>
      </c>
      <c r="RD52" s="652">
        <f>IFERROR(INDEX(Sheep!$R$341:$R$348,RD51,1),0)</f>
        <v>46456</v>
      </c>
      <c r="RE52" s="652">
        <f>IFERROR(INDEX(Sheep!$R$341:$R$348,RE51,1),0)</f>
        <v>46456</v>
      </c>
      <c r="RF52" s="652">
        <f>IFERROR(INDEX(Sheep!$R$341:$R$348,RF51,1),0)</f>
        <v>46456</v>
      </c>
      <c r="RG52" s="652">
        <f>IFERROR(INDEX(Sheep!$R$341:$R$348,RG51,1),0)</f>
        <v>46456</v>
      </c>
      <c r="RH52" s="652">
        <f>IFERROR(INDEX(Sheep!$R$341:$R$348,RH51,1),0)</f>
        <v>46456</v>
      </c>
      <c r="RI52" s="652">
        <f>IFERROR(INDEX(Sheep!$R$341:$R$348,RI51,1),0)</f>
        <v>46456</v>
      </c>
      <c r="RJ52" s="652">
        <f>IFERROR(INDEX(Sheep!$R$341:$R$348,RJ51,1),0)</f>
        <v>46456</v>
      </c>
      <c r="RK52" s="652">
        <f>IFERROR(INDEX(Sheep!$R$341:$R$348,RK51,1),0)</f>
        <v>46456</v>
      </c>
      <c r="RL52" s="652">
        <f>IFERROR(INDEX(Sheep!$R$341:$R$348,RL51,1),0)</f>
        <v>46456</v>
      </c>
      <c r="RM52" s="652">
        <f>IFERROR(INDEX(Sheep!$R$341:$R$348,RM51,1),0)</f>
        <v>46456</v>
      </c>
      <c r="RN52" s="652">
        <f>IFERROR(INDEX(Sheep!$R$341:$R$348,RN51,1),0)</f>
        <v>46456</v>
      </c>
      <c r="RO52" s="652">
        <f>IFERROR(INDEX(Sheep!$R$341:$R$348,RO51,1),0)</f>
        <v>46456</v>
      </c>
      <c r="RP52" s="652">
        <f>IFERROR(INDEX(Sheep!$R$341:$R$348,RP51,1),0)</f>
        <v>46456</v>
      </c>
      <c r="RQ52" s="652">
        <f>IFERROR(INDEX(Sheep!$R$341:$R$348,RQ51,1),0)</f>
        <v>46456</v>
      </c>
      <c r="RR52" s="652">
        <f>IFERROR(INDEX(Sheep!$R$341:$R$348,RR51,1),0)</f>
        <v>46456</v>
      </c>
      <c r="RS52" s="652">
        <f>IFERROR(INDEX(Sheep!$R$341:$R$348,RS51,1),0)</f>
        <v>46456</v>
      </c>
      <c r="RT52" s="652">
        <f>IFERROR(INDEX(Sheep!$R$341:$R$348,RT51,1),0)</f>
        <v>46456</v>
      </c>
      <c r="RU52" s="652">
        <f>IFERROR(INDEX(Sheep!$R$341:$R$348,RU51,1),0)</f>
        <v>46456</v>
      </c>
      <c r="RV52" s="652">
        <f>IFERROR(INDEX(Sheep!$R$341:$R$348,RV51,1),0)</f>
        <v>46456</v>
      </c>
      <c r="RW52" s="652">
        <f>IFERROR(INDEX(Sheep!$R$341:$R$348,RW51,1),0)</f>
        <v>46456</v>
      </c>
      <c r="RX52" s="652">
        <f>IFERROR(INDEX(Sheep!$R$341:$R$348,RX51,1),0)</f>
        <v>46456</v>
      </c>
      <c r="RY52" s="652">
        <f>IFERROR(INDEX(Sheep!$R$341:$R$348,RY51,1),0)</f>
        <v>46456</v>
      </c>
      <c r="RZ52" s="652">
        <f>IFERROR(INDEX(Sheep!$R$341:$R$348,RZ51,1),0)</f>
        <v>46456</v>
      </c>
      <c r="SA52" s="652">
        <f>IFERROR(INDEX(Sheep!$R$341:$R$348,SA51,1),0)</f>
        <v>46456</v>
      </c>
      <c r="SB52" s="652">
        <f>IFERROR(INDEX(Sheep!$R$341:$R$348,SB51,1),0)</f>
        <v>46456</v>
      </c>
      <c r="SC52" s="652">
        <f>IFERROR(INDEX(Sheep!$R$341:$R$348,SC51,1),0)</f>
        <v>46456</v>
      </c>
      <c r="SD52" s="652">
        <f>IFERROR(INDEX(Sheep!$R$341:$R$348,SD51,1),0)</f>
        <v>46456</v>
      </c>
      <c r="SE52" s="652">
        <f>IFERROR(INDEX(Sheep!$R$341:$R$348,SE51,1),0)</f>
        <v>46456</v>
      </c>
      <c r="SF52" s="652">
        <f>IFERROR(INDEX(Sheep!$R$341:$R$348,SF51,1),0)</f>
        <v>46456</v>
      </c>
      <c r="SG52" s="652">
        <f>IFERROR(INDEX(Sheep!$R$341:$R$348,SG51,1),0)</f>
        <v>46456</v>
      </c>
      <c r="SH52" s="652">
        <f>IFERROR(INDEX(Sheep!$R$341:$R$348,SH51,1),0)</f>
        <v>46456</v>
      </c>
      <c r="SI52" s="652">
        <f>IFERROR(INDEX(Sheep!$R$341:$R$348,SI51,1),0)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Sheep!$H264</f>
        <v>Spr</v>
      </c>
      <c r="K53" s="401"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1"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1"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1"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1"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1"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1"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1"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1"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1"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1"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1"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1"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1"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1"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1"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1"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1"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1"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1"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1"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1"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1"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1"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1"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1"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1"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1"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1"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1"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1"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1"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Born</v>
      </c>
      <c r="AQ53" s="401"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1"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1"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1"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1"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1"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1"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1"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1"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1"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1"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1"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1"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WeanStd</v>
      </c>
      <c r="BD53" s="401"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1"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1"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1"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WeanAlt1</v>
      </c>
      <c r="BH53" s="401"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1"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1"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1"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WeanAlt2</v>
      </c>
      <c r="BL53" s="401"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1"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1"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1"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1"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1"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1"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1"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1"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Join-1</v>
      </c>
      <c r="BU53" s="401"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1"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1"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1"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1"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1"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1"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1"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1"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1"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Scan-1</v>
      </c>
      <c r="CE53" s="401"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1"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1"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1"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1"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1"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1"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1"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1"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1"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1"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1"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Birth-1</v>
      </c>
      <c r="CQ53" s="401"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1"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1"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1"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1"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1"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1"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1"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1"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1"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1"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1"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1"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Wean-1</v>
      </c>
      <c r="DD53" s="401"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1"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1"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1"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Alt1-1</v>
      </c>
      <c r="DH53" s="401"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1"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1"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1"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Alt2-1</v>
      </c>
      <c r="DL53" s="401"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1"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1"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1"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1"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1"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1"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1"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1"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Join-2</v>
      </c>
      <c r="DU53" s="401"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1"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1"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1"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1"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1"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1"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1"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1"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1"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Scan-2</v>
      </c>
      <c r="EE53" s="401"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1"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1"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1"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1"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1"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1"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1"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1"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1"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1"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1"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Birth-2</v>
      </c>
      <c r="EQ53" s="401"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1"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1"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1"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1"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1"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1"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1"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1"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1"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1"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1"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1"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Wean-2</v>
      </c>
      <c r="FD53" s="401"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1"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1"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1"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Alt1-2</v>
      </c>
      <c r="FH53" s="401"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1"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1"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1"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Alt2-2</v>
      </c>
      <c r="FL53" s="401"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1"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1"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1"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1"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1"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1"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1"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1"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Join-3</v>
      </c>
      <c r="FU53" s="401"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1"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1"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1"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1"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1"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1"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1"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1"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1"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Scan-3</v>
      </c>
      <c r="GE53" s="401"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1"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1"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1"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1"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1"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1"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1"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1"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1"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1"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1"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Birth-3</v>
      </c>
      <c r="GQ53" s="401"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1"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1"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1"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1"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1"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1"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1"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1"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1"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1"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1"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1"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Wean-3</v>
      </c>
      <c r="HD53" s="401"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1"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1"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1"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Alt1-3</v>
      </c>
      <c r="HH53" s="401"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1"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1"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1"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Alt2-3</v>
      </c>
      <c r="HL53" s="401"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1"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1"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1"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1"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1"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1"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1"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1"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Join-4</v>
      </c>
      <c r="HU53" s="401"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1"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1"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1"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1"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1"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1"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1"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1"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1"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Scan-4</v>
      </c>
      <c r="IE53" s="401"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1"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1"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1"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1"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1"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1"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1"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1"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1"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1"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1"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Birth-4</v>
      </c>
      <c r="IQ53" s="401"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1"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1"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1"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1"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1"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1"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1"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1"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1"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1"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1"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1"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Wean-4</v>
      </c>
      <c r="JD53" s="401"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1"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1"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1"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Alt1-4</v>
      </c>
      <c r="JH53" s="401"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1"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1"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1"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Alt2-4</v>
      </c>
      <c r="JL53" s="401"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1"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1"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1"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1"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1"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1"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1"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1"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Join-5</v>
      </c>
      <c r="JU53" s="401"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1"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1"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1"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1"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1"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1"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1"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1"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1"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Scan-5</v>
      </c>
      <c r="KE53" s="401"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1"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1"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1"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1"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1"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1"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1"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1"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1"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1"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1"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Birth-5</v>
      </c>
      <c r="KQ53" s="401"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1"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1"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1"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1"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1"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1"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1"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1"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1"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1"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1"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1"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Wean-5</v>
      </c>
      <c r="LD53" s="401"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1"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1"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1"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Alt1-5</v>
      </c>
      <c r="LH53" s="401"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1"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1"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1"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Alt2-5</v>
      </c>
      <c r="LL53" s="401"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1"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1"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1"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1"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1"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1"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1"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1"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Join-6</v>
      </c>
      <c r="LU53" s="401"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1"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1"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1"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1"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1"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1"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1"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1"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1"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Scan-6</v>
      </c>
      <c r="ME53" s="401"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1"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1"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1"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1"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1"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1"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1"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1"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1"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1"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1"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Birth-6</v>
      </c>
      <c r="MQ53" s="401"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1"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1"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1"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1"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1"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1"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1"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1"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1"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1"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1"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1"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Wean-6</v>
      </c>
      <c r="ND53" s="401"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1"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1"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1"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Alt1-6</v>
      </c>
      <c r="NH53" s="401"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1"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1"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1"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Alt2-6</v>
      </c>
      <c r="NL53" s="401"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1"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1"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1"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1"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1"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1"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1"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1"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Join-7</v>
      </c>
      <c r="NU53" s="401"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1"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1"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1"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1"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1"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1"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1"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1"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1"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Scan-7</v>
      </c>
      <c r="OE53" s="401"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1"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1"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1"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1"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1"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1"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1"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1"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1"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1"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1"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Birth-7</v>
      </c>
      <c r="OQ53" s="401"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1"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1"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1"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1"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1"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1"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1"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1"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1"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1"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1"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1"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Wean-7</v>
      </c>
      <c r="PD53" s="401"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1"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1"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1"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Alt1-7</v>
      </c>
      <c r="PH53" s="401"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1"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1"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1"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Alt2-7</v>
      </c>
      <c r="PL53" s="401"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1"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1"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1"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1"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1"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1"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1"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1"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Join-8</v>
      </c>
      <c r="PU53" s="401"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1"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1"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1"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1"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1"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1"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1"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1"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1"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Scan-8</v>
      </c>
      <c r="QE53" s="401"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1"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1"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1"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1"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1"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1"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1"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1"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1"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1"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1"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Birth-8</v>
      </c>
      <c r="QQ53" s="401"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1"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1"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1"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1"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1"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1"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1"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1"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1"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1"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1"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1"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Wean-8</v>
      </c>
      <c r="RD53" s="401"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1"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1"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1"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Alt1-8</v>
      </c>
      <c r="RH53" s="401"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1"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1"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1"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Alt2-8</v>
      </c>
      <c r="RL53" s="401"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1"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1"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1"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1"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1"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1"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1"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1"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1"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1"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1"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1"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1"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1"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1"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1"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1"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1"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1"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1"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1"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1"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1"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Sheep!$H$262&amp;"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Sheep!$H$263&amp;"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Sheep!$H$264&amp;"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Sheep!$H$262&amp;"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Sheep!$H$263&amp;"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Sheep!$H$264&amp;"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Sheep!$H$262&amp;"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Sheep!$H$263&amp;"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Sheep!$H$264&amp;"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6">
        <f>MIN(364,INT((C54 - DATE(YEAR(C54),1,1))))</f>
        <v>104</v>
      </c>
      <c r="C54" s="103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83"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1118</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1119</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1120</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3"/>
      <c r="H31" s="973"/>
      <c r="I31" s="973"/>
      <c r="J31" s="973"/>
      <c r="K31" s="973"/>
      <c r="L31" s="973"/>
      <c r="M31" s="973"/>
      <c r="N31" s="973"/>
      <c r="O31" s="973"/>
      <c r="P31" s="973"/>
      <c r="Q31" s="973"/>
      <c r="R31" s="973"/>
      <c r="S31" s="973"/>
      <c r="T31" s="973"/>
      <c r="U31" s="973"/>
      <c r="V31" s="973"/>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3"/>
      <c r="M32" s="973"/>
      <c r="N32" s="973"/>
      <c r="O32" s="973"/>
      <c r="P32" s="973"/>
      <c r="Q32" s="973"/>
      <c r="R32" s="973"/>
      <c r="S32" s="973"/>
      <c r="T32" s="973"/>
      <c r="U32" s="973"/>
      <c r="V32" s="973"/>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8" t="s">
        <v>1100</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1138</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6">
        <f>MIN(364,INT((K242 - DATE(YEAR(K242),1,1))))</f>
        <v>354</v>
      </c>
      <c r="K242" s="1010">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1139</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16"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16"/>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16"/>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16"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16"/>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16"/>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3">
        <f>MIN(364,INT((K287 - DATE(YEAR(K287),1,1))))+364*(YEAR(K287)-Sheep!i_startyear)</f>
        <v>0</v>
      </c>
      <c r="K287" s="1010">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3">
        <f>MIN(364,INT((K288 - DATE(YEAR(K288),1,1))))+364*(YEAR(K288)-Sheep!i_startyear)</f>
        <v>0</v>
      </c>
      <c r="K288" s="1010">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21" t="s">
        <v>1025</v>
      </c>
      <c r="J305" s="1122"/>
      <c r="K305" s="1122"/>
      <c r="L305" s="1122"/>
      <c r="M305" s="1122"/>
      <c r="N305" s="1122"/>
      <c r="O305" s="1122"/>
      <c r="P305" s="1122"/>
      <c r="Q305" s="1123"/>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24" t="s">
        <v>74</v>
      </c>
      <c r="J306" s="1125"/>
      <c r="K306" s="1126"/>
      <c r="L306" s="1127" t="s">
        <v>71</v>
      </c>
      <c r="M306" s="1128"/>
      <c r="N306" s="1129"/>
      <c r="O306" s="1130" t="s">
        <v>341</v>
      </c>
      <c r="P306" s="1131"/>
      <c r="Q306" s="1132"/>
      <c r="R306" s="58"/>
      <c r="S306" s="1117" t="s">
        <v>1054</v>
      </c>
      <c r="T306" s="1119"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18"/>
      <c r="T307" s="1120"/>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2022-06-19T03:29:12Z</dcterms:modified>
</cp:coreProperties>
</file>