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defaultThemeVersion="166925"/>
  <mc:AlternateContent xmlns:mc="http://schemas.openxmlformats.org/markup-compatibility/2006">
    <mc:Choice Requires="x15">
      <x15ac:absPath xmlns:x15ac="http://schemas.microsoft.com/office/spreadsheetml/2010/11/ac" url="/Users/ameliagooding/Australian-Farm-Optimising-Model/ExcelInputs/"/>
    </mc:Choice>
  </mc:AlternateContent>
  <xr:revisionPtr revIDLastSave="0" documentId="13_ncr:1_{35C6ACF4-B268-D540-A0F7-DF2277955754}" xr6:coauthVersionLast="36" xr6:coauthVersionMax="47" xr10:uidLastSave="{00000000-0000-0000-0000-000000000000}"/>
  <bookViews>
    <workbookView xWindow="0" yWindow="460" windowWidth="25600" windowHeight="15540" tabRatio="625" activeTab="1"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1'!$B$138</definedName>
    <definedName name="spreader_cap" localSheetId="11">'Mach 2'!$B$139</definedName>
    <definedName name="spreader_eff" localSheetId="10">'Mach 1'!$B$144</definedName>
    <definedName name="spreader_eff" localSheetId="11">'Mach 2'!$B$145</definedName>
    <definedName name="spreader_fuel" localSheetId="10">'Mach 1'!$B$129</definedName>
    <definedName name="spreader_fuel" localSheetId="11">'Mach 2'!$B$130</definedName>
    <definedName name="spreader_maint" localSheetId="10">'Mach 1'!$B$146</definedName>
    <definedName name="spreader_maint" localSheetId="11">'Mach 2'!$B$147</definedName>
    <definedName name="spreader_speed" localSheetId="10">'Mach 1'!$B$142</definedName>
    <definedName name="spreader_speed" localSheetId="11">'Mach 2'!$B$143</definedName>
    <definedName name="spreader_width" localSheetId="10">'Mach 1'!$B$131:$C$136</definedName>
    <definedName name="spreader_width" localSheetId="11">'Mach 2'!$B$132:$C$137</definedName>
    <definedName name="stubble_fuel_consumption" localSheetId="10">'Mach 1'!$B$149</definedName>
    <definedName name="stubble_fuel_consumption" localSheetId="11">'Mach 2'!$B$150</definedName>
    <definedName name="stubble_maint" localSheetId="10">'Mach 1'!$B$151</definedName>
    <definedName name="stubble_maint" localSheetId="11">'Mach 2'!$B$152</definedName>
    <definedName name="sup_cartage">Price!$B$37</definedName>
    <definedName name="sup_feed" localSheetId="10">'Mach 1'!$A$154:$C$171</definedName>
    <definedName name="sup_feed" localSheetId="11">'Mach 2'!$A$155:$C$172</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1'!$B$140</definedName>
    <definedName name="time_fill_spreader" localSheetId="11">'Mach 2'!$B$141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3" i="16" l="1"/>
  <c r="Q14" i="16"/>
  <c r="Q15" i="16"/>
  <c r="Q16" i="16"/>
  <c r="Q17" i="16"/>
  <c r="Q18" i="16"/>
  <c r="Q19" i="16"/>
  <c r="Q20" i="16"/>
  <c r="Q21" i="16"/>
  <c r="Q22" i="16"/>
  <c r="Q23" i="16"/>
  <c r="Q24" i="16"/>
  <c r="Q25" i="16"/>
  <c r="Q26" i="16"/>
  <c r="Q12" i="16"/>
  <c r="M309" i="13"/>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F59" i="1"/>
  <c r="B59" i="1"/>
  <c r="C51" i="1"/>
  <c r="F51" i="1"/>
  <c r="F58" i="1"/>
  <c r="C58" i="1"/>
  <c r="B58" i="1"/>
  <c r="F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E50" authorId="3" shapeId="0" xr:uid="{48902081-0726-4BD7-AA16-7B90E7B36858}">
      <text>
        <r>
          <rPr>
            <b/>
            <sz val="9"/>
            <color indexed="81"/>
            <rFont val="Tahoma"/>
            <family val="2"/>
          </rPr>
          <t>Michael:</t>
        </r>
        <r>
          <rPr>
            <sz val="9"/>
            <color indexed="81"/>
            <rFont val="Tahoma"/>
            <family val="2"/>
          </rPr>
          <t xml:space="preserve">
5yr average grain freight cost is $41k and tonnes harvested is 2640. Therefore transport is $15/t. Given distance is set at 25kms this is .6/t/km.</t>
        </r>
      </text>
    </comment>
    <comment ref="K50" authorId="4"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rgb="FF000000"/>
            <rFont val="Tahoma"/>
            <family val="2"/>
          </rPr>
          <t>Michael Young (21512438):</t>
        </r>
        <r>
          <rPr>
            <sz val="9"/>
            <color rgb="FF000000"/>
            <rFont val="Tahoma"/>
            <family val="2"/>
          </rPr>
          <t xml:space="preserve">
</t>
        </r>
        <r>
          <rPr>
            <sz val="9"/>
            <color rgb="FF000000"/>
            <rFont val="Tahoma"/>
            <family val="2"/>
          </rPr>
          <t xml:space="preserve">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<sst xmlns="http://schemas.openxmlformats.org/spreadsheetml/2006/main" count="5234" uniqueCount="3102">
  <si>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</si>
  <si>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</si>
  <si>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</si>
  <si>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</si>
  <si>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</si>
  <si>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</si>
  <si>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</si>
  <si>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</si>
  <si>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</si>
  <si>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</si>
  <si>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</si>
  <si>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</si>
  <si>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</si>
  <si>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</si>
  <si>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</si>
  <si>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</si>
  <si>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</si>
  <si>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</si>
  <si>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</si>
  <si>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</si>
  <si>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</si>
  <si>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</si>
  <si>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</si>
  <si>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</si>
  <si>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</si>
  <si>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</si>
  <si>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</si>
  <si>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</si>
  <si>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</si>
  <si>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</si>
  <si>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</si>
  <si>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</si>
  <si>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</si>
  <si>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</si>
  <si>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</si>
  <si>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</si>
  <si>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</si>
  <si>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</si>
  <si>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</si>
  <si>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</si>
  <si>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</si>
  <si>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</si>
  <si>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</si>
  <si>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</si>
  <si>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</si>
  <si>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</si>
  <si>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</si>
  <si>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</si>
  <si>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</si>
  <si>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</si>
  <si>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</si>
  <si>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</si>
  <si>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</si>
  <si>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</si>
  <si>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</si>
  <si>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</si>
  <si>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</si>
  <si>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</si>
  <si>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</si>
  <si>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</si>
  <si>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</si>
  <si>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</si>
  <si>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</si>
  <si>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</si>
  <si>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</si>
  <si>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</si>
  <si>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</si>
  <si>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</si>
  <si>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</si>
  <si>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</si>
  <si>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</si>
  <si>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</si>
  <si>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</si>
  <si>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</si>
  <si>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</si>
  <si>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</si>
  <si>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</si>
  <si>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</si>
  <si>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</si>
  <si>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</si>
  <si>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</si>
  <si>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</si>
  <si>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</si>
  <si>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</si>
  <si>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</si>
  <si>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</si>
  <si>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</si>
  <si>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</si>
  <si>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</si>
  <si>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</si>
  <si>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</si>
  <si>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</si>
  <si>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</si>
  <si>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</si>
  <si>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</si>
  <si>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</si>
  <si>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</si>
  <si>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</si>
  <si>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</si>
  <si>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</si>
  <si>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</si>
  <si>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</si>
  <si>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</si>
  <si>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</si>
  <si>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</si>
  <si>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</si>
  <si>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</si>
  <si>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</si>
  <si>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</si>
  <si>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</si>
  <si>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</si>
  <si>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</si>
  <si>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</si>
  <si>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</si>
  <si>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</si>
  <si>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</si>
  <si>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</si>
  <si>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</si>
  <si>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</si>
  <si>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</si>
  <si>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</si>
  <si>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</si>
  <si>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</si>
  <si>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</si>
  <si>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</si>
  <si>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</si>
  <si>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</si>
  <si>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</si>
  <si>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</si>
  <si>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</si>
  <si>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</si>
  <si>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</si>
  <si>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</si>
  <si>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</si>
  <si>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</si>
  <si>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</si>
  <si>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</si>
  <si>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</si>
  <si>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</si>
  <si>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</si>
  <si>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</si>
  <si>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</si>
  <si>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</si>
  <si>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</si>
  <si>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</si>
  <si>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</si>
  <si>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</si>
  <si>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</si>
  <si>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</si>
  <si>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</si>
  <si>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</si>
  <si>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</si>
  <si>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</si>
  <si>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</si>
  <si>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</si>
  <si>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</si>
  <si>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</si>
  <si>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</si>
  <si>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</si>
  <si>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</si>
  <si>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</si>
  <si>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</si>
  <si>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</si>
  <si>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</si>
  <si>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</si>
  <si>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</si>
  <si>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</si>
  <si>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</si>
  <si>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</si>
  <si>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</si>
  <si>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</si>
  <si>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</si>
  <si>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</si>
  <si>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</si>
  <si>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</si>
  <si>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</si>
  <si>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</si>
  <si>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</si>
  <si>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</si>
  <si>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</si>
  <si>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</si>
  <si>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</si>
  <si>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</si>
  <si>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</si>
  <si>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</si>
  <si>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</si>
  <si>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</si>
  <si>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</si>
  <si>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</si>
  <si>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</si>
  <si>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</si>
  <si>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</si>
  <si>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</si>
  <si>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</si>
  <si>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</si>
  <si>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</si>
  <si>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</si>
  <si>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</si>
  <si>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</si>
  <si>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</si>
  <si>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</si>
  <si>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</si>
  <si>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</si>
  <si>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</si>
  <si>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</si>
  <si>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</si>
  <si>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</si>
  <si>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</si>
  <si>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</si>
  <si>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</si>
  <si>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</si>
  <si>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</si>
  <si>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</si>
  <si>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</si>
  <si>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</si>
  <si>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</si>
  <si>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</si>
  <si>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</si>
  <si>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</si>
  <si>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</si>
  <si>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</si>
  <si>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</si>
  <si>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</si>
  <si>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</si>
  <si>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</si>
  <si>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</si>
  <si>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</si>
  <si>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</si>
  <si>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</si>
  <si>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</si>
  <si>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</si>
  <si>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</si>
  <si>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</si>
  <si>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</si>
  <si>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</si>
  <si>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</si>
  <si>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</si>
  <si>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</si>
  <si>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</si>
  <si>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</si>
  <si>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</si>
  <si>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</si>
  <si>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</si>
  <si>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</si>
  <si>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</si>
  <si>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</si>
  <si>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</si>
  <si>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</si>
  <si>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</si>
  <si>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</si>
  <si>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</si>
  <si>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</si>
  <si>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</si>
  <si>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</si>
  <si>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</si>
  <si>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</si>
  <si>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</si>
  <si>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</si>
  <si>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</si>
  <si>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</si>
  <si>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</si>
  <si>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</si>
  <si>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</si>
  <si>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</si>
  <si>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</si>
  <si>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</si>
  <si>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</si>
  <si>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</si>
  <si>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</si>
  <si>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</si>
  <si>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</si>
  <si>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</si>
  <si>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</si>
  <si>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</si>
  <si>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</si>
  <si>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</si>
  <si>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</si>
  <si>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</si>
  <si>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</si>
  <si>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</si>
  <si>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</si>
  <si>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</si>
  <si>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</si>
  <si>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</si>
  <si>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</si>
  <si>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</si>
  <si>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</si>
  <si>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</si>
  <si>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</si>
  <si>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</si>
  <si>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</si>
  <si>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</si>
  <si>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</si>
  <si>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</si>
  <si>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</si>
  <si>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</si>
  <si>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</si>
  <si>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</si>
  <si>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</si>
  <si>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</si>
  <si>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</si>
  <si>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</si>
  <si>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</si>
  <si>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</si>
  <si>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</si>
  <si>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</si>
  <si>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</si>
  <si>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</si>
  <si>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</si>
  <si>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</si>
  <si>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</si>
  <si>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</si>
  <si>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</si>
  <si>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</si>
  <si>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</si>
  <si>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</si>
  <si>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</si>
  <si>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</si>
  <si>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</si>
  <si>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</si>
  <si>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</si>
  <si>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</si>
  <si>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</si>
  <si>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</si>
  <si>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</si>
  <si>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</si>
  <si>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</si>
  <si>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</si>
  <si>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</si>
  <si>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</si>
  <si>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</si>
  <si>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</si>
  <si>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</si>
  <si>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</si>
  <si>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</si>
  <si>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</si>
  <si>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</si>
  <si>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</si>
  <si>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</si>
  <si>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</si>
  <si>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</si>
  <si>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</si>
  <si>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</si>
  <si>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</si>
  <si>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</si>
  <si>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</si>
  <si>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</si>
  <si>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</si>
  <si>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</si>
  <si>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</si>
  <si>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</si>
  <si>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</si>
  <si>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</si>
  <si>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</si>
  <si>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</si>
  <si>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</si>
  <si>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</si>
  <si>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</si>
  <si>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</si>
  <si>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</si>
  <si>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</si>
  <si>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</si>
  <si>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</si>
  <si>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</si>
  <si>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</si>
  <si>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</si>
  <si>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</si>
  <si>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</si>
  <si>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</si>
  <si>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</si>
  <si>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</si>
  <si>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</si>
  <si>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</si>
  <si>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</si>
  <si>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</si>
  <si>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</si>
  <si>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</si>
  <si>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</si>
  <si>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</si>
  <si>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</si>
  <si>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</si>
  <si>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</si>
  <si>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</si>
  <si>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</si>
  <si>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</si>
  <si>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</si>
  <si>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</si>
  <si>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</si>
  <si>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</si>
  <si>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</si>
  <si>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</si>
  <si>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</si>
  <si>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</si>
  <si>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</si>
  <si>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</si>
  <si>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</si>
  <si>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</si>
  <si>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</si>
  <si>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</si>
  <si>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</si>
  <si>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</si>
  <si>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</si>
  <si>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</si>
  <si>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</si>
  <si>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</si>
  <si>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</si>
  <si>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</si>
  <si>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</si>
  <si>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</si>
  <si>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</si>
  <si>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</si>
  <si>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</si>
  <si>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</si>
  <si>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</si>
  <si>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</si>
  <si>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</si>
  <si>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</si>
  <si>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</si>
  <si>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</si>
  <si>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</si>
  <si>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</si>
  <si>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</si>
  <si>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</si>
  <si>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</si>
  <si>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</si>
  <si>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</si>
  <si>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</si>
  <si>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</si>
  <si>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</si>
  <si>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</si>
  <si>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</si>
  <si>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</si>
  <si>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</si>
  <si>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</si>
  <si>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</si>
  <si>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</si>
  <si>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</si>
  <si>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</si>
  <si>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</si>
  <si>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</si>
  <si>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</si>
  <si>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</si>
  <si>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</si>
  <si>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</si>
  <si>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</si>
  <si>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</si>
  <si>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</si>
  <si>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</si>
  <si>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</si>
  <si>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</si>
  <si>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</si>
  <si>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</si>
  <si>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</si>
  <si>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</si>
  <si>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</si>
  <si>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</si>
  <si>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</si>
  <si>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</si>
  <si>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</si>
  <si>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</si>
  <si>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</si>
  <si>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</si>
  <si>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</si>
  <si>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</si>
  <si>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</si>
  <si>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</si>
  <si>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</si>
  <si>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</si>
  <si>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</si>
  <si>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</si>
  <si>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</si>
  <si>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</si>
  <si>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</si>
  <si>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</si>
  <si>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</si>
  <si>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</si>
  <si>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</si>
  <si>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</si>
  <si>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</si>
  <si>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</si>
  <si>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</si>
  <si>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</si>
  <si>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</si>
  <si>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</si>
  <si>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</si>
  <si>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</si>
  <si>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</si>
  <si>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</si>
  <si>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</si>
  <si>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</si>
  <si>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</si>
  <si>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</si>
  <si>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</si>
  <si>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</si>
  <si>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</si>
  <si>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</si>
  <si>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</si>
  <si>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</si>
  <si>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</si>
  <si>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</si>
  <si>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</si>
  <si>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</si>
  <si>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</si>
  <si>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</si>
  <si>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</si>
  <si>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</si>
  <si>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</si>
  <si>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</si>
  <si>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</si>
  <si>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</si>
  <si>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</si>
  <si>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</si>
  <si>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</si>
  <si>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</si>
  <si>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</si>
  <si>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</si>
  <si>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</si>
  <si>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</si>
  <si>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</si>
  <si>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</si>
  <si>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</si>
  <si>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</si>
  <si>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</si>
  <si>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</si>
  <si>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</si>
  <si>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</si>
  <si>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</si>
  <si>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</si>
  <si>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</si>
  <si>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</si>
  <si>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</si>
  <si>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</si>
  <si>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</si>
  <si>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</si>
  <si>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</si>
  <si>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</si>
  <si>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</si>
  <si>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</si>
  <si>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</si>
  <si>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</si>
  <si>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</si>
  <si>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</si>
  <si>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</si>
  <si>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</si>
  <si>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</si>
  <si>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</si>
  <si>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</si>
  <si>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</si>
  <si>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</si>
  <si>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</si>
  <si>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</si>
  <si>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</si>
  <si>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</si>
  <si>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</si>
  <si>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</si>
  <si>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</si>
  <si>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</si>
  <si>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</si>
  <si>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</si>
  <si>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</si>
  <si>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</si>
  <si>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</si>
  <si>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</si>
  <si>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</si>
  <si>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</si>
  <si>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</si>
  <si>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</si>
  <si>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</si>
  <si>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</si>
  <si>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</si>
  <si>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</si>
  <si>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</si>
  <si>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</si>
  <si>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</si>
  <si>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</si>
  <si>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</si>
  <si>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</si>
  <si>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</si>
  <si>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</si>
  <si>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</si>
  <si>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</si>
  <si>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</si>
  <si>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</si>
  <si>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</si>
  <si>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</si>
  <si>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</si>
  <si>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</si>
  <si>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</si>
  <si>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</si>
  <si>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</si>
  <si>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</si>
  <si>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</si>
  <si>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</si>
  <si>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</si>
  <si>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</si>
  <si>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</si>
  <si>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</si>
  <si>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</si>
  <si>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</si>
  <si>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</si>
  <si>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</si>
  <si>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</si>
  <si>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</si>
  <si>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</si>
  <si>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</si>
  <si>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</si>
  <si>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</si>
  <si>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</si>
  <si>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</si>
  <si>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</si>
  <si>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</si>
  <si>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</si>
  <si>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</si>
  <si>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</si>
  <si>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</si>
  <si>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</si>
  <si>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</si>
  <si>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</si>
  <si>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</si>
  <si>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</si>
  <si>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</si>
  <si>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</si>
  <si>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</si>
  <si>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</si>
  <si>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</si>
  <si>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</si>
  <si>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</si>
  <si>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</si>
  <si>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</si>
  <si>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</si>
  <si>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</si>
  <si>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</si>
  <si>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</si>
  <si>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</si>
  <si>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</si>
  <si>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</si>
  <si>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</si>
  <si>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</si>
  <si>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</si>
  <si>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</si>
  <si>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</si>
  <si>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</si>
  <si>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</si>
  <si>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</si>
  <si>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</si>
  <si>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</si>
  <si>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</si>
  <si>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</si>
  <si>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</si>
  <si>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</si>
  <si>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</si>
  <si>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</si>
  <si>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</si>
  <si>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</si>
  <si>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</si>
  <si>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</si>
  <si>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</si>
  <si>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</si>
  <si>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</si>
  <si>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</si>
  <si>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</si>
  <si>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</si>
  <si>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</si>
  <si>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</si>
  <si>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</si>
  <si>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</si>
  <si>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</si>
  <si>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</si>
  <si>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</si>
  <si>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</si>
  <si>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</si>
  <si>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</si>
  <si>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</si>
  <si>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</si>
  <si>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</si>
  <si>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</si>
  <si>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</si>
  <si>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</si>
  <si>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</si>
  <si>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</si>
  <si>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</si>
  <si>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</si>
  <si>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</si>
  <si>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</si>
  <si>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</si>
  <si>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</si>
  <si>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</si>
  <si>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</si>
  <si>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</si>
  <si>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</si>
  <si>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</si>
  <si>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</si>
  <si>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</si>
  <si>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</si>
  <si>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</si>
  <si>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</si>
  <si>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</si>
  <si>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</si>
  <si>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</si>
  <si>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</si>
  <si>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</si>
  <si>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</si>
  <si>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</si>
  <si>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</si>
  <si>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</si>
  <si>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</si>
  <si>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</si>
  <si>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</si>
  <si>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</si>
  <si>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</si>
  <si>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</si>
  <si>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</si>
  <si>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</si>
  <si>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</si>
  <si>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</si>
  <si>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</si>
  <si>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</si>
  <si>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</si>
  <si>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</si>
  <si>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</si>
  <si>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</si>
  <si>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</si>
  <si>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</si>
  <si>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</si>
  <si>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</si>
  <si>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</si>
  <si>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</si>
  <si>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</si>
  <si>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</si>
  <si>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</si>
  <si>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</si>
  <si>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</si>
  <si>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</si>
  <si>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</si>
  <si>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</si>
  <si>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</si>
  <si>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</si>
  <si>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</si>
  <si>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</si>
  <si>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</si>
  <si>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</si>
  <si>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</si>
  <si>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</si>
  <si>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</si>
  <si>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</si>
  <si>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</si>
  <si>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</si>
  <si>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</si>
  <si>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</si>
  <si>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</si>
  <si>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</si>
  <si>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</si>
  <si>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</si>
  <si>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</si>
  <si>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</si>
  <si>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</si>
  <si>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</si>
  <si>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</si>
  <si>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</si>
  <si>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</si>
  <si>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</si>
  <si>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</si>
  <si>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</si>
  <si>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</si>
  <si>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</si>
  <si>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</si>
  <si>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</si>
  <si>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</si>
  <si>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</si>
  <si>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</si>
  <si>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</si>
  <si>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</si>
  <si>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</si>
  <si>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</si>
  <si>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</si>
  <si>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</si>
  <si>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</si>
  <si>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</si>
  <si>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</si>
  <si>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</si>
  <si>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</si>
  <si>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</si>
  <si>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</si>
  <si>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</si>
  <si>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</si>
  <si>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</si>
  <si>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</si>
  <si>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</si>
  <si>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</si>
  <si>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</si>
  <si>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</si>
  <si>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</si>
  <si>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</si>
  <si>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</si>
  <si>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</si>
  <si>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</si>
  <si>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</si>
  <si>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</si>
  <si>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</si>
  <si>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</si>
  <si>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</si>
  <si>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</si>
  <si>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</si>
  <si>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</si>
  <si>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</si>
  <si>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</si>
  <si>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</si>
  <si>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</si>
  <si>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</si>
  <si>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</si>
  <si>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</si>
  <si>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</si>
  <si>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</si>
  <si>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</si>
  <si>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</si>
  <si>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</si>
  <si>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</si>
  <si>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</si>
  <si>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</si>
  <si>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</si>
  <si>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</si>
  <si>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</si>
  <si>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</si>
  <si>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</si>
  <si>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</si>
  <si>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</si>
  <si>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</si>
  <si>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</si>
  <si>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</si>
  <si>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</si>
  <si>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</si>
  <si>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</si>
  <si>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</si>
  <si>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</si>
  <si>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</si>
  <si>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</si>
  <si>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</si>
  <si>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</si>
  <si>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</si>
  <si>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</si>
  <si>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</si>
  <si>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</si>
  <si>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</si>
  <si>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</si>
  <si>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</si>
  <si>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</si>
  <si>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</si>
  <si>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</si>
  <si>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</si>
  <si>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</si>
  <si>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</si>
  <si>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</si>
  <si>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</si>
  <si>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</si>
  <si>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</si>
  <si>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</si>
  <si>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</si>
  <si>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</si>
  <si>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</si>
  <si>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</si>
  <si>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</si>
  <si>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</si>
  <si>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</si>
  <si>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</si>
  <si>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</si>
  <si>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</si>
  <si>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</si>
  <si>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</si>
  <si>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</si>
  <si>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</si>
  <si>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</si>
  <si>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</si>
  <si>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</si>
  <si>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</si>
  <si>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</si>
  <si>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</si>
  <si>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</si>
  <si>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</si>
  <si>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</si>
  <si>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</si>
  <si>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</si>
  <si>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</si>
  <si>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</si>
  <si>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</si>
  <si>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</si>
  <si>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</si>
  <si>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</si>
  <si>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</si>
  <si>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</si>
  <si>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</si>
  <si>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</si>
  <si>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</si>
  <si>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</si>
  <si>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</si>
  <si>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</si>
  <si>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</si>
  <si>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</si>
  <si>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</si>
  <si>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</si>
  <si>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</si>
  <si>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</si>
  <si>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</si>
  <si>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</si>
  <si>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</si>
  <si>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</si>
  <si>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</si>
  <si>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</si>
  <si>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</si>
  <si>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</si>
  <si>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</si>
  <si>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</si>
  <si>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</si>
  <si>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</si>
  <si>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</si>
  <si>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</si>
  <si>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</si>
  <si>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</si>
  <si>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</si>
  <si>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</si>
  <si>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</si>
  <si>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</si>
  <si>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</si>
  <si>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</si>
  <si>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</si>
  <si>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</si>
  <si>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</si>
  <si>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</si>
  <si>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</si>
  <si>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</si>
  <si>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</si>
  <si>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</si>
  <si>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</si>
  <si>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</si>
  <si>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</si>
  <si>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</si>
  <si>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</si>
  <si>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</si>
  <si>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</si>
  <si>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</si>
  <si>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</si>
  <si>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</si>
  <si>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</si>
  <si>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</si>
  <si>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</si>
  <si>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</si>
  <si>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</si>
  <si>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</si>
  <si>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</si>
  <si>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</si>
  <si>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</si>
  <si>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</si>
  <si>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</si>
  <si>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</si>
  <si>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</si>
  <si>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</si>
  <si>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</si>
  <si>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</si>
  <si>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</si>
  <si>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</si>
  <si>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</si>
  <si>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</si>
  <si>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</si>
  <si>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</si>
  <si>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</si>
  <si>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</si>
  <si>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</si>
  <si>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</si>
  <si>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</si>
  <si>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</si>
  <si>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</si>
  <si>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</si>
  <si>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</si>
  <si>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</si>
  <si>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</si>
  <si>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</si>
  <si>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</si>
  <si>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</si>
  <si>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</si>
  <si>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</si>
  <si>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</si>
  <si>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</si>
  <si>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</si>
  <si>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</si>
  <si>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</si>
  <si>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</si>
  <si>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</si>
  <si>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</si>
  <si>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</si>
  <si>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</si>
  <si>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</si>
  <si>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</si>
  <si>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</si>
  <si>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</si>
  <si>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</si>
  <si>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</si>
  <si>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</si>
  <si>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</si>
  <si>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</si>
  <si>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</si>
  <si>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</si>
  <si>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</si>
  <si>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</si>
  <si>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</si>
  <si>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</si>
  <si>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</si>
  <si>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</si>
  <si>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</si>
  <si>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</si>
  <si>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</si>
  <si>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</si>
  <si>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</si>
  <si>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</si>
  <si>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</si>
  <si>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</si>
  <si>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</si>
  <si>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</si>
  <si>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</si>
  <si>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</si>
  <si>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</si>
  <si>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</si>
  <si>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</si>
  <si>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</si>
  <si>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</si>
  <si>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</si>
  <si>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</si>
  <si>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</si>
  <si>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</si>
  <si>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</si>
  <si>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</si>
  <si>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</si>
  <si>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</si>
  <si>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</si>
  <si>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</si>
  <si>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</si>
  <si>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</si>
  <si>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</si>
  <si>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</si>
  <si>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</si>
  <si>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</si>
  <si>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</si>
  <si>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</si>
  <si>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</si>
  <si>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</si>
  <si>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</si>
  <si>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</si>
  <si>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</si>
  <si>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</si>
  <si>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</si>
  <si>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</si>
  <si>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</si>
  <si>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</si>
  <si>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</si>
  <si>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</si>
  <si>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</si>
  <si>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</si>
  <si>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</si>
  <si>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</si>
  <si>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</si>
  <si>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</si>
  <si>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</si>
  <si>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</si>
  <si>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</si>
  <si>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</si>
  <si>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</si>
  <si>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</si>
  <si>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</si>
  <si>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</si>
  <si>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</si>
  <si>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</si>
  <si>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</si>
  <si>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</si>
  <si>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</si>
  <si>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</si>
  <si>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</si>
  <si>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</si>
  <si>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</si>
  <si>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</si>
  <si>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</si>
  <si>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</si>
  <si>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</si>
  <si>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</si>
  <si>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</si>
  <si>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</si>
  <si>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</si>
  <si>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</si>
  <si>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</si>
  <si>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</si>
  <si>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</si>
  <si>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</si>
  <si>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</si>
  <si>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</si>
  <si>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</si>
  <si>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</si>
  <si>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</si>
  <si>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</si>
  <si>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</si>
  <si>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</si>
  <si>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</si>
  <si>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</si>
  <si>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</si>
  <si>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</si>
  <si>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</si>
  <si>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</si>
  <si>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</si>
  <si>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</si>
  <si>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</si>
  <si>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</si>
  <si>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</si>
  <si>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</si>
  <si>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</si>
  <si>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</si>
  <si>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</si>
  <si>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</si>
  <si>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</si>
  <si>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</si>
  <si>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</si>
  <si>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</si>
  <si>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</si>
  <si>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</si>
  <si>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</si>
  <si>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</si>
  <si>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</si>
  <si>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</si>
  <si>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</si>
  <si>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</si>
  <si>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</si>
  <si>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</si>
  <si>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</si>
  <si>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</si>
  <si>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</si>
  <si>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</si>
  <si>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</si>
  <si>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</si>
  <si>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</si>
  <si>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</si>
  <si>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</si>
  <si>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</si>
  <si>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</si>
  <si>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</si>
  <si>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</si>
  <si>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</si>
  <si>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</si>
  <si>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</si>
  <si>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</si>
  <si>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</si>
  <si>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</si>
  <si>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</si>
  <si>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</si>
  <si>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</si>
  <si>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</si>
  <si>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</si>
  <si>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</si>
  <si>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</si>
  <si>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</si>
  <si>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</si>
  <si>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</si>
  <si>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</si>
  <si>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</si>
  <si>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</si>
  <si>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</si>
  <si>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</si>
  <si>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</si>
  <si>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</si>
  <si>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</si>
  <si>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</si>
  <si>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</si>
  <si>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</si>
  <si>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</si>
  <si>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</si>
  <si>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</si>
  <si>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</si>
  <si>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</si>
  <si>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</si>
  <si>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</si>
  <si>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</si>
  <si>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</si>
  <si>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</si>
  <si>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</si>
  <si>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</si>
  <si>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</si>
  <si>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</si>
  <si>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</si>
  <si>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</si>
  <si>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</si>
  <si>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</si>
  <si>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</si>
  <si>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</si>
  <si>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</si>
  <si>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</si>
  <si>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</si>
  <si>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</si>
  <si>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</si>
  <si>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</si>
  <si>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</si>
  <si>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</si>
  <si>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</si>
  <si>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</si>
  <si>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</si>
  <si>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</si>
  <si>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</si>
  <si>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</si>
  <si>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</si>
  <si>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</si>
  <si>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</si>
  <si>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</si>
  <si>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</si>
  <si>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</si>
  <si>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</si>
  <si>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</si>
  <si>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</si>
  <si>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</si>
  <si>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</si>
  <si>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</si>
  <si>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</si>
  <si>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</si>
  <si>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</si>
  <si>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</si>
  <si>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</si>
  <si>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</si>
  <si>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</si>
  <si>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</si>
  <si>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</si>
  <si>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</si>
  <si>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</si>
  <si>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</si>
  <si>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</si>
  <si>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</si>
  <si>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</si>
  <si>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</si>
  <si>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</si>
  <si>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</si>
  <si>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</si>
  <si>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</si>
  <si>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</si>
  <si>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</si>
  <si>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</si>
  <si>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</si>
  <si>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</si>
  <si>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</si>
  <si>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</si>
  <si>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</si>
  <si>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</si>
  <si>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</si>
  <si>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</si>
  <si>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</si>
  <si>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</si>
  <si>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</si>
  <si>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</si>
  <si>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</si>
  <si>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</si>
  <si>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</si>
  <si>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</si>
  <si>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</si>
  <si>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</si>
  <si>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</si>
  <si>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</si>
  <si>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</si>
  <si>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</si>
  <si>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</si>
  <si>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</si>
  <si>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</si>
  <si>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</si>
  <si>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</si>
  <si>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</si>
  <si>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</si>
  <si>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</si>
  <si>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</si>
  <si>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</si>
  <si>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</si>
  <si>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</si>
  <si>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</si>
  <si>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</si>
  <si>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</si>
  <si>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</si>
  <si>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</si>
  <si>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</si>
  <si>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</si>
  <si>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</si>
  <si>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</si>
  <si>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</si>
  <si>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</si>
  <si>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</si>
  <si>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</si>
  <si>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</si>
  <si>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</si>
  <si>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</si>
  <si>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</si>
  <si>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</si>
  <si>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</si>
  <si>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</si>
  <si>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</si>
  <si>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</si>
  <si>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</si>
  <si>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</si>
  <si>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</si>
  <si>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</si>
  <si>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</si>
  <si>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</si>
  <si>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</si>
  <si>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</si>
  <si>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</si>
  <si>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</si>
  <si>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</si>
  <si>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</si>
  <si>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</si>
  <si>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</si>
  <si>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</si>
  <si>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</si>
  <si>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</si>
  <si>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</si>
  <si>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</si>
  <si>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</si>
  <si>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</si>
  <si>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</si>
  <si>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</si>
  <si>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</si>
  <si>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</si>
  <si>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</si>
  <si>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</si>
  <si>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</si>
  <si>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</si>
  <si>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</si>
  <si>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</si>
  <si>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</si>
  <si>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</si>
  <si>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</si>
  <si>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</si>
  <si>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</si>
  <si>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</si>
  <si>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</si>
  <si>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</si>
  <si>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</si>
  <si>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</si>
  <si>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</si>
  <si>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</si>
  <si>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</si>
  <si>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</si>
  <si>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</si>
  <si>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</si>
  <si>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</si>
  <si>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</si>
  <si>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</si>
  <si>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</si>
  <si>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</si>
  <si>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</si>
  <si>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</si>
  <si>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</si>
  <si>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</si>
  <si>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</si>
  <si>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</si>
  <si>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</si>
  <si>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</si>
  <si>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</si>
  <si>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</si>
  <si>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</si>
  <si>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</si>
  <si>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</si>
  <si>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</si>
  <si>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</si>
  <si>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</si>
  <si>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</si>
  <si>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</si>
  <si>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</si>
  <si>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</si>
  <si>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</si>
  <si>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</si>
  <si>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</si>
  <si>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</si>
  <si>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</si>
  <si>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</si>
  <si>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</si>
  <si>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</si>
  <si>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</si>
  <si>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</si>
  <si>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</si>
  <si>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</si>
  <si>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</si>
  <si>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</si>
  <si>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</si>
  <si>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</si>
  <si>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</si>
  <si>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</si>
  <si>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</si>
  <si>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</si>
  <si>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</si>
  <si>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</si>
  <si>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</si>
  <si>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</si>
  <si>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</si>
  <si>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</si>
  <si>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</si>
  <si>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</si>
  <si>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</si>
  <si>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</si>
  <si>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</si>
  <si>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</si>
  <si>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</si>
  <si>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</si>
  <si>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</si>
  <si>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</si>
  <si>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</si>
  <si>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</si>
  <si>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</si>
  <si>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</si>
  <si>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</si>
  <si>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</si>
  <si>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</si>
  <si>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</si>
  <si>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</si>
  <si>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</si>
  <si>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</si>
  <si>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</si>
  <si>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</si>
  <si>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</si>
  <si>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</si>
  <si>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</si>
  <si>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</si>
  <si>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</si>
  <si>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</si>
  <si>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</si>
  <si>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</si>
  <si>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</si>
  <si>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</si>
  <si>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</si>
  <si>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</si>
  <si>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</si>
  <si>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</si>
  <si>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</si>
  <si>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</si>
  <si>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</si>
  <si>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</si>
  <si>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</si>
  <si>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</si>
  <si>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</si>
  <si>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</si>
  <si>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</si>
  <si>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</si>
  <si>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</si>
  <si>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</si>
  <si>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</si>
  <si>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</si>
  <si>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</si>
  <si>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</si>
  <si>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</si>
  <si>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</si>
  <si>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</si>
  <si>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</si>
  <si>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</si>
  <si>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</si>
  <si>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</si>
  <si>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</si>
  <si>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</si>
  <si>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</si>
  <si>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</si>
  <si>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</si>
  <si>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</si>
  <si>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</si>
  <si>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</si>
  <si>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</si>
  <si>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</si>
  <si>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</si>
  <si>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</si>
  <si>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</si>
  <si>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</si>
  <si>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</si>
  <si>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</si>
  <si>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</si>
  <si>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</si>
  <si>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</si>
  <si>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</si>
  <si>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</si>
  <si>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</si>
  <si>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</si>
  <si>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</si>
  <si>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</si>
  <si>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</si>
  <si>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</si>
  <si>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</si>
  <si>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</si>
  <si>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</si>
  <si>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</si>
  <si>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</si>
  <si>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</si>
  <si>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</si>
  <si>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</si>
  <si>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</si>
  <si>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</si>
  <si>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</si>
  <si>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</si>
  <si>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</si>
  <si>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</si>
  <si>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</si>
  <si>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</si>
  <si>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</si>
  <si>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</si>
  <si>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</si>
  <si>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</si>
  <si>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</si>
  <si>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</si>
  <si>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</si>
  <si>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</si>
  <si>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</si>
  <si>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</si>
  <si>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</si>
  <si>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</si>
  <si>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</si>
  <si>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</si>
  <si>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</si>
  <si>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</si>
  <si>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</si>
  <si>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</si>
  <si>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</si>
  <si>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</si>
  <si>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</si>
  <si>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</si>
  <si>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</si>
  <si>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</si>
  <si>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</si>
  <si>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</si>
  <si>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</si>
  <si>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</si>
  <si>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</si>
  <si>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</si>
  <si>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</si>
  <si>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</si>
  <si>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</si>
  <si>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</si>
  <si>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</si>
  <si>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</si>
  <si>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</si>
  <si>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</si>
  <si>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</si>
  <si>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</si>
  <si>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</si>
  <si>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</si>
  <si>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</si>
  <si>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</si>
  <si>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</si>
  <si>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</si>
  <si>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</si>
  <si>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</si>
  <si>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</si>
  <si>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</si>
  <si>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</si>
  <si>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</si>
  <si>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</si>
  <si>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</si>
  <si>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</si>
  <si>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</si>
  <si>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</si>
  <si>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</si>
  <si>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</si>
  <si>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</si>
  <si>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</si>
  <si>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</si>
  <si>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</si>
  <si>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</si>
  <si>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</si>
  <si>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</si>
  <si>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</si>
  <si>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</si>
  <si>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</si>
  <si>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</si>
  <si>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</si>
  <si>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</si>
  <si>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</si>
  <si>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</si>
  <si>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</si>
  <si>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</si>
  <si>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</si>
  <si>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</si>
  <si>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</si>
  <si>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</si>
  <si>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</si>
  <si>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</si>
  <si>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</si>
  <si>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</si>
  <si>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</si>
  <si>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</si>
  <si>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</si>
  <si>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</si>
  <si>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</si>
  <si>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</si>
  <si>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</si>
  <si>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</si>
  <si>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</si>
  <si>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</si>
  <si>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</si>
  <si>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</si>
  <si>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</si>
  <si>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</si>
  <si>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</si>
  <si>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</si>
  <si>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</si>
  <si>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</si>
  <si>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</si>
  <si>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</si>
  <si>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</si>
  <si>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</si>
  <si>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</si>
  <si>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</si>
  <si>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</si>
  <si>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</si>
  <si>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</si>
  <si>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</si>
  <si>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</si>
  <si>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</si>
  <si>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</si>
  <si>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</si>
  <si>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</si>
  <si>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</si>
  <si>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</si>
  <si>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</si>
  <si>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</si>
  <si>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</si>
  <si>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</si>
  <si>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</si>
  <si>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</si>
  <si>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</si>
  <si>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</si>
  <si>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</si>
  <si>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</si>
  <si>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</si>
  <si>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</si>
  <si>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</si>
  <si>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</si>
  <si>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</si>
  <si>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</si>
  <si>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</si>
  <si>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</si>
  <si>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</si>
  <si>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</si>
  <si>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</si>
  <si>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</si>
  <si>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</si>
  <si>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</si>
  <si>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</si>
  <si>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</si>
  <si>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</si>
  <si>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</si>
  <si>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</si>
  <si>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</si>
  <si>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</si>
  <si>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</si>
  <si>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</si>
  <si>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</si>
  <si>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</si>
  <si>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</si>
  <si>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</si>
  <si>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</si>
  <si>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</si>
  <si>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</si>
  <si>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</si>
  <si>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</si>
  <si>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</si>
  <si>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</si>
  <si>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</si>
  <si>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</si>
  <si>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</si>
  <si>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</si>
  <si>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</si>
  <si>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</si>
  <si>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</si>
  <si>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</si>
  <si>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</si>
  <si>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</si>
  <si>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</si>
  <si>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</si>
  <si>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</si>
  <si>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</si>
  <si>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</si>
  <si>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</si>
  <si>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</si>
  <si>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</si>
  <si>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</si>
  <si>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</si>
  <si>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</si>
  <si>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</si>
  <si>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</si>
  <si>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</si>
  <si>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</si>
  <si>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</si>
  <si>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</si>
  <si>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</si>
  <si>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</si>
  <si>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</si>
  <si>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</si>
  <si>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</si>
  <si>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</si>
  <si>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</si>
  <si>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</si>
  <si>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</si>
  <si>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</si>
  <si>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</si>
  <si>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</si>
  <si>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</si>
  <si>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</si>
  <si>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</si>
  <si>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</si>
  <si>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</si>
  <si>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</si>
  <si>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</si>
  <si>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</si>
  <si>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</si>
  <si>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</si>
  <si>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</si>
  <si>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</si>
  <si>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</si>
  <si>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</si>
  <si>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</si>
  <si>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</si>
  <si>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</si>
  <si>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</si>
  <si>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</si>
  <si>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</si>
  <si>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</si>
  <si>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</si>
  <si>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</si>
  <si>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</si>
  <si>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</si>
  <si>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</si>
  <si>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</si>
  <si>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</si>
  <si>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</si>
  <si>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</si>
  <si>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</si>
  <si>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</si>
  <si>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</si>
  <si>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</si>
  <si>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</si>
  <si>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</si>
  <si>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</si>
  <si>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</si>
  <si>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</si>
  <si>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</si>
  <si>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</si>
  <si>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</si>
  <si>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</si>
  <si>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</si>
  <si>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</si>
  <si>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</si>
  <si>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</si>
  <si>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</si>
  <si>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</si>
  <si>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</si>
  <si>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</si>
  <si>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</si>
  <si>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</si>
  <si>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</si>
  <si>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</si>
  <si>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</si>
  <si>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</si>
  <si>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</si>
  <si>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</si>
  <si>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</si>
  <si>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</si>
  <si>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</si>
  <si>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</si>
  <si>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</si>
  <si>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</si>
  <si>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</si>
  <si>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</si>
  <si>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</si>
  <si>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</si>
  <si>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</si>
  <si>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</si>
  <si>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</si>
  <si>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</si>
  <si>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</si>
  <si>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</si>
  <si>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</si>
  <si>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</si>
  <si>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</si>
  <si>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</si>
  <si>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</si>
  <si>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</si>
  <si>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</si>
  <si>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</si>
  <si>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</si>
  <si>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</si>
  <si>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</si>
  <si>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</si>
  <si>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</si>
  <si>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</si>
  <si>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</si>
  <si>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</si>
  <si>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</si>
  <si>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</si>
  <si>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</si>
  <si>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</si>
  <si>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</si>
  <si>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</si>
  <si>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</si>
  <si>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</si>
  <si>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</si>
  <si>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</si>
  <si>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</si>
  <si>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</si>
  <si>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</si>
  <si>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</si>
  <si>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</si>
  <si>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</si>
  <si>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</si>
  <si>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</si>
  <si>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</si>
  <si>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</si>
  <si>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</si>
  <si>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</si>
  <si>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</si>
  <si>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</si>
  <si>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</si>
  <si>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</si>
  <si>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</si>
  <si>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</si>
  <si>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</si>
  <si>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</si>
  <si>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</si>
  <si>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</si>
  <si>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</si>
  <si>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</si>
  <si>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</si>
  <si>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</si>
  <si>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</si>
  <si>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</si>
  <si>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</si>
  <si>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</si>
  <si>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</si>
  <si>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</si>
  <si>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</si>
  <si>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</si>
  <si>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</si>
  <si>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</si>
  <si>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</si>
  <si>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</si>
  <si>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</si>
  <si>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</si>
  <si>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</si>
  <si>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</si>
  <si>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</si>
  <si>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</si>
  <si>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</si>
  <si>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</si>
  <si>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</si>
  <si>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</si>
  <si>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</si>
  <si>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</si>
  <si>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</si>
  <si>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</si>
  <si>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</si>
  <si>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</si>
  <si>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</si>
  <si>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</si>
  <si>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</si>
  <si>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</si>
  <si>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</si>
  <si>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</si>
  <si>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</si>
  <si>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</si>
  <si>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</si>
  <si>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</si>
  <si>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</si>
  <si>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</si>
  <si>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</si>
  <si>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</si>
  <si>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</si>
  <si>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</si>
  <si>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</si>
  <si>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</si>
  <si>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</si>
  <si>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</si>
  <si>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</si>
  <si>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</si>
  <si>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</si>
  <si>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</si>
  <si>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</si>
  <si>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</si>
  <si>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</si>
  <si>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</si>
  <si>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</si>
  <si>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</si>
  <si>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</si>
  <si>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</si>
  <si>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</si>
  <si>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</si>
  <si>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</si>
  <si>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</si>
  <si>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</si>
  <si>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</si>
  <si>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</si>
  <si>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</si>
  <si>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</si>
  <si>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</si>
  <si>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</si>
  <si>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</si>
  <si>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</si>
  <si>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</si>
  <si>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</si>
  <si>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</si>
  <si>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</si>
  <si>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</si>
  <si>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</si>
  <si>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</si>
  <si>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</si>
  <si>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</si>
  <si>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</si>
  <si>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</si>
  <si>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</si>
  <si>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</si>
  <si>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</si>
  <si>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</si>
  <si>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</si>
  <si>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</si>
  <si>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</si>
  <si>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</si>
  <si>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</si>
  <si>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</si>
  <si>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</si>
  <si>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</si>
  <si>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</si>
  <si>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</si>
  <si>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</si>
  <si>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</si>
  <si>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</si>
  <si>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</si>
  <si>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</si>
  <si>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</si>
  <si>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</si>
  <si>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</si>
  <si>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</si>
  <si>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</si>
  <si>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</si>
  <si>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</si>
  <si>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</si>
  <si>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</si>
  <si>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</si>
  <si>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</si>
  <si>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</si>
  <si>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</si>
  <si>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</si>
  <si>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</si>
  <si>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</si>
  <si>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</si>
  <si>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</si>
  <si>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</si>
  <si>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</si>
  <si>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</si>
  <si>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</si>
  <si>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</si>
  <si>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</si>
  <si>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</si>
  <si>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</si>
  <si>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</si>
  <si>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</si>
  <si>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</si>
  <si>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</si>
  <si>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</si>
  <si>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</si>
  <si>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</si>
  <si>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</si>
  <si>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</si>
  <si>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</si>
  <si>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</si>
  <si>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</si>
  <si>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</si>
  <si>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</si>
  <si>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</si>
  <si>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</si>
  <si>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</si>
  <si>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</si>
  <si>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</si>
  <si>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</si>
  <si>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</si>
  <si>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</si>
  <si>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</si>
  <si>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</si>
  <si>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</si>
  <si>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</si>
  <si>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</si>
  <si>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</si>
  <si>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</si>
  <si>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</si>
  <si>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</si>
  <si>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</si>
  <si>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</si>
  <si>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</si>
  <si>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</si>
  <si>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</si>
  <si>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</si>
  <si>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</si>
  <si>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</si>
  <si>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</si>
  <si>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</si>
  <si>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</si>
  <si>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</si>
  <si>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</si>
  <si>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</si>
  <si>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</si>
  <si>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</si>
  <si>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</si>
  <si>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</si>
  <si>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</si>
  <si>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</si>
  <si>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</si>
  <si>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</si>
  <si>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</si>
  <si>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</si>
  <si>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</si>
  <si>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</si>
  <si>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</si>
  <si>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</si>
  <si>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</si>
  <si>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</si>
  <si>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</si>
  <si>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</si>
  <si>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</si>
  <si>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</si>
  <si>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</si>
  <si>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</si>
  <si>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</si>
  <si>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</si>
  <si>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</si>
  <si>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</si>
  <si>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</si>
  <si>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</si>
  <si>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</si>
  <si>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</si>
  <si>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</si>
  <si>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</si>
  <si>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</si>
  <si>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</si>
  <si>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</si>
  <si>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</si>
  <si>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</si>
  <si>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</si>
  <si>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</si>
  <si>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</si>
  <si>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</si>
  <si>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</si>
  <si>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</si>
  <si>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</si>
  <si>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</si>
  <si>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</si>
  <si>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</si>
  <si>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</si>
  <si>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</si>
  <si>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</si>
  <si>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</si>
  <si>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</si>
  <si>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</si>
  <si>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</si>
  <si>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</si>
  <si>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</si>
  <si>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</si>
  <si>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</si>
  <si>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</si>
  <si>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</si>
  <si>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</si>
  <si>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</si>
  <si>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</si>
  <si>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</si>
  <si>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</si>
  <si>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</si>
  <si>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</si>
  <si>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</si>
  <si>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</si>
  <si>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</si>
  <si>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</si>
  <si>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</si>
  <si>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</si>
  <si>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</si>
  <si>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</si>
  <si>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</si>
  <si>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</si>
  <si>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</si>
  <si>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</si>
  <si>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</si>
  <si>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</si>
  <si>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</si>
  <si>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</si>
  <si>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</si>
  <si>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</si>
  <si>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</si>
  <si>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</si>
  <si>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</si>
  <si>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</si>
  <si>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</si>
  <si>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</si>
  <si>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</si>
  <si>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</si>
  <si>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</si>
  <si>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</si>
  <si>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</si>
  <si>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</si>
  <si>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</si>
  <si>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</si>
  <si>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</si>
  <si>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</si>
  <si>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</si>
  <si>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</si>
  <si>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</si>
  <si>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</si>
  <si>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</si>
  <si>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</si>
  <si>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</si>
  <si>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</si>
  <si>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</si>
  <si>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</si>
  <si>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</si>
  <si>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</si>
  <si>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</si>
  <si>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</si>
  <si>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</si>
  <si>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</si>
  <si>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</si>
  <si>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</si>
  <si>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</si>
  <si>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</si>
  <si>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</si>
  <si>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</si>
  <si>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</si>
  <si>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</si>
  <si>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</si>
  <si>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</si>
  <si>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</si>
  <si>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</si>
  <si>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</si>
  <si>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</si>
  <si>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</si>
  <si>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</si>
  <si>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</si>
  <si>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</si>
  <si>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</si>
  <si>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</si>
  <si>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</si>
  <si>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</si>
  <si>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</si>
  <si>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</si>
  <si>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</si>
  <si>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</si>
  <si>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</si>
  <si>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</si>
  <si>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</si>
  <si>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</si>
  <si>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</si>
  <si>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</si>
  <si>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</si>
  <si>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</si>
  <si>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</si>
  <si>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</si>
  <si>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</si>
  <si>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</si>
  <si>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</si>
  <si>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</si>
  <si>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</si>
  <si>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</si>
  <si>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</si>
  <si>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</si>
  <si>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</si>
  <si>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</si>
  <si>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</si>
  <si>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</si>
  <si>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</si>
  <si>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</si>
  <si>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</si>
  <si>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</si>
  <si>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</si>
  <si>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</si>
  <si>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</si>
  <si>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</si>
  <si>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</si>
  <si>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</si>
  <si>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</si>
  <si>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</si>
  <si>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</si>
  <si>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</si>
  <si>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</si>
  <si>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</si>
  <si>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</si>
  <si>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</si>
  <si>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</si>
  <si>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</si>
  <si>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</si>
  <si>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</si>
  <si>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</si>
  <si>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</si>
  <si>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</si>
  <si>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</si>
  <si>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</si>
  <si>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</si>
  <si>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</si>
  <si>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</si>
  <si>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</si>
  <si>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</si>
  <si>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</si>
  <si>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</si>
  <si>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</si>
  <si>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</si>
  <si>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</si>
  <si>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</si>
  <si>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</si>
  <si>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</si>
  <si>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</si>
  <si>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</si>
  <si>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</si>
  <si>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</si>
  <si>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</si>
  <si>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</si>
  <si>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</si>
  <si>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</si>
  <si>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</si>
  <si>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</si>
  <si>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</si>
  <si>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</si>
  <si>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</si>
  <si>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</si>
  <si>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</si>
  <si>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</si>
  <si>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</si>
  <si>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</si>
  <si>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</si>
  <si>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</si>
  <si>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</si>
  <si>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</si>
  <si>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</si>
  <si>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</si>
  <si>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</si>
  <si>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</si>
  <si>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</si>
  <si>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</si>
  <si>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</si>
  <si>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</si>
  <si>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</si>
  <si>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</si>
  <si>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</si>
  <si>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</si>
  <si>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</si>
  <si>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</si>
  <si>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</si>
  <si>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</si>
  <si>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</si>
  <si>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</si>
  <si>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</si>
  <si>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</si>
  <si>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</si>
  <si>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</si>
  <si>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</si>
  <si>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</si>
  <si>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</si>
  <si>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</si>
  <si>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</si>
  <si>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</si>
  <si>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</si>
  <si>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</si>
  <si>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</si>
  <si>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</si>
  <si>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</si>
  <si>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</si>
  <si>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</si>
  <si>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</si>
  <si>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</si>
  <si>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</si>
  <si>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</si>
  <si>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</si>
  <si>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</si>
  <si>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</si>
  <si>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</si>
  <si>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</si>
  <si>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</si>
  <si>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</si>
  <si>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</si>
  <si>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</si>
  <si>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</si>
  <si>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</si>
  <si>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</si>
  <si>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</si>
  <si>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</si>
  <si>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</si>
  <si>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</si>
  <si>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</si>
  <si>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</si>
  <si>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</si>
  <si>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</si>
  <si>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</si>
  <si>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</si>
  <si>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</si>
  <si>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</si>
  <si>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</si>
  <si>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</si>
  <si>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</si>
  <si>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</si>
  <si>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</si>
  <si>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</si>
  <si>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</si>
  <si>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</si>
  <si>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</si>
  <si>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</si>
  <si>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</si>
  <si>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</si>
  <si>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</si>
  <si>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</si>
  <si>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</si>
  <si>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</si>
  <si>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</si>
  <si>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</si>
  <si>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</si>
  <si>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</si>
  <si>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</si>
  <si>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</si>
  <si>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</si>
  <si>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</si>
  <si>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</si>
  <si>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</si>
  <si>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</si>
  <si>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</si>
  <si>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</si>
  <si>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</si>
  <si>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</si>
  <si>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</si>
  <si>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</si>
  <si>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</si>
  <si>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</si>
  <si>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</si>
  <si>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</si>
  <si>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</si>
  <si>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</si>
  <si>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</si>
  <si>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</si>
  <si>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</si>
  <si>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</si>
  <si>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</si>
  <si>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</si>
  <si>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</si>
  <si>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</si>
  <si>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</si>
  <si>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</si>
  <si>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</si>
  <si>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</si>
  <si>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</si>
  <si>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</si>
  <si>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</si>
  <si>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</si>
  <si>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</si>
  <si>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</si>
  <si>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</si>
  <si>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</si>
  <si>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</si>
  <si>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</si>
  <si>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</si>
  <si>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</si>
  <si>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</si>
  <si>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</si>
  <si>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</si>
  <si>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</si>
  <si>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</si>
  <si>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</si>
  <si>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</si>
  <si>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</si>
  <si>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</si>
  <si>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</si>
  <si>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</si>
  <si>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</si>
  <si>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</si>
  <si>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</si>
  <si>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</si>
  <si>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</si>
  <si>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</si>
  <si>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</si>
  <si>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</si>
  <si>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</si>
  <si>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</si>
  <si>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</si>
  <si>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</si>
  <si>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</si>
  <si>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</si>
  <si>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</si>
  <si>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</si>
  <si>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</si>
  <si>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</si>
  <si>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</si>
  <si>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</si>
  <si>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</si>
  <si>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</si>
  <si>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</si>
  <si>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</si>
  <si>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</si>
  <si>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</si>
  <si>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</si>
  <si>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</si>
  <si>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</si>
  <si>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</si>
  <si>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</si>
  <si>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</si>
  <si>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</si>
  <si>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</si>
  <si>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</si>
  <si>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</si>
  <si>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</si>
  <si>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</si>
  <si>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</si>
  <si>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</si>
  <si>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</si>
  <si>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</si>
  <si>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</si>
  <si>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</si>
  <si>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</si>
  <si>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</si>
  <si>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</si>
  <si>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</si>
  <si>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</si>
  <si>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</si>
  <si>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</si>
  <si>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</si>
  <si>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</si>
  <si>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</si>
  <si>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</si>
  <si>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</si>
  <si>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</si>
  <si>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</si>
  <si>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</si>
  <si>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</si>
  <si>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</si>
  <si>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</si>
  <si>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</si>
  <si>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</si>
  <si>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</si>
  <si>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</si>
  <si>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</si>
  <si>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</si>
  <si>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</si>
  <si>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</si>
  <si>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</si>
  <si>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</si>
  <si>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</si>
  <si>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</si>
  <si>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</si>
  <si>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</si>
  <si>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</si>
  <si>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</si>
  <si>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</si>
  <si>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</si>
  <si>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</si>
  <si>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</si>
  <si>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</si>
  <si>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</si>
  <si>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</si>
  <si>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</si>
  <si>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</si>
  <si>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</si>
  <si>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</si>
  <si>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</si>
  <si>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</si>
  <si>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</si>
  <si>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</si>
  <si>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</si>
  <si>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</si>
  <si>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</si>
  <si>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</si>
  <si>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</si>
  <si>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</si>
  <si>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</si>
  <si>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</si>
  <si>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</si>
  <si>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</si>
  <si>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</si>
  <si>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</si>
  <si>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</si>
  <si>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</si>
  <si>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</si>
  <si>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</si>
  <si>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</si>
  <si>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</si>
  <si>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</si>
  <si>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</si>
  <si>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</si>
  <si>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</si>
  <si>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</si>
  <si>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</si>
  <si>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</si>
  <si>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</si>
  <si>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</si>
  <si>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</si>
  <si>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</si>
  <si>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</si>
  <si>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</si>
  <si>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</si>
  <si>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</si>
  <si>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</si>
  <si>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</si>
  <si>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</si>
  <si>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</si>
  <si>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</si>
  <si>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</si>
  <si>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</si>
  <si>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</si>
  <si>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</si>
  <si>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</si>
  <si>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</si>
  <si>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</si>
  <si>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</si>
  <si>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</si>
  <si>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</si>
  <si>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</si>
  <si>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</si>
  <si>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</si>
  <si>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</si>
  <si>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</si>
  <si>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</si>
  <si>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</si>
  <si>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</si>
  <si>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</si>
  <si>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</si>
  <si>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</si>
  <si>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</si>
  <si>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</si>
  <si>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</si>
  <si>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</si>
  <si>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</si>
  <si>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</si>
  <si>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</si>
  <si>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</si>
  <si>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</si>
  <si>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</si>
  <si>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</si>
  <si>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</si>
  <si>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</si>
  <si>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</si>
  <si>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</si>
  <si>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</si>
  <si>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</si>
  <si>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</si>
  <si>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</si>
  <si>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</si>
  <si>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</si>
  <si>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</si>
  <si>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</si>
  <si>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</si>
  <si>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</si>
  <si>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</si>
  <si>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</si>
  <si>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</si>
  <si>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</si>
  <si>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</si>
  <si>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</si>
  <si>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</si>
  <si>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</si>
  <si>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</si>
  <si>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</si>
  <si>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</si>
  <si>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</si>
  <si>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</si>
  <si>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</si>
  <si>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</si>
  <si>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</si>
  <si>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</si>
  <si>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</si>
  <si>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</si>
  <si>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</si>
  <si>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</si>
  <si>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</si>
  <si>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</si>
  <si>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</si>
  <si>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</si>
  <si>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</si>
  <si>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</si>
  <si>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</si>
  <si>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</si>
  <si>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</si>
  <si>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</si>
  <si>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</si>
  <si>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</si>
  <si>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</si>
  <si>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</si>
  <si>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</si>
  <si>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</si>
  <si>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</si>
  <si>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</si>
  <si>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</si>
  <si>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</si>
  <si>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</si>
  <si>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</si>
  <si>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</si>
  <si>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</si>
  <si>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</si>
  <si>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</si>
  <si>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</si>
  <si>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</si>
  <si>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</si>
  <si>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</si>
  <si>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</si>
  <si>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</si>
  <si>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</si>
  <si>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</si>
  <si>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</si>
  <si>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</si>
  <si>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</si>
  <si>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</si>
  <si>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</si>
  <si>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</si>
  <si>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</si>
  <si>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</si>
  <si>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</si>
  <si>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</si>
  <si>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</si>
  <si>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</si>
  <si>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</si>
  <si>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</si>
  <si>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</si>
  <si>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</si>
  <si>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</si>
  <si>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</si>
  <si>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</si>
  <si>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</si>
  <si>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</si>
  <si>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</si>
  <si>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</si>
  <si>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</si>
  <si>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</si>
  <si>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</si>
  <si>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</si>
  <si>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</si>
  <si>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</si>
  <si>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</si>
  <si>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</si>
  <si>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</si>
  <si>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</si>
  <si>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</si>
  <si>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</si>
  <si>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</si>
  <si>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</si>
  <si>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</si>
  <si>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</si>
  <si>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</si>
  <si>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</si>
  <si>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</si>
  <si>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</si>
  <si>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</si>
  <si>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</si>
  <si>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</si>
  <si>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</si>
  <si>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</si>
  <si>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</si>
  <si>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</si>
  <si>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</si>
  <si>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</si>
  <si>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</si>
  <si>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</si>
  <si>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</si>
  <si>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</si>
  <si>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</si>
  <si>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</si>
  <si>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</si>
  <si>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</si>
  <si>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</si>
  <si>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</si>
  <si>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</si>
  <si>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</si>
  <si>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</si>
  <si>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</si>
  <si>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</si>
  <si>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</si>
  <si>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</si>
  <si>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</si>
  <si>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</si>
  <si>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</si>
  <si>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</si>
  <si>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</si>
  <si>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</si>
  <si>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</si>
  <si>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</si>
  <si>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</si>
  <si>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</si>
  <si>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</si>
  <si>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</si>
  <si>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</si>
  <si>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</si>
  <si>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</si>
  <si>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</si>
  <si>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</si>
  <si>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</si>
  <si>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</si>
  <si>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</si>
  <si>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</si>
  <si>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</si>
  <si>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</si>
  <si>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</si>
  <si>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</si>
  <si>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</si>
  <si>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</si>
  <si>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</si>
  <si>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</si>
  <si>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</si>
  <si>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</si>
  <si>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</si>
  <si>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</si>
  <si>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</si>
  <si>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</si>
  <si>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</si>
  <si>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</si>
  <si>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</si>
  <si>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</si>
  <si>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</si>
  <si>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</si>
  <si>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</si>
  <si>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</si>
  <si>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</si>
  <si>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</si>
  <si>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</si>
  <si>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</si>
  <si>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</si>
  <si>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</si>
  <si>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</si>
  <si>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</si>
  <si>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</si>
  <si>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</si>
  <si>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</si>
  <si>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</si>
  <si>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</si>
  <si>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</si>
  <si>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</si>
  <si>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</si>
  <si>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</si>
  <si>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</si>
  <si>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</si>
  <si>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</si>
  <si>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</si>
  <si>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</si>
  <si>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</si>
  <si>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</si>
  <si>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</si>
  <si>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</si>
  <si>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</si>
  <si>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</si>
  <si>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</si>
  <si>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</si>
  <si>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</si>
  <si>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</si>
  <si>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</si>
  <si>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</si>
  <si>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</si>
  <si>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</si>
  <si>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</si>
  <si>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</si>
  <si>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</si>
  <si>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</si>
  <si>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</si>
  <si>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</si>
  <si>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</si>
  <si>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</si>
  <si>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</si>
  <si>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</si>
  <si>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</si>
  <si>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</si>
  <si>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</si>
  <si>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</si>
  <si>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</si>
  <si>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</si>
  <si>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</si>
  <si>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</si>
  <si>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</si>
  <si>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</si>
  <si>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</si>
  <si>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</si>
  <si>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</si>
  <si>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</si>
  <si>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</si>
  <si>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</si>
  <si>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</si>
  <si>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</si>
  <si>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</si>
  <si>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</si>
  <si>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</si>
  <si>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</si>
  <si>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</si>
  <si>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</si>
  <si>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</si>
  <si>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</si>
  <si>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</si>
  <si>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</si>
  <si>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</si>
  <si>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</si>
  <si>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</si>
  <si>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</si>
  <si>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</si>
  <si>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</si>
  <si>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</si>
  <si>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</si>
  <si>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</si>
  <si>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</si>
  <si>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</si>
  <si>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</si>
  <si>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</si>
  <si>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</si>
  <si>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</si>
  <si>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</si>
  <si>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</si>
  <si>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</si>
  <si>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</si>
  <si>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</si>
  <si>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</si>
  <si>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</si>
  <si>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</si>
  <si>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</si>
  <si>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</si>
  <si>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</si>
  <si>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</si>
  <si>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</si>
  <si>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</si>
  <si>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</si>
  <si>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</si>
  <si>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</si>
  <si>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</si>
  <si>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</si>
  <si>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</si>
  <si>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</si>
  <si>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</si>
  <si>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</si>
  <si>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</si>
  <si>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</si>
  <si>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</si>
  <si>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</si>
  <si>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</si>
  <si>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</si>
  <si>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</si>
  <si>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</si>
  <si>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</si>
  <si>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</si>
  <si>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</si>
  <si>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</si>
  <si>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</si>
  <si>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</si>
  <si>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</si>
  <si>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</si>
  <si>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</si>
  <si>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</si>
  <si>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</si>
  <si>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</si>
  <si>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</si>
  <si>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</si>
  <si>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</si>
  <si>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</si>
  <si>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</si>
  <si>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</si>
  <si>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</si>
  <si>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</si>
  <si>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</si>
  <si>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</si>
  <si>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</si>
  <si>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</si>
  <si>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</si>
  <si>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</si>
  <si>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</si>
  <si>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</si>
  <si>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</si>
  <si>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</si>
  <si>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</si>
  <si>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</si>
  <si>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</si>
  <si>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</si>
  <si>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</si>
  <si>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</si>
  <si>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</si>
  <si>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</si>
  <si>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</si>
  <si>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</si>
  <si>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</si>
  <si>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</si>
  <si>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</si>
  <si>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</si>
  <si>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</si>
  <si>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</si>
  <si>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</si>
  <si>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</si>
  <si>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</si>
  <si>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</si>
  <si>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</si>
  <si>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</si>
  <si>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</si>
  <si>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</si>
  <si>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</si>
  <si>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</si>
  <si>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</si>
  <si>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</si>
  <si>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</si>
  <si>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</si>
  <si>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</si>
  <si>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</si>
  <si>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</si>
  <si>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</si>
  <si>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</si>
  <si>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</si>
  <si>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</si>
  <si>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</si>
  <si>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</si>
  <si>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</si>
  <si>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</si>
  <si>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</si>
  <si>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</si>
  <si>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</si>
  <si>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</si>
  <si>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</si>
  <si>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</si>
  <si>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</si>
  <si>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</si>
  <si>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</si>
  <si>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</si>
  <si>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</si>
  <si>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</si>
  <si>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</si>
  <si>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</si>
  <si>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</si>
  <si>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</si>
  <si>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</si>
  <si>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</si>
  <si>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</si>
  <si>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</si>
  <si>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</si>
  <si>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</si>
  <si>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</si>
  <si>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</si>
  <si>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</si>
  <si>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</si>
  <si>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</si>
  <si>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</si>
  <si>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</si>
  <si>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</si>
  <si>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</si>
  <si>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</si>
  <si>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</si>
  <si>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</si>
  <si>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</si>
  <si>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</si>
  <si>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</si>
  <si>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</si>
  <si>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</si>
  <si>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</si>
  <si>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</si>
  <si>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</si>
  <si>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</si>
  <si>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</si>
  <si>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</si>
  <si>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</si>
  <si>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</si>
  <si>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</si>
  <si>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</si>
  <si>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</si>
  <si>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</si>
  <si>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</si>
  <si>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</si>
  <si>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</si>
  <si>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</si>
  <si>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</si>
  <si>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</si>
  <si>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</si>
  <si>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</si>
  <si>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</si>
  <si>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</si>
  <si>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</si>
  <si>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</si>
  <si>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</si>
  <si>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</si>
  <si>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</si>
  <si>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</si>
  <si>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</si>
  <si>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</si>
  <si>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</si>
  <si>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</si>
  <si>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</si>
  <si>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</si>
  <si>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</si>
  <si>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</si>
  <si>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</si>
  <si>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</si>
  <si>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</si>
  <si>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</si>
  <si>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</si>
  <si>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</si>
  <si>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</si>
  <si>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</si>
  <si>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</si>
  <si>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</si>
  <si>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</si>
  <si>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</si>
  <si>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</si>
  <si>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</si>
  <si>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</si>
  <si>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</si>
  <si>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</si>
  <si>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</si>
  <si>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</si>
  <si>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</si>
  <si>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</si>
  <si>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</si>
  <si>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</si>
  <si>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</si>
  <si>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</si>
  <si>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</si>
  <si>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</si>
  <si>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</si>
  <si>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</si>
  <si>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</si>
  <si>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</si>
  <si>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</si>
  <si>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</si>
  <si>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</si>
  <si>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</si>
  <si>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</si>
  <si>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</si>
  <si>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</si>
  <si>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</si>
  <si>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</si>
  <si>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</si>
  <si>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</si>
  <si>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</si>
  <si>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</si>
  <si>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</si>
  <si>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</si>
  <si>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</si>
  <si>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</si>
  <si>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</si>
  <si>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</si>
  <si>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</si>
  <si>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</si>
  <si>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</si>
  <si>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</si>
  <si>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</si>
  <si>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</si>
  <si>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</si>
  <si>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</si>
  <si>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</si>
  <si>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</si>
  <si>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</si>
  <si>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</si>
  <si>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</si>
  <si>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</si>
  <si>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</si>
  <si>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</si>
  <si>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</si>
  <si>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</si>
  <si>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</si>
  <si>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</si>
  <si>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</si>
  <si>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</si>
  <si>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</si>
  <si>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</si>
  <si>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</si>
  <si>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</si>
  <si>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</si>
  <si>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</si>
  <si>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</si>
  <si>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</si>
  <si>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</si>
  <si>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</si>
  <si>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</si>
  <si>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</si>
  <si>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</si>
  <si>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</si>
  <si>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</si>
  <si>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</si>
  <si>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</si>
  <si>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</si>
  <si>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</si>
  <si>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</si>
  <si>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</si>
  <si>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</si>
  <si>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</si>
  <si>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</si>
  <si>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</si>
  <si>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</si>
  <si>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</si>
  <si>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</si>
  <si>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</si>
  <si>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</si>
  <si>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</si>
  <si>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</si>
  <si>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</si>
  <si>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</si>
  <si>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</si>
  <si>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</si>
  <si>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</si>
  <si>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</si>
  <si>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</si>
  <si>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</si>
  <si>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</si>
  <si>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</si>
  <si>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</si>
  <si>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</si>
  <si>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</si>
  <si>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</si>
  <si>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</si>
  <si>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​$ 140,000</t>
  </si>
  <si>
    <t>​$ 20,000</t>
  </si>
  <si>
    <t>​$ 150,000</t>
  </si>
  <si>
    <t>​$ 30,000</t>
  </si>
  <si>
    <t>​$ 284,000</t>
  </si>
  <si>
    <t>​$ 160,000</t>
  </si>
  <si>
    <t>​$</t>
  </si>
  <si>
    <t>​$ 40,000</t>
  </si>
  <si>
    <t>​$ 50,000</t>
  </si>
  <si>
    <t>​$ 130,000</t>
  </si>
  <si>
    <t>​$ 55,000</t>
  </si>
  <si>
    <t>​$ 25,000</t>
  </si>
  <si>
    <t>​$ 80,000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</si>
</sst>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quot;$&quot;* #,##0.00_-;\-&quot;$&quot;* #,##0.00_-;_-&quot;$&quot;* &quot;-&quot;??_-;_-@_-"/>
    <numFmt numFmtId="165" formatCode=";;;"/>
    <numFmt numFmtId="166" formatCode="0.0"/>
    <numFmt numFmtId="167" formatCode="0.0%"/>
    <numFmt numFmtId="168" formatCode="0.000"/>
    <numFmt numFmtId="169" formatCode="0.0000"/>
    <numFmt numFmtId="170" formatCode="0.00;\-0.00;0;"/>
    <numFmt numFmtId="171" formatCode="0.000;\-0.000;0;"/>
    <numFmt numFmtId="172" formatCode="0.0;\-0.0;0"/>
    <numFmt numFmtId="173" formatCode="0.0;\-0.0;"/>
    <numFmt numFmtId="174" formatCode="0.00;\-0.00;0.0"/>
    <numFmt numFmtId="175" formatCode="&quot;$&quot;#,##0.00"/>
    <numFmt numFmtId="176" formatCode="0_)"/>
    <numFmt numFmtId="177" formatCode="0.00000"/>
    <numFmt numFmtId="178" formatCode="0.0000%"/>
  </numFmts>
  <fonts count="48">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9"/>
      <color rgb="FF000000"/>
      <name val="Tahoma"/>
      <family val="2"/>
    </font>
    <font>
      <sz val="9"/>
      <color rgb="FF000000"/>
      <name val="Tahoma"/>
      <family val="2"/>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6" fontId="4" fillId="9" borderId="9">
      <alignment horizontal="right"/>
    </xf>
    <xf numFmtId="9" fontId="7" fillId="0" borderId="0" applyFont="0" applyFill="0" applyBorder="0" applyAlignment="0" applyProtection="0"/>
    <xf numFmtId="16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8"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6" fontId="36" fillId="32" borderId="8" applyNumberFormat="0" applyFont="0" applyBorder="0" applyAlignment="0">
      <alignment horizontal="center"/>
      <protection locked="0"/>
    </xf>
    <xf numFmtId="0" fontId="41" fillId="33" borderId="0" applyNumberFormat="0" applyBorder="0" applyAlignment="0" applyProtection="0"/>
  </cellStyleXfs>
  <cellXfs count="52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5" fontId="4" fillId="6" borderId="2" xfId="0" applyNumberFormat="1" applyFont="1" applyFill="1" applyBorder="1"/>
    <xf numFmtId="0" fontId="4" fillId="6" borderId="2" xfId="0" applyFont="1" applyFill="1" applyBorder="1"/>
    <xf numFmtId="0" fontId="4" fillId="6" borderId="3" xfId="0" applyFont="1" applyFill="1" applyBorder="1"/>
    <xf numFmtId="165"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5"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7"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8" fontId="8" fillId="10" borderId="0" xfId="5" applyNumberFormat="1" applyFont="1"/>
    <xf numFmtId="168" fontId="8" fillId="11" borderId="0" xfId="6" applyNumberFormat="1" applyBorder="1" applyAlignment="1"/>
    <xf numFmtId="0" fontId="0" fillId="10" borderId="12" xfId="5" applyFont="1" applyBorder="1"/>
    <xf numFmtId="168" fontId="8" fillId="11" borderId="12" xfId="6" applyNumberFormat="1" applyBorder="1" applyAlignment="1"/>
    <xf numFmtId="0" fontId="9" fillId="12" borderId="13" xfId="7" applyBorder="1"/>
    <xf numFmtId="168"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8"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8" fontId="8" fillId="11" borderId="26" xfId="6" applyNumberFormat="1" applyBorder="1" applyAlignment="1"/>
    <xf numFmtId="168" fontId="8" fillId="11" borderId="0" xfId="6" applyNumberFormat="1" applyBorder="1" applyAlignment="1">
      <alignment vertical="center"/>
    </xf>
    <xf numFmtId="168" fontId="8" fillId="11" borderId="12" xfId="6" applyNumberFormat="1" applyBorder="1" applyAlignment="1">
      <alignment vertical="center"/>
    </xf>
    <xf numFmtId="168"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8" fontId="8" fillId="11" borderId="10" xfId="6" applyNumberFormat="1" applyBorder="1" applyAlignment="1">
      <alignment vertical="center"/>
    </xf>
    <xf numFmtId="0" fontId="17" fillId="12" borderId="10" xfId="7" applyFont="1" applyBorder="1"/>
    <xf numFmtId="168"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7"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7" fontId="0" fillId="0" borderId="0" xfId="0" applyNumberFormat="1"/>
    <xf numFmtId="0" fontId="17" fillId="18" borderId="16" xfId="16" applyFont="1">
      <alignment vertical="top"/>
      <protection locked="0"/>
    </xf>
    <xf numFmtId="167"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7" fontId="12" fillId="16" borderId="16" xfId="3" applyNumberFormat="1" applyFont="1" applyFill="1" applyBorder="1" applyAlignment="1">
      <alignment horizontal="center" vertical="top"/>
    </xf>
    <xf numFmtId="167"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7"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7"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7"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7"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7"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8" fontId="14" fillId="18" borderId="16" xfId="16" applyNumberFormat="1" applyAlignment="1">
      <alignment horizontal="center" vertical="top"/>
      <protection locked="0"/>
    </xf>
    <xf numFmtId="168"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70"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1" fontId="14" fillId="18" borderId="16" xfId="16" applyNumberFormat="1">
      <alignment vertical="top"/>
      <protection locked="0"/>
    </xf>
    <xf numFmtId="0" fontId="24" fillId="16" borderId="16" xfId="14" applyFont="1">
      <alignment vertical="top"/>
    </xf>
    <xf numFmtId="166" fontId="24" fillId="16" borderId="16" xfId="14" applyNumberFormat="1" applyFont="1">
      <alignment vertical="top"/>
    </xf>
    <xf numFmtId="172" fontId="14" fillId="18" borderId="16" xfId="16" applyNumberFormat="1" applyAlignment="1">
      <alignment horizontal="center" vertical="top"/>
      <protection locked="0"/>
    </xf>
    <xf numFmtId="172"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2" fontId="14" fillId="18" borderId="56" xfId="16" applyNumberFormat="1" applyBorder="1" applyAlignment="1">
      <alignment horizontal="center" vertical="top"/>
      <protection locked="0"/>
    </xf>
    <xf numFmtId="174" fontId="14" fillId="18" borderId="56" xfId="16" applyNumberFormat="1" applyBorder="1" applyAlignment="1">
      <alignment horizontal="center" vertical="top"/>
      <protection locked="0"/>
    </xf>
    <xf numFmtId="166" fontId="24" fillId="16" borderId="56" xfId="14" applyNumberFormat="1" applyFont="1" applyBorder="1">
      <alignment vertical="top"/>
    </xf>
    <xf numFmtId="0" fontId="24" fillId="16" borderId="56" xfId="14" applyFont="1" applyBorder="1">
      <alignment vertical="top"/>
    </xf>
    <xf numFmtId="171" fontId="14" fillId="18" borderId="56" xfId="16" applyNumberFormat="1" applyBorder="1">
      <alignment vertical="top"/>
      <protection locked="0"/>
    </xf>
    <xf numFmtId="174"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6" fontId="24" fillId="16" borderId="53" xfId="14" applyNumberFormat="1" applyFont="1" applyBorder="1">
      <alignment vertical="top"/>
    </xf>
    <xf numFmtId="174" fontId="14" fillId="18" borderId="53" xfId="16" applyNumberFormat="1" applyBorder="1" applyAlignment="1">
      <alignment horizontal="center" vertical="top"/>
      <protection locked="0"/>
    </xf>
    <xf numFmtId="0" fontId="24" fillId="16" borderId="53" xfId="14" applyFont="1" applyBorder="1">
      <alignment vertical="top"/>
    </xf>
    <xf numFmtId="171"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8"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7"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3"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8" fontId="26" fillId="23" borderId="57" xfId="23" applyNumberFormat="1" applyAlignment="1">
      <alignment vertical="top"/>
    </xf>
    <xf numFmtId="168"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9"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7" fontId="0" fillId="10" borderId="0" xfId="3" applyNumberFormat="1" applyFont="1" applyFill="1"/>
    <xf numFmtId="167" fontId="14" fillId="20" borderId="30" xfId="19" applyNumberFormat="1" applyFont="1" applyAlignment="1">
      <alignment vertical="top"/>
    </xf>
    <xf numFmtId="10" fontId="14" fillId="20" borderId="30" xfId="19" applyNumberFormat="1" applyFont="1" applyAlignment="1">
      <alignment vertical="top"/>
    </xf>
    <xf numFmtId="169" fontId="12" fillId="22" borderId="30" xfId="22" applyNumberFormat="1" applyAlignment="1">
      <alignment vertical="top"/>
    </xf>
    <xf numFmtId="167"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8" fontId="12" fillId="22" borderId="30" xfId="22" applyNumberFormat="1" applyAlignment="1">
      <alignment vertical="top"/>
    </xf>
    <xf numFmtId="168" fontId="12" fillId="26" borderId="30" xfId="25" applyNumberFormat="1" applyAlignment="1">
      <alignment vertical="top"/>
    </xf>
    <xf numFmtId="167"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7" fontId="14" fillId="19" borderId="16" xfId="18" applyNumberFormat="1" applyAlignment="1">
      <alignment horizontal="center" vertical="top"/>
      <protection locked="0"/>
    </xf>
    <xf numFmtId="167" fontId="14" fillId="20" borderId="30" xfId="19" applyNumberFormat="1" applyFont="1" applyAlignment="1">
      <alignment horizontal="center" vertical="top"/>
    </xf>
    <xf numFmtId="167" fontId="14" fillId="21" borderId="30" xfId="20" applyNumberFormat="1" applyFont="1" applyAlignment="1">
      <alignment horizontal="center" vertical="top"/>
    </xf>
    <xf numFmtId="175"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7" fontId="14" fillId="19" borderId="16" xfId="3" applyNumberFormat="1" applyFont="1" applyFill="1" applyBorder="1" applyAlignment="1" applyProtection="1">
      <alignment horizontal="center" vertical="top"/>
      <protection locked="0"/>
    </xf>
    <xf numFmtId="168" fontId="14" fillId="18" borderId="29" xfId="16" applyNumberFormat="1" applyBorder="1" applyAlignment="1">
      <alignment horizontal="center" vertical="top"/>
      <protection locked="0"/>
    </xf>
    <xf numFmtId="168"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7" fontId="0" fillId="0" borderId="26" xfId="3" applyNumberFormat="1" applyFont="1" applyBorder="1"/>
    <xf numFmtId="1" fontId="0" fillId="0" borderId="0" xfId="0" applyNumberFormat="1"/>
    <xf numFmtId="167"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7"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8"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6" fontId="36" fillId="31" borderId="0" xfId="28" applyNumberFormat="1" applyBorder="1">
      <protection locked="0"/>
    </xf>
    <xf numFmtId="166"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6" fontId="12" fillId="16" borderId="56" xfId="14" applyNumberFormat="1" applyBorder="1">
      <alignment vertical="top"/>
    </xf>
    <xf numFmtId="166" fontId="12" fillId="16" borderId="16" xfId="14" applyNumberFormat="1">
      <alignment vertical="top"/>
    </xf>
    <xf numFmtId="166" fontId="12" fillId="16" borderId="53" xfId="14" applyNumberFormat="1" applyBorder="1">
      <alignment vertical="top"/>
    </xf>
    <xf numFmtId="166" fontId="12" fillId="16" borderId="28" xfId="14" applyNumberFormat="1" applyBorder="1">
      <alignment vertical="top"/>
    </xf>
    <xf numFmtId="166" fontId="12" fillId="16" borderId="27" xfId="14" applyNumberFormat="1" applyBorder="1">
      <alignment vertical="top"/>
    </xf>
    <xf numFmtId="166" fontId="12" fillId="16" borderId="71" xfId="14" applyNumberFormat="1" applyBorder="1">
      <alignment vertical="top"/>
    </xf>
    <xf numFmtId="166"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8"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8"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8"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8" fontId="12" fillId="26" borderId="76" xfId="25" applyNumberFormat="1" applyBorder="1" applyAlignment="1">
      <alignment vertical="top"/>
    </xf>
    <xf numFmtId="169"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8" fontId="12" fillId="16" borderId="16" xfId="14" applyNumberFormat="1">
      <alignment vertical="top"/>
    </xf>
    <xf numFmtId="166"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1" fontId="14" fillId="18" borderId="0" xfId="16" applyNumberFormat="1" applyBorder="1">
      <alignment vertical="top"/>
      <protection locked="0"/>
    </xf>
    <xf numFmtId="2" fontId="36" fillId="31" borderId="0" xfId="28" applyNumberFormat="1" applyBorder="1" applyAlignment="1">
      <alignment horizontal="left"/>
      <protection locked="0"/>
    </xf>
    <xf numFmtId="168"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177" fontId="14" fillId="18" borderId="16" xfId="16" applyNumberFormat="1">
      <alignment vertical="top"/>
      <protection locked="0"/>
    </xf>
    <xf numFmtId="166" fontId="14" fillId="18" borderId="45" xfId="16" applyNumberFormat="1" applyBorder="1">
      <alignment vertical="top"/>
      <protection locked="0"/>
    </xf>
    <xf numFmtId="16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8"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8" fontId="0" fillId="0" borderId="0" xfId="3" applyNumberFormat="1" applyFont="1" applyFill="1"/>
    <xf numFmtId="0" fontId="0" fillId="0" borderId="0" xfId="0" applyAlignment="1">
      <alignment horizontal="left" vertical="center" wrapText="1" indent="1"/>
    </xf>
    <xf numFmtId="0" fontId="0" fillId="0" borderId="2" xfId="0" applyBorder="1" applyAlignment="1">
      <alignment horizontal="left" vertical="center" wrapText="1" indent="1"/>
    </xf>
    <xf numFmtId="0" fontId="0" fillId="0" borderId="12" xfId="0" applyBorder="1" applyAlignment="1">
      <alignment horizontal="left" vertical="center" wrapText="1" inden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workbookViewId="0">
      <selection activeCell="L51" sqref="L51"/>
    </sheetView>
  </sheetViews>
  <sheetFormatPr baseColWidth="10" defaultColWidth="8.83203125" defaultRowHeight="15" outlineLevelRow="4"/>
  <cols>
    <col min="1" max="1" width="5" customWidth="1"/>
    <col min="2" max="2" width="3.6640625" customWidth="1"/>
    <col min="3" max="3" width="6" customWidth="1"/>
    <col min="4" max="4" width="5.1640625" customWidth="1"/>
    <col min="5" max="5" width="4" customWidth="1"/>
    <col min="6" max="6" width="19.83203125" bestFit="1" customWidth="1"/>
    <col min="11" max="11" width="12" customWidth="1"/>
    <col min="16" max="16" width="11.5" customWidth="1"/>
  </cols>
  <sheetData>
    <row r="1" spans="1:27" ht="5.25" customHeight="1" thickBot="1">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25" customHeight="1" outlineLevel="1">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25" customHeight="1">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25" customHeight="1" outlineLevel="1">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25" customHeight="1" outlineLevel="2" collapsed="1">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25" customHeight="1" outlineLevel="2" collapsed="1">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60" outlineLevel="3">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25" customHeight="1" outlineLevel="3">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25" customHeight="1" outlineLevel="2">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25" customHeight="1" outlineLevel="1">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25" customHeight="1">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row r="36" spans="1:27">
      <c r="G36" t="s">
        <v>2342</v>
      </c>
      <c r="I36" t="s">
        <v>2343</v>
      </c>
      <c r="K36" t="s">
        <v>2754</v>
      </c>
      <c r="M36" t="s">
        <v>2755</v>
      </c>
    </row>
    <row r="37" spans="1:27" ht="16">
      <c r="G37" s="351" t="s">
        <v>4</v>
      </c>
      <c r="I37" s="351" t="s">
        <v>2344</v>
      </c>
      <c r="K37" s="351" t="s">
        <v>49</v>
      </c>
      <c r="M37" s="448" t="s">
        <v>2756</v>
      </c>
    </row>
    <row r="38" spans="1:27" ht="16">
      <c r="G38" s="352" t="s">
        <v>2336</v>
      </c>
      <c r="I38" s="352" t="s">
        <v>2612</v>
      </c>
      <c r="K38" s="352" t="s">
        <v>2969</v>
      </c>
      <c r="M38" s="449" t="s">
        <v>2757</v>
      </c>
    </row>
    <row r="39" spans="1:27" ht="48">
      <c r="G39" s="352" t="s">
        <v>10</v>
      </c>
      <c r="I39" s="352" t="s">
        <v>4</v>
      </c>
      <c r="K39" s="352" t="s">
        <v>2745</v>
      </c>
      <c r="M39" s="449" t="s">
        <v>2758</v>
      </c>
    </row>
    <row r="40" spans="1:27" ht="16">
      <c r="G40" t="s">
        <v>67</v>
      </c>
      <c r="H40" s="356"/>
      <c r="I40" s="352" t="s">
        <v>2336</v>
      </c>
      <c r="K40" s="352" t="s">
        <v>2746</v>
      </c>
      <c r="M40" s="450" t="s">
        <v>2759</v>
      </c>
    </row>
    <row r="41" spans="1:27">
      <c r="G41" s="352" t="s">
        <v>68</v>
      </c>
      <c r="I41" s="352" t="s">
        <v>10</v>
      </c>
      <c r="K41" s="353" t="s">
        <v>2970</v>
      </c>
    </row>
    <row r="42" spans="1:27">
      <c r="G42" s="352" t="s">
        <v>69</v>
      </c>
      <c r="I42" s="352" t="s">
        <v>67</v>
      </c>
    </row>
    <row r="43" spans="1:27">
      <c r="G43" s="352" t="s">
        <v>7</v>
      </c>
      <c r="I43" s="352" t="s">
        <v>68</v>
      </c>
    </row>
    <row r="44" spans="1:27">
      <c r="G44" s="352" t="s">
        <v>6</v>
      </c>
      <c r="I44" s="352" t="s">
        <v>2345</v>
      </c>
    </row>
    <row r="45" spans="1:27">
      <c r="G45" s="352" t="s">
        <v>2340</v>
      </c>
      <c r="I45" s="352" t="s">
        <v>120</v>
      </c>
    </row>
    <row r="46" spans="1:27">
      <c r="G46" s="352" t="s">
        <v>79</v>
      </c>
      <c r="I46" s="352" t="s">
        <v>69</v>
      </c>
    </row>
    <row r="47" spans="1:27">
      <c r="G47" s="352" t="s">
        <v>9</v>
      </c>
      <c r="I47" s="352" t="s">
        <v>7</v>
      </c>
    </row>
    <row r="48" spans="1:27">
      <c r="G48" s="352" t="s">
        <v>2339</v>
      </c>
      <c r="I48" s="352" t="s">
        <v>127</v>
      </c>
    </row>
    <row r="49" spans="7:9">
      <c r="G49" s="352" t="s">
        <v>70</v>
      </c>
      <c r="I49" s="352" t="s">
        <v>6</v>
      </c>
    </row>
    <row r="50" spans="7:9">
      <c r="G50" s="352" t="s">
        <v>5</v>
      </c>
      <c r="I50" s="352" t="s">
        <v>2340</v>
      </c>
    </row>
    <row r="51" spans="7:9">
      <c r="G51" s="352" t="s">
        <v>2338</v>
      </c>
      <c r="I51" s="352" t="s">
        <v>79</v>
      </c>
    </row>
    <row r="52" spans="7:9">
      <c r="G52" s="352" t="s">
        <v>8</v>
      </c>
      <c r="I52" s="352" t="s">
        <v>9</v>
      </c>
    </row>
    <row r="53" spans="7:9">
      <c r="G53" s="353" t="s">
        <v>2337</v>
      </c>
      <c r="I53" s="352" t="s">
        <v>2339</v>
      </c>
    </row>
    <row r="54" spans="7:9">
      <c r="I54" s="352" t="s">
        <v>2346</v>
      </c>
    </row>
    <row r="55" spans="7:9">
      <c r="I55" s="352" t="s">
        <v>2598</v>
      </c>
    </row>
    <row r="56" spans="7:9">
      <c r="I56" s="352" t="s">
        <v>2347</v>
      </c>
    </row>
    <row r="57" spans="7:9">
      <c r="I57" s="352" t="s">
        <v>119</v>
      </c>
    </row>
    <row r="58" spans="7:9">
      <c r="I58" s="352" t="s">
        <v>2348</v>
      </c>
    </row>
    <row r="59" spans="7:9">
      <c r="I59" s="352" t="s">
        <v>121</v>
      </c>
    </row>
    <row r="60" spans="7:9">
      <c r="I60" s="352" t="s">
        <v>70</v>
      </c>
    </row>
    <row r="61" spans="7:9">
      <c r="I61" s="352" t="s">
        <v>5</v>
      </c>
    </row>
    <row r="62" spans="7:9">
      <c r="I62" s="352" t="s">
        <v>2338</v>
      </c>
    </row>
    <row r="63" spans="7:9">
      <c r="I63" s="352" t="s">
        <v>2349</v>
      </c>
    </row>
    <row r="64" spans="7:9">
      <c r="I64" s="352" t="s">
        <v>122</v>
      </c>
    </row>
    <row r="65" spans="9:9">
      <c r="I65" s="352" t="s">
        <v>8</v>
      </c>
    </row>
    <row r="66" spans="9:9">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abSelected="1" topLeftCell="A60" workbookViewId="0">
      <selection activeCell="F42" sqref="F42"/>
    </sheetView>
  </sheetViews>
  <sheetFormatPr baseColWidth="10" defaultColWidth="8.83203125" defaultRowHeight="15"/>
  <cols>
    <col min="1" max="1" width="31" style="1" customWidth="1"/>
    <col min="2" max="2" width="10.5" style="1" bestFit="1" customWidth="1"/>
    <col min="3" max="3" width="10.5" style="1" customWidth="1"/>
    <col min="4" max="4" width="9.5" style="1" customWidth="1"/>
    <col min="5" max="5" width="12.33203125" style="1" customWidth="1"/>
    <col min="6" max="6" width="15.1640625" style="1" customWidth="1"/>
    <col min="7" max="16384" width="8.83203125" style="1"/>
  </cols>
  <sheetData>
    <row r="1" spans="1:3">
      <c r="A1" s="2"/>
    </row>
    <row r="2" spans="1:3">
      <c r="A2" s="2"/>
    </row>
    <row r="3" spans="1:3">
      <c r="A3" s="3" t="s">
        <v>0</v>
      </c>
    </row>
    <row r="4" spans="1:3">
      <c r="A4" t="s">
        <v>1</v>
      </c>
      <c r="B4">
        <v>1.8</v>
      </c>
      <c r="C4" t="s">
        <v>2</v>
      </c>
    </row>
    <row r="5" spans="1:3" ht="6" customHeight="1"/>
    <row r="6" spans="1:3">
      <c r="A6" t="s">
        <v>3</v>
      </c>
      <c r="B6">
        <v>0.38</v>
      </c>
      <c r="C6" t="s">
        <v>2</v>
      </c>
    </row>
    <row r="8" spans="1:3">
      <c r="A8" t="s">
        <v>11</v>
      </c>
      <c r="B8" t="s">
        <v>3080</v>
      </c>
    </row>
    <row r="9" spans="1:3">
      <c r="A9" s="354" t="str">
        <f>General!G37</f>
        <v>b</v>
      </c>
      <c r="B9">
        <v>680</v>
      </c>
      <c r="C9" s="1" t="s">
        <v>2947</v>
      </c>
    </row>
    <row r="10" spans="1:3">
      <c r="A10" s="354" t="str">
        <f>General!G38</f>
        <v>bd</v>
      </c>
      <c r="B10">
        <v>680</v>
      </c>
      <c r="C10" s="1" t="s">
        <v>2947</v>
      </c>
    </row>
    <row r="11" spans="1:3">
      <c r="A11" s="354" t="str">
        <f>General!G39</f>
        <v>f</v>
      </c>
      <c r="B11">
        <v>680</v>
      </c>
      <c r="C11" s="1" t="s">
        <v>2947</v>
      </c>
    </row>
    <row r="12" spans="1:3">
      <c r="A12" s="354" t="str">
        <f>General!G40</f>
        <v>h</v>
      </c>
      <c r="B12">
        <v>680</v>
      </c>
      <c r="C12" s="1" t="s">
        <v>2947</v>
      </c>
    </row>
    <row r="13" spans="1:3">
      <c r="A13" s="354" t="str">
        <f>General!G41</f>
        <v>i</v>
      </c>
      <c r="B13">
        <v>680</v>
      </c>
      <c r="C13" s="1" t="s">
        <v>2947</v>
      </c>
    </row>
    <row r="14" spans="1:3">
      <c r="A14" s="354" t="str">
        <f>General!G42</f>
        <v>k</v>
      </c>
      <c r="B14">
        <v>680</v>
      </c>
      <c r="C14" s="1" t="s">
        <v>2947</v>
      </c>
    </row>
    <row r="15" spans="1:3">
      <c r="A15" s="354" t="str">
        <f>General!G43</f>
        <v>l</v>
      </c>
      <c r="B15">
        <v>680</v>
      </c>
      <c r="C15" s="1" t="s">
        <v>2947</v>
      </c>
    </row>
    <row r="16" spans="1:3">
      <c r="A16" s="354" t="str">
        <f>General!G44</f>
        <v>o</v>
      </c>
      <c r="B16">
        <v>680</v>
      </c>
      <c r="C16" s="1" t="s">
        <v>2947</v>
      </c>
    </row>
    <row r="17" spans="1:3">
      <c r="A17" s="354" t="str">
        <f>General!G45</f>
        <v>od</v>
      </c>
      <c r="B17">
        <v>680</v>
      </c>
      <c r="C17" s="1" t="s">
        <v>2947</v>
      </c>
    </row>
    <row r="18" spans="1:3">
      <c r="A18" s="354" t="str">
        <f>General!G46</f>
        <v>of</v>
      </c>
      <c r="B18">
        <v>680</v>
      </c>
      <c r="C18" s="1" t="s">
        <v>2947</v>
      </c>
    </row>
    <row r="19" spans="1:3">
      <c r="A19" s="354" t="str">
        <f>General!G47</f>
        <v>r</v>
      </c>
      <c r="B19">
        <v>680</v>
      </c>
      <c r="C19" s="1" t="s">
        <v>2947</v>
      </c>
    </row>
    <row r="20" spans="1:3">
      <c r="A20" s="354" t="str">
        <f>General!G48</f>
        <v>rd</v>
      </c>
      <c r="B20">
        <v>680</v>
      </c>
      <c r="C20" s="1" t="s">
        <v>2947</v>
      </c>
    </row>
    <row r="21" spans="1:3">
      <c r="A21" s="354" t="str">
        <f>General!G49</f>
        <v>v</v>
      </c>
      <c r="B21">
        <v>680</v>
      </c>
      <c r="C21" s="1" t="s">
        <v>2947</v>
      </c>
    </row>
    <row r="22" spans="1:3">
      <c r="A22" s="354" t="str">
        <f>General!G50</f>
        <v>w</v>
      </c>
      <c r="B22">
        <v>680</v>
      </c>
      <c r="C22" s="1" t="s">
        <v>2947</v>
      </c>
    </row>
    <row r="23" spans="1:3">
      <c r="A23" s="354" t="str">
        <f>General!G51</f>
        <v>wd</v>
      </c>
      <c r="B23">
        <v>680</v>
      </c>
      <c r="C23" s="1" t="s">
        <v>2947</v>
      </c>
    </row>
    <row r="24" spans="1:3">
      <c r="A24" s="354" t="str">
        <f>General!G52</f>
        <v>z</v>
      </c>
      <c r="B24">
        <v>680</v>
      </c>
      <c r="C24" s="1" t="s">
        <v>2947</v>
      </c>
    </row>
    <row r="25" spans="1:3">
      <c r="A25" s="354" t="str">
        <f>General!G53</f>
        <v>zd</v>
      </c>
      <c r="B25">
        <v>680</v>
      </c>
      <c r="C25" s="1" t="s">
        <v>2947</v>
      </c>
    </row>
    <row r="27" spans="1:3">
      <c r="A27" t="s">
        <v>12</v>
      </c>
      <c r="B27">
        <v>100</v>
      </c>
      <c r="C27" t="s">
        <v>13</v>
      </c>
    </row>
    <row r="28" spans="1:3" ht="5" customHeight="1"/>
    <row r="29" spans="1:3">
      <c r="A29" s="1" t="s">
        <v>18</v>
      </c>
    </row>
    <row r="30" spans="1:3">
      <c r="A30" t="s">
        <v>14</v>
      </c>
      <c r="B30">
        <v>60</v>
      </c>
      <c r="C30" s="1" t="s">
        <v>13</v>
      </c>
    </row>
    <row r="31" spans="1:3" ht="6" customHeight="1"/>
    <row r="32" spans="1:3">
      <c r="A32" t="s">
        <v>15</v>
      </c>
      <c r="B32">
        <v>35</v>
      </c>
      <c r="C32" s="1" t="s">
        <v>17</v>
      </c>
    </row>
    <row r="33" spans="1:18" ht="6" customHeight="1"/>
    <row r="34" spans="1:18">
      <c r="A34" t="s">
        <v>16</v>
      </c>
      <c r="B34">
        <v>15</v>
      </c>
      <c r="C34" s="1" t="s">
        <v>17</v>
      </c>
    </row>
    <row r="36" spans="1:18">
      <c r="A36" s="3" t="s">
        <v>91</v>
      </c>
    </row>
    <row r="37" spans="1:18">
      <c r="A37" s="6" t="s">
        <v>90</v>
      </c>
      <c r="B37" s="6">
        <v>15</v>
      </c>
      <c r="C37" s="1" t="s">
        <v>17</v>
      </c>
    </row>
    <row r="38" spans="1:18" ht="6.75" customHeight="1">
      <c r="A38" s="3"/>
    </row>
    <row r="39" spans="1:18">
      <c r="A39" s="6" t="s">
        <v>89</v>
      </c>
      <c r="B39" s="6">
        <v>20</v>
      </c>
      <c r="C39" s="1" t="s">
        <v>17</v>
      </c>
    </row>
    <row r="40" spans="1:18" ht="9" customHeight="1"/>
    <row r="41" spans="1:18" ht="15" customHeight="1">
      <c r="A41" s="3" t="s">
        <v>65</v>
      </c>
    </row>
    <row r="42" spans="1:18">
      <c r="A42" t="s">
        <v>75</v>
      </c>
      <c r="B42">
        <v>2</v>
      </c>
    </row>
    <row r="44" spans="1:18">
      <c r="A44" t="s">
        <v>87</v>
      </c>
      <c r="B44" s="398">
        <f>MIN(364,INT((C44 - DATE(YEAR(C44),1,1))))</f>
        <v>226</v>
      </c>
      <c r="C44" s="4">
        <v>43692</v>
      </c>
    </row>
    <row r="46" spans="1:18">
      <c r="A46" s="1" t="s">
        <v>2299</v>
      </c>
      <c r="B46">
        <v>50</v>
      </c>
      <c r="J46" s="1" t="s">
        <v>2300</v>
      </c>
    </row>
    <row r="47" spans="1:18">
      <c r="A47" s="3"/>
      <c r="J47" s="513" t="s">
        <v>2350</v>
      </c>
      <c r="K47" s="513"/>
      <c r="L47" s="513"/>
      <c r="M47" s="513" t="s">
        <v>2354</v>
      </c>
      <c r="N47" s="513"/>
      <c r="O47" s="513"/>
      <c r="P47" s="513" t="s">
        <v>2355</v>
      </c>
      <c r="Q47" s="513"/>
      <c r="R47" s="513"/>
    </row>
    <row r="48" spans="1:18">
      <c r="A48" s="3"/>
      <c r="I48" s="1" t="s">
        <v>2356</v>
      </c>
      <c r="J48" t="s">
        <v>2351</v>
      </c>
      <c r="K48" t="s">
        <v>2351</v>
      </c>
      <c r="L48" t="s">
        <v>2351</v>
      </c>
      <c r="M48" t="s">
        <v>2353</v>
      </c>
      <c r="N48" t="s">
        <v>2353</v>
      </c>
      <c r="O48" t="s">
        <v>2353</v>
      </c>
      <c r="P48" t="s">
        <v>2352</v>
      </c>
      <c r="Q48" t="s">
        <v>2352</v>
      </c>
      <c r="R48" t="s">
        <v>2352</v>
      </c>
    </row>
    <row r="49" spans="1:18">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c r="A50" s="354" t="str">
        <f>General!G37</f>
        <v>b</v>
      </c>
      <c r="B50" s="396">
        <v>0.1</v>
      </c>
      <c r="C50" s="396">
        <v>0.7</v>
      </c>
      <c r="D50" s="395">
        <f t="shared" ref="D50:D62" si="0">1-C50</f>
        <v>0.30000000000000004</v>
      </c>
      <c r="E50" s="397">
        <v>0.6</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c r="A51" s="354" t="str">
        <f>General!G38</f>
        <v>bd</v>
      </c>
      <c r="B51" s="393">
        <f t="shared" ref="B51:G51" si="1">B50</f>
        <v>0.1</v>
      </c>
      <c r="C51" s="393">
        <f t="shared" si="1"/>
        <v>0.7</v>
      </c>
      <c r="D51" s="393">
        <f t="shared" si="1"/>
        <v>0.30000000000000004</v>
      </c>
      <c r="E51" s="397">
        <v>0.6</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c r="A52" s="354" t="str">
        <f>General!G39</f>
        <v>f</v>
      </c>
      <c r="B52" s="396">
        <v>0</v>
      </c>
      <c r="C52" s="396">
        <v>1</v>
      </c>
      <c r="D52" s="395">
        <f t="shared" si="0"/>
        <v>0</v>
      </c>
      <c r="E52" s="397">
        <v>0.6</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c r="A53" s="354" t="str">
        <f>General!G40</f>
        <v>h</v>
      </c>
      <c r="B53" s="396">
        <v>0</v>
      </c>
      <c r="C53" s="396">
        <v>1</v>
      </c>
      <c r="D53" s="395">
        <f t="shared" si="0"/>
        <v>0</v>
      </c>
      <c r="E53" s="397">
        <v>0.6</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c r="A54" s="354" t="str">
        <f>General!G41</f>
        <v>i</v>
      </c>
      <c r="B54" s="396">
        <v>0</v>
      </c>
      <c r="C54" s="396">
        <v>1</v>
      </c>
      <c r="D54" s="395">
        <f t="shared" si="0"/>
        <v>0</v>
      </c>
      <c r="E54" s="397">
        <v>0.6</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c r="A55" s="354" t="str">
        <f>General!G42</f>
        <v>k</v>
      </c>
      <c r="B55" s="396">
        <v>0</v>
      </c>
      <c r="C55" s="396">
        <v>1</v>
      </c>
      <c r="D55" s="395">
        <f t="shared" si="0"/>
        <v>0</v>
      </c>
      <c r="E55" s="397">
        <v>0.6</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c r="A56" s="354" t="str">
        <f>General!G43</f>
        <v>l</v>
      </c>
      <c r="B56" s="396">
        <v>0</v>
      </c>
      <c r="C56" s="396">
        <v>1</v>
      </c>
      <c r="D56" s="395">
        <f t="shared" si="0"/>
        <v>0</v>
      </c>
      <c r="E56" s="397">
        <v>0.6</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c r="A57" s="354" t="str">
        <f>General!G44</f>
        <v>o</v>
      </c>
      <c r="B57" s="396">
        <v>0</v>
      </c>
      <c r="C57" s="396">
        <v>1</v>
      </c>
      <c r="D57" s="395">
        <f t="shared" si="0"/>
        <v>0</v>
      </c>
      <c r="E57" s="397">
        <v>0.6</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c r="A58" s="354" t="str">
        <f>General!G45</f>
        <v>od</v>
      </c>
      <c r="B58" s="394">
        <f t="shared" ref="B58:G58" si="8">B57</f>
        <v>0</v>
      </c>
      <c r="C58" s="394">
        <f t="shared" si="8"/>
        <v>1</v>
      </c>
      <c r="D58" s="394">
        <f t="shared" si="8"/>
        <v>0</v>
      </c>
      <c r="E58" s="397">
        <v>0.6</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c r="A59" s="354" t="str">
        <f>General!G46</f>
        <v>of</v>
      </c>
      <c r="B59" s="394">
        <f t="shared" ref="B59:G59" si="10">B57</f>
        <v>0</v>
      </c>
      <c r="C59" s="394">
        <f t="shared" si="10"/>
        <v>1</v>
      </c>
      <c r="D59" s="394">
        <f t="shared" si="10"/>
        <v>0</v>
      </c>
      <c r="E59" s="397">
        <v>0.6</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c r="A60" s="354" t="str">
        <f>General!G47</f>
        <v>r</v>
      </c>
      <c r="B60" s="396">
        <v>0</v>
      </c>
      <c r="C60" s="396">
        <v>1</v>
      </c>
      <c r="D60" s="395">
        <f t="shared" si="0"/>
        <v>0</v>
      </c>
      <c r="E60" s="397">
        <v>0.6</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c r="A61" s="354" t="str">
        <f>General!G48</f>
        <v>rd</v>
      </c>
      <c r="B61" s="396">
        <v>0</v>
      </c>
      <c r="C61" s="396">
        <v>1</v>
      </c>
      <c r="D61" s="395">
        <f>1-C61</f>
        <v>0</v>
      </c>
      <c r="E61" s="397">
        <v>0.6</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c r="A62" s="354" t="str">
        <f>General!G49</f>
        <v>v</v>
      </c>
      <c r="B62" s="396">
        <v>0</v>
      </c>
      <c r="C62" s="396">
        <v>1</v>
      </c>
      <c r="D62" s="395">
        <f t="shared" si="0"/>
        <v>0</v>
      </c>
      <c r="E62" s="397">
        <v>0.6</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c r="A63" s="354" t="str">
        <f>General!G50</f>
        <v>w</v>
      </c>
      <c r="B63" s="396">
        <v>0.1</v>
      </c>
      <c r="C63" s="396">
        <v>0.8</v>
      </c>
      <c r="D63" s="395">
        <f>1-C63</f>
        <v>0.19999999999999996</v>
      </c>
      <c r="E63" s="397">
        <v>0.6</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c r="A64" s="354" t="str">
        <f>General!G51</f>
        <v>wd</v>
      </c>
      <c r="B64" s="394">
        <f t="shared" ref="B64:G64" si="13">B63</f>
        <v>0.1</v>
      </c>
      <c r="C64" s="394">
        <f t="shared" si="13"/>
        <v>0.8</v>
      </c>
      <c r="D64" s="394">
        <f t="shared" si="13"/>
        <v>0.19999999999999996</v>
      </c>
      <c r="E64" s="397">
        <v>0.6</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c r="A65" s="354" t="str">
        <f>General!G52</f>
        <v>z</v>
      </c>
      <c r="B65" s="396">
        <v>0</v>
      </c>
      <c r="C65" s="396">
        <v>1</v>
      </c>
      <c r="D65" s="395">
        <f>1-C65</f>
        <v>0</v>
      </c>
      <c r="E65" s="397">
        <v>0.6</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c r="A66" s="354" t="str">
        <f>General!G53</f>
        <v>zd</v>
      </c>
      <c r="B66" s="396">
        <v>0</v>
      </c>
      <c r="C66" s="396">
        <v>1</v>
      </c>
      <c r="D66" s="395">
        <f>1-C66</f>
        <v>0</v>
      </c>
      <c r="E66" s="397">
        <v>0.6</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c r="A69" s="3" t="s">
        <v>81</v>
      </c>
    </row>
    <row r="70" spans="1:18">
      <c r="A70" t="s">
        <v>123</v>
      </c>
      <c r="B70">
        <v>100000</v>
      </c>
    </row>
    <row r="72" spans="1:18">
      <c r="A72" t="s">
        <v>124</v>
      </c>
      <c r="B72">
        <v>100000</v>
      </c>
    </row>
    <row r="74" spans="1:18">
      <c r="A74" t="s">
        <v>82</v>
      </c>
      <c r="B74" s="44">
        <v>0.11</v>
      </c>
    </row>
    <row r="76" spans="1:18">
      <c r="A76" t="s">
        <v>83</v>
      </c>
      <c r="B76" s="44">
        <v>3.5000000000000003E-2</v>
      </c>
    </row>
    <row r="78" spans="1:18">
      <c r="A78" t="s">
        <v>84</v>
      </c>
      <c r="B78">
        <v>2.3E-2</v>
      </c>
    </row>
    <row r="80" spans="1:18">
      <c r="A80" t="s">
        <v>125</v>
      </c>
      <c r="B80">
        <v>40</v>
      </c>
    </row>
    <row r="82" spans="1:2">
      <c r="A82" t="s">
        <v>85</v>
      </c>
      <c r="B82" s="44">
        <v>0.11</v>
      </c>
    </row>
    <row r="84" spans="1:2">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0" sqref="B9:B10"/>
    </sheetView>
  </sheetViews>
  <sheetFormatPr baseColWidth="10" defaultColWidth="8.83203125" defaultRowHeight="15"/>
  <cols>
    <col min="1" max="1" width="25" style="1" bestFit="1" customWidth="1"/>
    <col min="2" max="16384" width="8.83203125" style="1"/>
  </cols>
  <sheetData>
    <row r="2" spans="1:2">
      <c r="A2" s="3" t="s">
        <v>19</v>
      </c>
    </row>
    <row r="3" spans="1:2">
      <c r="A3" t="s">
        <v>2341</v>
      </c>
      <c r="B3" s="42">
        <v>4.4999999999999998E-2</v>
      </c>
    </row>
    <row r="5" spans="1:2">
      <c r="A5" s="3" t="s">
        <v>116</v>
      </c>
    </row>
    <row r="6" spans="1:2">
      <c r="A6" t="s">
        <v>115</v>
      </c>
      <c r="B6" s="42">
        <v>4.4999999999999998E-2</v>
      </c>
    </row>
    <row r="8" spans="1:2">
      <c r="A8" s="3" t="s">
        <v>114</v>
      </c>
    </row>
    <row r="9" spans="1:2">
      <c r="A9" t="s">
        <v>2246</v>
      </c>
      <c r="B9" s="42">
        <v>0</v>
      </c>
    </row>
    <row r="10" spans="1:2">
      <c r="A10" t="s">
        <v>2247</v>
      </c>
      <c r="B10" s="42">
        <v>0</v>
      </c>
    </row>
    <row r="12" spans="1:2">
      <c r="A12" s="3" t="s">
        <v>117</v>
      </c>
    </row>
    <row r="13" spans="1:2">
      <c r="A13" t="s">
        <v>20</v>
      </c>
      <c r="B13" s="42">
        <v>0.02</v>
      </c>
    </row>
    <row r="15" spans="1:2">
      <c r="A15" s="3" t="s">
        <v>92</v>
      </c>
    </row>
    <row r="16" spans="1:2">
      <c r="A16" t="s">
        <v>118</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A29" sqref="A29:XFD47"/>
    </sheetView>
  </sheetViews>
  <sheetFormatPr baseColWidth="10" defaultColWidth="8.83203125" defaultRowHeight="15"/>
  <cols>
    <col min="1" max="1" width="2.5" customWidth="1"/>
    <col min="2" max="2" width="2.33203125" customWidth="1"/>
    <col min="3" max="4" width="2.6640625" customWidth="1"/>
    <col min="5" max="5" width="2" customWidth="1"/>
    <col min="6" max="6" width="4.1640625" customWidth="1"/>
  </cols>
  <sheetData>
    <row r="1" spans="1:34">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25" customHeight="1" thickBot="1">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25" customHeight="1">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25" customHeight="1">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25" customHeight="1" thickBot="1">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25" customHeight="1">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25" customHeight="1">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25" customHeight="1" thickBot="1">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25" customHeight="1">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25" customHeight="1">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c r="A71" s="7"/>
      <c r="B71" s="8"/>
      <c r="C71" s="18"/>
      <c r="D71" s="18"/>
      <c r="E71" s="18"/>
      <c r="F71" s="24"/>
      <c r="I71" t="s">
        <v>2359</v>
      </c>
      <c r="AB71" s="27"/>
      <c r="AC71" s="27"/>
      <c r="AD71" s="27"/>
      <c r="AE71" s="17"/>
      <c r="AF71" s="9"/>
      <c r="AG71" s="9"/>
      <c r="AH71" s="9"/>
    </row>
    <row r="72" spans="1:34" ht="12" customHeight="1">
      <c r="A72" s="7"/>
      <c r="B72" s="8"/>
      <c r="C72" s="18"/>
      <c r="D72" s="18"/>
      <c r="E72" s="18"/>
      <c r="F72" s="24"/>
      <c r="I72" s="358"/>
      <c r="J72" s="358"/>
      <c r="K72" s="358"/>
      <c r="L72" s="358"/>
      <c r="M72" s="358"/>
      <c r="AB72" s="27"/>
      <c r="AC72" s="27"/>
      <c r="AD72" s="27"/>
      <c r="AE72" s="17"/>
      <c r="AF72" s="9"/>
      <c r="AG72" s="9"/>
      <c r="AH72" s="9"/>
    </row>
    <row r="73" spans="1:34" ht="12" customHeight="1">
      <c r="A73" s="7"/>
      <c r="B73" s="8"/>
      <c r="C73" s="18"/>
      <c r="D73" s="18"/>
      <c r="E73" s="18"/>
      <c r="F73" s="24"/>
      <c r="J73" t="s">
        <v>2351</v>
      </c>
      <c r="K73" t="s">
        <v>2353</v>
      </c>
      <c r="L73" t="s">
        <v>2352</v>
      </c>
      <c r="AB73" s="27"/>
      <c r="AC73" s="27"/>
      <c r="AD73" s="27"/>
      <c r="AE73" s="17"/>
      <c r="AF73" s="9"/>
      <c r="AG73" s="9"/>
      <c r="AH73" s="9"/>
    </row>
    <row r="74" spans="1:34" ht="12" customHeight="1">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c r="A91" s="7"/>
      <c r="B91" s="8"/>
      <c r="C91" s="18"/>
      <c r="D91" s="18"/>
      <c r="E91" s="18"/>
      <c r="F91" s="24"/>
      <c r="AB91" s="27"/>
      <c r="AC91" s="27"/>
      <c r="AD91" s="27"/>
      <c r="AE91" s="17"/>
      <c r="AF91" s="9"/>
      <c r="AG91" s="9"/>
      <c r="AH91" s="9"/>
    </row>
    <row r="92" spans="1:34" ht="12" customHeight="1">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baseColWidth="10" defaultColWidth="9.1640625" defaultRowHeight="15" outlineLevelRow="4" outlineLevelCol="2"/>
  <cols>
    <col min="1" max="1" width="4.6640625" customWidth="1"/>
    <col min="2" max="2" width="2.6640625" customWidth="1"/>
    <col min="3" max="3" width="4.6640625" customWidth="1" outlineLevel="2"/>
    <col min="4" max="4" width="1.6640625" customWidth="1"/>
    <col min="5" max="6" width="9.1640625" customWidth="1" outlineLevel="1"/>
    <col min="7" max="7" width="1.6640625" customWidth="1" outlineLevel="1"/>
    <col min="8" max="8" width="25.6640625" customWidth="1"/>
    <col min="9" max="11" width="10.1640625" bestFit="1" customWidth="1"/>
    <col min="12" max="12" width="9.1640625" customWidth="1"/>
    <col min="26" max="26" width="1.6640625" customWidth="1"/>
    <col min="27" max="28" width="4.6640625" customWidth="1"/>
    <col min="30" max="30" width="46.1640625" customWidth="1"/>
  </cols>
  <sheetData>
    <row r="1" spans="1:30">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25" customHeight="1" thickBot="1">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25" customHeight="1" outlineLevel="1">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25" customHeight="1">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25" customHeight="1" outlineLevel="1">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25" customHeight="1" outlineLevel="2">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25" customHeight="1" outlineLevel="1">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c r="A11" s="45"/>
      <c r="B11" s="54"/>
      <c r="C11" s="47">
        <f>INT($C$6)+1.045</f>
        <v>2.0449999999999999</v>
      </c>
      <c r="D11" s="73"/>
      <c r="E11" s="70"/>
      <c r="F11" s="70"/>
      <c r="G11" s="73"/>
      <c r="H11" s="76" t="s">
        <v>148</v>
      </c>
      <c r="I11" s="79">
        <v>1</v>
      </c>
      <c r="J11" s="514" t="s">
        <v>2224</v>
      </c>
      <c r="K11" s="514"/>
      <c r="L11" s="514"/>
      <c r="M11" s="514"/>
      <c r="N11" s="514"/>
      <c r="O11" s="514"/>
      <c r="P11" s="514"/>
      <c r="Q11" s="514"/>
      <c r="R11" s="514"/>
      <c r="S11" s="514"/>
      <c r="T11" s="514"/>
      <c r="U11" s="514"/>
      <c r="V11" s="514"/>
      <c r="W11" s="514"/>
      <c r="X11" s="514"/>
      <c r="Y11" s="76"/>
      <c r="Z11" s="73"/>
      <c r="AA11" s="57"/>
      <c r="AB11" s="45"/>
      <c r="AC11" s="45"/>
      <c r="AD11" s="45"/>
    </row>
    <row r="12" spans="1:30" ht="45" customHeight="1" outlineLevel="1">
      <c r="A12" s="45"/>
      <c r="B12" s="54"/>
      <c r="C12" s="47">
        <f>INT($C$6)+1.045</f>
        <v>2.0449999999999999</v>
      </c>
      <c r="D12" s="73"/>
      <c r="E12" s="70"/>
      <c r="F12" s="70"/>
      <c r="G12" s="73"/>
      <c r="H12" s="76" t="s">
        <v>149</v>
      </c>
      <c r="I12" s="99">
        <v>1</v>
      </c>
      <c r="J12" s="515" t="s">
        <v>2223</v>
      </c>
      <c r="K12" s="516"/>
      <c r="L12" s="516"/>
      <c r="M12" s="516"/>
      <c r="N12" s="516"/>
      <c r="O12" s="516"/>
      <c r="P12" s="516"/>
      <c r="Q12" s="516"/>
      <c r="R12" s="516"/>
      <c r="S12" s="516"/>
      <c r="T12" s="516"/>
      <c r="U12" s="516"/>
      <c r="V12" s="516"/>
      <c r="W12" s="516"/>
      <c r="X12" s="517"/>
      <c r="Y12" s="76"/>
      <c r="Z12" s="73"/>
      <c r="AA12" s="57"/>
      <c r="AB12" s="45"/>
      <c r="AC12" s="45"/>
      <c r="AD12" s="45"/>
    </row>
    <row r="13" spans="1:30" ht="5.25" customHeight="1" outlineLevel="3">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25" customHeight="1" outlineLevel="3">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25" customHeight="1" outlineLevel="3">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25" customHeight="1" outlineLevel="2">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25" customHeight="1" outlineLevel="1">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25" customHeight="1">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25" customHeight="1" thickBot="1">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25" customHeight="1" outlineLevel="1">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25" customHeight="1">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25" customHeight="1" outlineLevel="1">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25" customHeight="1" outlineLevel="2">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25" customHeight="1" outlineLevel="2">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25" customHeight="1" outlineLevel="3">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25" customHeight="1" outlineLevel="2">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25" customHeight="1" outlineLevel="1">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25" customHeight="1">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baseColWidth="10" defaultColWidth="8.83203125" defaultRowHeight="15"/>
  <cols>
    <col min="1" max="1" width="3" customWidth="1"/>
    <col min="2" max="2" width="4.6640625" customWidth="1"/>
    <col min="3" max="3" width="3.83203125" customWidth="1"/>
    <col min="4" max="4" width="2.83203125" customWidth="1"/>
    <col min="5" max="5" width="2.6640625" customWidth="1"/>
    <col min="6" max="6" width="4.5" customWidth="1"/>
    <col min="10" max="10" width="4.1640625" customWidth="1"/>
  </cols>
  <sheetData>
    <row r="1" spans="1:34" ht="12" customHeight="1">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25" customHeight="1" thickBot="1">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25" customHeight="1">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25" customHeight="1">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25" customHeight="1" thickBot="1">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25" customHeight="1">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c r="A32" s="7"/>
      <c r="B32" s="8"/>
      <c r="C32" s="18"/>
      <c r="D32" s="18"/>
      <c r="E32" s="18"/>
      <c r="F32" s="24"/>
      <c r="G32" s="24"/>
      <c r="H32" s="501"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c r="A34" s="7"/>
      <c r="B34" s="8"/>
      <c r="C34" s="18"/>
      <c r="D34" s="18"/>
      <c r="E34" s="18"/>
      <c r="F34" s="24"/>
      <c r="G34" s="24"/>
      <c r="H34" s="502"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c r="A35" s="7"/>
      <c r="B35" s="8"/>
      <c r="C35" s="18"/>
      <c r="D35" s="18"/>
      <c r="E35" s="18"/>
      <c r="F35" s="24"/>
      <c r="G35" s="24"/>
      <c r="H35" s="502"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c r="A36" s="7"/>
      <c r="B36" s="8"/>
      <c r="C36" s="18"/>
      <c r="D36" s="18"/>
      <c r="E36" s="18"/>
      <c r="F36" s="24"/>
      <c r="G36" s="24"/>
      <c r="H36" s="503"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c r="A37" s="7"/>
      <c r="B37" s="8"/>
      <c r="C37" s="18"/>
      <c r="D37" s="18"/>
      <c r="E37" s="18"/>
      <c r="F37" s="24"/>
      <c r="G37" s="24"/>
      <c r="H37" s="503"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c r="A40" s="7"/>
      <c r="B40" s="8"/>
      <c r="C40" s="18"/>
      <c r="D40" s="18"/>
      <c r="E40" s="18"/>
      <c r="F40" s="24"/>
      <c r="G40" s="24"/>
      <c r="H40" s="502"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c r="A41" s="7"/>
      <c r="B41" s="8"/>
      <c r="C41" s="18"/>
      <c r="D41" s="18"/>
      <c r="E41" s="18"/>
      <c r="F41" s="24"/>
      <c r="G41" s="24"/>
      <c r="H41" s="502"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c r="A42" s="7"/>
      <c r="B42" s="8"/>
      <c r="C42" s="18"/>
      <c r="D42" s="18"/>
      <c r="E42" s="18"/>
      <c r="F42" s="24"/>
      <c r="G42" s="24"/>
      <c r="H42" s="502"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c r="A44" s="7"/>
      <c r="B44" s="8"/>
      <c r="C44" s="18"/>
      <c r="D44" s="18"/>
      <c r="E44" s="18"/>
      <c r="F44" s="24"/>
      <c r="G44" s="24"/>
      <c r="H44" s="507"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c r="A45" s="7"/>
      <c r="B45" s="8"/>
      <c r="C45" s="18"/>
      <c r="D45" s="18"/>
      <c r="E45" s="18"/>
      <c r="F45" s="24"/>
      <c r="G45" s="24"/>
      <c r="H45" s="502"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c r="A46" s="7"/>
      <c r="B46" s="8"/>
      <c r="C46" s="18"/>
      <c r="D46" s="18"/>
      <c r="E46" s="18"/>
      <c r="F46" s="24"/>
      <c r="G46" s="24"/>
      <c r="H46" s="502"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c r="A47" s="7"/>
      <c r="B47" s="8"/>
      <c r="C47" s="18"/>
      <c r="D47" s="18"/>
      <c r="E47" s="18"/>
      <c r="F47" s="24"/>
      <c r="G47" s="24"/>
      <c r="H47" s="502"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c r="A50" s="7"/>
      <c r="B50" s="8"/>
      <c r="C50" s="18"/>
      <c r="D50" s="18"/>
      <c r="E50" s="18"/>
      <c r="F50" s="24"/>
      <c r="G50" s="24"/>
      <c r="H50" s="502"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c r="A51" s="7"/>
      <c r="B51" s="8"/>
      <c r="C51" s="18"/>
      <c r="D51" s="18"/>
      <c r="E51" s="18"/>
      <c r="F51" s="24"/>
      <c r="G51" s="24"/>
      <c r="H51" s="502"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c r="A52" s="7"/>
      <c r="B52" s="8"/>
      <c r="C52" s="18"/>
      <c r="D52" s="18"/>
      <c r="E52" s="18"/>
      <c r="F52" s="24"/>
      <c r="G52" s="24"/>
      <c r="H52" s="502"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c r="A53" s="7"/>
      <c r="B53" s="8"/>
      <c r="C53" s="18"/>
      <c r="D53" s="18"/>
      <c r="E53" s="18"/>
      <c r="F53" s="24"/>
      <c r="G53" s="24"/>
      <c r="H53" s="502"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25" customHeight="1">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25" customHeight="1" thickBot="1">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25" customHeight="1">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6"/>
      <c r="Y67" s="495">
        <v>1.2E-2</v>
      </c>
      <c r="Z67" s="24"/>
      <c r="AA67" s="397">
        <v>0.1</v>
      </c>
      <c r="AB67" s="27"/>
      <c r="AC67" s="27"/>
      <c r="AD67" s="27"/>
      <c r="AE67" s="17"/>
      <c r="AF67" s="9"/>
      <c r="AG67" s="9"/>
      <c r="AH67" s="9"/>
    </row>
    <row r="68" spans="1:34" ht="12" customHeight="1">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6"/>
      <c r="Y68" s="495">
        <v>1.9E-2</v>
      </c>
      <c r="Z68" s="24"/>
      <c r="AA68" s="24"/>
      <c r="AB68" s="27"/>
      <c r="AC68" s="27"/>
      <c r="AD68" s="27"/>
      <c r="AE68" s="17"/>
      <c r="AF68" s="9"/>
      <c r="AG68" s="9"/>
      <c r="AH68" s="9"/>
    </row>
    <row r="69" spans="1:34" ht="12" customHeight="1">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6"/>
      <c r="Y69" s="495">
        <v>1.2E-2</v>
      </c>
      <c r="Z69" s="24"/>
      <c r="AA69" s="24"/>
      <c r="AB69" s="27"/>
      <c r="AC69" s="27"/>
      <c r="AD69" s="27"/>
      <c r="AE69" s="17"/>
      <c r="AF69" s="9"/>
      <c r="AG69" s="9"/>
      <c r="AH69" s="9"/>
    </row>
    <row r="70" spans="1:34" ht="12" customHeight="1">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6"/>
      <c r="Y70" s="495">
        <v>1.2E-2</v>
      </c>
      <c r="Z70" s="24"/>
      <c r="AA70" s="24"/>
      <c r="AB70" s="27"/>
      <c r="AC70" s="27"/>
      <c r="AD70" s="27"/>
      <c r="AE70" s="17"/>
      <c r="AF70" s="9"/>
      <c r="AG70" s="9"/>
      <c r="AH70" s="9"/>
    </row>
    <row r="71" spans="1:34" ht="12" customHeight="1">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c r="A83" s="7"/>
      <c r="B83" s="8"/>
      <c r="C83" s="18"/>
      <c r="D83" s="18"/>
      <c r="E83" s="18"/>
      <c r="F83" s="24"/>
      <c r="G83" s="24"/>
      <c r="H83" s="502"/>
      <c r="I83" s="502"/>
      <c r="J83" s="24"/>
      <c r="K83" s="502"/>
      <c r="N83" s="502"/>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c r="A84" s="7"/>
      <c r="B84" s="8"/>
      <c r="C84" s="18"/>
      <c r="D84" s="18"/>
      <c r="E84" s="18"/>
      <c r="F84" s="24"/>
      <c r="G84" s="28"/>
      <c r="H84" s="28"/>
      <c r="I84" s="505"/>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25" customHeight="1">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25" customHeight="1" thickBot="1">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25" customHeight="1">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c r="A97" s="7"/>
      <c r="B97" s="8"/>
      <c r="C97" s="18"/>
      <c r="D97" s="18"/>
      <c r="E97" s="18"/>
      <c r="F97" s="24"/>
      <c r="G97" s="24"/>
      <c r="H97" s="501" t="s">
        <v>3047</v>
      </c>
      <c r="I97" s="502"/>
      <c r="J97" s="24"/>
      <c r="K97" s="502"/>
      <c r="L97" s="502"/>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c r="A98" s="7"/>
      <c r="B98" s="8"/>
      <c r="C98" s="18"/>
      <c r="D98" s="18"/>
      <c r="E98" s="18"/>
      <c r="F98" s="24"/>
      <c r="G98" s="24"/>
      <c r="H98" s="24"/>
      <c r="I98" s="502" t="s">
        <v>3048</v>
      </c>
      <c r="J98" s="24"/>
      <c r="K98" s="502"/>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c r="A99" s="7"/>
      <c r="B99" s="8"/>
      <c r="C99" s="18"/>
      <c r="D99" s="18"/>
      <c r="E99" s="18"/>
      <c r="F99" s="24"/>
      <c r="G99" s="24"/>
      <c r="H99" s="24"/>
      <c r="I99" s="502"/>
      <c r="J99" s="24"/>
      <c r="K99" s="502"/>
      <c r="L99" s="50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c r="A100" s="7"/>
      <c r="B100" s="8"/>
      <c r="C100" s="18"/>
      <c r="D100" s="18"/>
      <c r="E100" s="18"/>
      <c r="F100" s="24"/>
      <c r="G100" s="24"/>
      <c r="H100" s="501" t="s">
        <v>3046</v>
      </c>
      <c r="I100" s="502"/>
      <c r="J100" s="24"/>
      <c r="K100" s="502"/>
      <c r="L100" s="502"/>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c r="A101" s="7"/>
      <c r="B101" s="8"/>
      <c r="C101" s="18"/>
      <c r="D101" s="18"/>
      <c r="E101" s="18"/>
      <c r="F101" s="24"/>
      <c r="G101" s="24"/>
      <c r="H101" s="502"/>
      <c r="I101" s="502" t="s">
        <v>3049</v>
      </c>
      <c r="J101" s="24"/>
      <c r="K101" s="502"/>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c r="A102" s="7"/>
      <c r="B102" s="8"/>
      <c r="C102" s="18"/>
      <c r="D102" s="18"/>
      <c r="E102" s="18"/>
      <c r="F102" s="24"/>
      <c r="G102" s="24"/>
      <c r="H102" s="502"/>
      <c r="I102" s="502" t="s">
        <v>3050</v>
      </c>
      <c r="J102" s="24"/>
      <c r="K102" s="502"/>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c r="A103" s="7"/>
      <c r="B103" s="8"/>
      <c r="C103" s="18"/>
      <c r="D103" s="18"/>
      <c r="E103" s="18"/>
      <c r="F103" s="24"/>
      <c r="G103" s="24"/>
      <c r="H103" s="503"/>
      <c r="I103" s="503"/>
      <c r="J103" s="24"/>
      <c r="K103" s="502"/>
      <c r="L103" s="502"/>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c r="A104" s="7"/>
      <c r="B104" s="8"/>
      <c r="C104" s="18"/>
      <c r="D104" s="18"/>
      <c r="E104" s="18"/>
      <c r="F104" s="24"/>
      <c r="G104" s="24"/>
      <c r="H104" s="504"/>
      <c r="I104" s="503"/>
      <c r="J104" s="24"/>
      <c r="K104" s="502"/>
      <c r="L104" s="502"/>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c r="A105" s="7"/>
      <c r="B105" s="8"/>
      <c r="C105" s="18"/>
      <c r="D105" s="18"/>
      <c r="E105" s="18"/>
      <c r="F105" s="24"/>
      <c r="G105" s="24"/>
      <c r="H105" s="502"/>
      <c r="I105" s="358" t="s">
        <v>3085</v>
      </c>
      <c r="J105" s="24"/>
      <c r="K105" s="502"/>
      <c r="L105" s="502"/>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c r="A106" s="7"/>
      <c r="B106" s="8"/>
      <c r="C106" s="18"/>
      <c r="D106" s="18"/>
      <c r="E106" s="18"/>
      <c r="F106" s="24"/>
      <c r="G106" s="24"/>
      <c r="H106" s="502"/>
      <c r="I106" s="337" t="s">
        <v>3086</v>
      </c>
      <c r="J106" s="24"/>
      <c r="K106" s="502"/>
      <c r="L106" s="502"/>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c r="A107" s="7"/>
      <c r="B107" s="8"/>
      <c r="C107" s="18"/>
      <c r="D107" s="18"/>
      <c r="E107" s="18"/>
      <c r="F107" s="24"/>
      <c r="G107" s="24"/>
      <c r="H107" s="502"/>
      <c r="I107" s="337" t="s">
        <v>3087</v>
      </c>
      <c r="J107" s="24"/>
      <c r="K107" s="502"/>
      <c r="L107" s="502"/>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c r="A108" s="7"/>
      <c r="B108" s="8"/>
      <c r="C108" s="18"/>
      <c r="D108" s="18"/>
      <c r="E108" s="18"/>
      <c r="F108" s="24"/>
      <c r="G108" s="24"/>
      <c r="H108" s="502"/>
      <c r="I108" s="337" t="s">
        <v>3088</v>
      </c>
      <c r="J108" s="24"/>
      <c r="K108" s="502"/>
      <c r="L108" s="502"/>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c r="A109" s="7"/>
      <c r="B109" s="8"/>
      <c r="C109" s="18"/>
      <c r="D109" s="18"/>
      <c r="E109" s="18"/>
      <c r="F109" s="24"/>
      <c r="G109" s="24"/>
      <c r="H109" s="502"/>
      <c r="I109" s="502"/>
      <c r="J109" s="24"/>
      <c r="K109" s="502"/>
      <c r="L109" s="502"/>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c r="A110" s="7"/>
      <c r="B110" s="8"/>
      <c r="C110" s="18"/>
      <c r="D110" s="18"/>
      <c r="E110" s="18"/>
      <c r="F110" s="24"/>
      <c r="G110" s="28"/>
      <c r="H110" s="28"/>
      <c r="I110" s="505"/>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25" customHeight="1">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S348" activePane="bottomRight" state="frozen"/>
      <selection activeCell="A6" sqref="A6"/>
      <selection pane="topRight" activeCell="K6" sqref="K6"/>
      <selection pane="bottomLeft" activeCell="A22" sqref="A22"/>
      <selection pane="bottomRight" activeCell="M309" sqref="M309"/>
    </sheetView>
  </sheetViews>
  <sheetFormatPr baseColWidth="10" defaultColWidth="9.1640625" defaultRowHeight="15" outlineLevelRow="4" outlineLevelCol="2"/>
  <cols>
    <col min="1" max="1" width="4.6640625" customWidth="1"/>
    <col min="2" max="2" width="2.6640625" customWidth="1"/>
    <col min="3" max="3" width="5.5" customWidth="1" outlineLevel="2"/>
    <col min="4" max="4" width="1.6640625" customWidth="1"/>
    <col min="5" max="6" width="9.1640625" customWidth="1" outlineLevel="1"/>
    <col min="7" max="7" width="1.6640625" customWidth="1" outlineLevel="1"/>
    <col min="8" max="8" width="27.5" customWidth="1"/>
    <col min="9" max="9" width="10.33203125" customWidth="1"/>
    <col min="10" max="10" width="33.1640625" customWidth="1"/>
    <col min="12" max="12" width="9.1640625" customWidth="1"/>
    <col min="13" max="13" width="10.1640625" customWidth="1"/>
    <col min="14" max="14" width="10.5" customWidth="1"/>
    <col min="15" max="15" width="9.5" bestFit="1" customWidth="1"/>
    <col min="16" max="16" width="9.33203125" bestFit="1" customWidth="1"/>
    <col min="17" max="17" width="9.5" bestFit="1" customWidth="1"/>
    <col min="18" max="18" width="9.33203125" bestFit="1" customWidth="1"/>
    <col min="19" max="19" width="10.6640625" bestFit="1" customWidth="1"/>
    <col min="20" max="20" width="9.33203125" bestFit="1" customWidth="1"/>
    <col min="21" max="21" width="9.5" bestFit="1" customWidth="1"/>
    <col min="25" max="25" width="10.1640625" bestFit="1" customWidth="1"/>
    <col min="31" max="31" width="12.5" bestFit="1" customWidth="1"/>
    <col min="33" max="33" width="10.1640625" bestFit="1" customWidth="1"/>
    <col min="34" max="39" width="10.1640625" customWidth="1"/>
    <col min="40" max="40" width="1.6640625" customWidth="1"/>
    <col min="41" max="42" width="4.6640625" customWidth="1"/>
    <col min="44" max="44" width="46.1640625" customWidth="1"/>
    <col min="45" max="46" width="7.5" customWidth="1"/>
    <col min="49" max="49" width="11.5" customWidth="1"/>
    <col min="50" max="50" width="15.33203125" customWidth="1"/>
    <col min="51" max="51" width="11.6640625" bestFit="1" customWidth="1"/>
    <col min="52" max="52" width="9.1640625" customWidth="1"/>
    <col min="53" max="53" width="11.6640625" bestFit="1" customWidth="1"/>
    <col min="54" max="54" width="10.6640625" bestFit="1" customWidth="1"/>
    <col min="55" max="55" width="11.6640625" bestFit="1" customWidth="1"/>
    <col min="56" max="56" width="10.6640625" bestFit="1" customWidth="1"/>
    <col min="63" max="63" width="11.5" bestFit="1" customWidth="1"/>
    <col min="66" max="66" width="11.6640625" customWidth="1"/>
  </cols>
  <sheetData>
    <row r="1" spans="1:46" collapsed="1">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25" customHeight="1" thickBot="1">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25" customHeight="1" outlineLevel="1" collapsed="1">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25" customHeight="1">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25" customHeight="1" outlineLevel="1" collapsed="1">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25" hidden="1" customHeight="1" outlineLevel="2">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25" customHeight="1" outlineLevel="1">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c r="A11" s="45"/>
      <c r="B11" s="54"/>
      <c r="C11" s="47">
        <f>INT($C$6)+1.045</f>
        <v>2.0449999999999999</v>
      </c>
      <c r="D11" s="73"/>
      <c r="E11" s="70"/>
      <c r="F11" s="70"/>
      <c r="G11" s="73"/>
      <c r="H11" s="76" t="s">
        <v>148</v>
      </c>
      <c r="I11" s="286">
        <v>45256.565676041697</v>
      </c>
      <c r="J11" s="518" t="s">
        <v>3014</v>
      </c>
      <c r="K11" s="514"/>
      <c r="L11" s="514"/>
      <c r="M11" s="514"/>
      <c r="N11" s="514"/>
      <c r="O11" s="514"/>
      <c r="P11" s="514"/>
      <c r="Q11" s="514"/>
      <c r="R11" s="514"/>
      <c r="S11" s="514"/>
      <c r="T11" s="514"/>
      <c r="U11" s="514"/>
      <c r="V11" s="514"/>
      <c r="W11" s="514"/>
      <c r="X11" s="514"/>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c r="A12" s="45"/>
      <c r="B12" s="54"/>
      <c r="C12" s="47">
        <f>INT($C$6)+1.045</f>
        <v>2.0449999999999999</v>
      </c>
      <c r="D12" s="73"/>
      <c r="E12" s="70"/>
      <c r="F12" s="70"/>
      <c r="G12" s="73"/>
      <c r="H12" s="76" t="s">
        <v>149</v>
      </c>
      <c r="I12" s="278">
        <v>45267.412782407402</v>
      </c>
      <c r="J12" s="515" t="s">
        <v>3054</v>
      </c>
      <c r="K12" s="516"/>
      <c r="L12" s="516"/>
      <c r="M12" s="516"/>
      <c r="N12" s="516"/>
      <c r="O12" s="516"/>
      <c r="P12" s="516"/>
      <c r="Q12" s="516"/>
      <c r="R12" s="516"/>
      <c r="S12" s="516"/>
      <c r="T12" s="516"/>
      <c r="U12" s="516"/>
      <c r="V12" s="516"/>
      <c r="W12" s="516"/>
      <c r="X12" s="517"/>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25" hidden="1" customHeight="1" outlineLevel="3">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25" hidden="1" customHeight="1" outlineLevel="3">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25" hidden="1" customHeight="1" outlineLevel="3">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25" hidden="1" customHeight="1" outlineLevel="2">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25" customHeight="1" outlineLevel="1">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25" customHeight="1" collapsed="1">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25" customHeight="1" thickBot="1">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25" customHeight="1" outlineLevel="1" collapsed="1">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25" customHeight="1">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25" customHeight="1" outlineLevel="1" collapsed="1">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25" hidden="1" customHeight="1" outlineLevel="2">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25" hidden="1" customHeight="1" outlineLevel="3">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25" hidden="1" customHeight="1" outlineLevel="3">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25" hidden="1" customHeight="1" outlineLevel="2">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8" hidden="1" outlineLevel="2">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25" hidden="1" customHeight="1" outlineLevel="3">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25" hidden="1" customHeight="1" outlineLevel="3">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25" hidden="1" customHeight="1" outlineLevel="2">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25" hidden="1" customHeight="1" outlineLevel="2">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25" customHeight="1" outlineLevel="1">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25" customHeight="1" collapsed="1">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25" customHeight="1" thickBot="1">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25" customHeight="1" outlineLevel="1" collapsed="1">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25" customHeight="1">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25" customHeight="1" outlineLevel="1" collapsed="1">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25" hidden="1" customHeight="1" outlineLevel="2">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25" hidden="1" customHeight="1" outlineLevel="3">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25" hidden="1" customHeight="1" outlineLevel="2">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25" hidden="1" customHeight="1" outlineLevel="3">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25" hidden="1" customHeight="1" outlineLevel="2">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25" hidden="1" customHeight="1" outlineLevel="3">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25" hidden="1" customHeight="1" outlineLevel="2">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25" hidden="1" customHeight="1" outlineLevel="2">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25" customHeight="1" outlineLevel="1">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25" customHeight="1" collapsed="1">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25" customHeight="1" thickBot="1">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25" customHeight="1" outlineLevel="1" collapsed="1">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25" customHeight="1">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25" customHeight="1" outlineLevel="1" collapsed="1">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25" hidden="1" customHeight="1" outlineLevel="2">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25" customHeight="1" outlineLevel="3">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25" customHeight="1" outlineLevel="3">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25" customHeight="1" outlineLevel="2">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25" customHeight="1" outlineLevel="3">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25" customHeight="1" outlineLevel="2">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25" customHeight="1" outlineLevel="2">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25" customHeight="1" outlineLevel="1">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25" customHeight="1" collapsed="1">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25" customHeight="1" thickBot="1">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25" customHeight="1" outlineLevel="1" collapsed="1">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25" customHeight="1">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25" customHeight="1" outlineLevel="1" collapsed="1">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25" hidden="1" customHeight="1" outlineLevel="2">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25" customHeight="1" outlineLevel="3">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25" customHeight="1" outlineLevel="2">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25" customHeight="1" outlineLevel="3">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8">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8">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25" customHeight="1" outlineLevel="2">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25" customHeight="1" outlineLevel="3">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4" outlineLevel="2">
      <c r="A309" s="45"/>
      <c r="B309" s="54"/>
      <c r="C309" s="87">
        <f>INT($C$276)+2</f>
        <v>3</v>
      </c>
      <c r="D309" s="73"/>
      <c r="E309" s="70"/>
      <c r="F309" s="70"/>
      <c r="G309" s="73"/>
      <c r="H309" s="109"/>
      <c r="I309" s="109"/>
      <c r="J309" s="109"/>
      <c r="K309" s="109"/>
      <c r="L309" s="109" t="s">
        <v>3079</v>
      </c>
      <c r="M309" s="508">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6" outlineLevel="3">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25" customHeight="1" outlineLevel="2">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25" customHeight="1" outlineLevel="3">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25" customHeight="1" outlineLevel="2">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25" customHeight="1" outlineLevel="2">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25" customHeight="1" outlineLevel="2">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25" customHeight="1" outlineLevel="2">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25" customHeight="1" outlineLevel="1">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25" customHeight="1" collapsed="1">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25" customHeight="1" thickBot="1">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25" customHeight="1" outlineLevel="1" collapsed="1">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25" customHeight="1">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25" customHeight="1" outlineLevel="1" collapsed="1">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25" hidden="1" customHeight="1" outlineLevel="2">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25" customHeight="1" outlineLevel="3">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25" customHeight="1" outlineLevel="2">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25" customHeight="1" outlineLevel="1">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25" customHeight="1" collapsed="1">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562" activePane="bottomRight" state="frozen"/>
      <selection activeCell="A3" sqref="A3"/>
      <selection pane="topRight" activeCell="J3" sqref="J3"/>
      <selection pane="bottomLeft" activeCell="A39" sqref="A39"/>
      <selection pane="bottomRight" activeCell="J12" sqref="J12:Y12"/>
    </sheetView>
  </sheetViews>
  <sheetFormatPr baseColWidth="10" defaultColWidth="8.83203125" defaultRowHeight="15" outlineLevelRow="4" outlineLevelCol="2"/>
  <cols>
    <col min="1" max="1" width="4.6640625" customWidth="1"/>
    <col min="2" max="2" width="2.6640625" customWidth="1" collapsed="1"/>
    <col min="3" max="3" width="6.33203125" hidden="1" customWidth="1" outlineLevel="2"/>
    <col min="4" max="4" width="1.6640625" customWidth="1"/>
    <col min="5" max="6" width="9.1640625" customWidth="1" outlineLevel="1"/>
    <col min="7" max="7" width="1.6640625" customWidth="1" outlineLevel="1"/>
    <col min="8" max="8" width="58.83203125" customWidth="1"/>
    <col min="9" max="9" width="15.5" customWidth="1"/>
    <col min="10" max="10" width="19.6640625" bestFit="1" customWidth="1"/>
    <col min="11" max="11" width="9.5" customWidth="1" outlineLevel="1"/>
    <col min="12" max="16" width="9.1640625" customWidth="1" outlineLevel="1"/>
    <col min="17" max="17" width="3.1640625" customWidth="1" outlineLevel="1"/>
    <col min="18" max="19" width="24.6640625" customWidth="1" outlineLevel="1"/>
    <col min="20" max="20" width="7" customWidth="1"/>
    <col min="21" max="28" width="10.5" customWidth="1" outlineLevel="1"/>
    <col min="29" max="29" width="2" customWidth="1" outlineLevel="1"/>
    <col min="30" max="30" width="20.5" customWidth="1" outlineLevel="1"/>
    <col min="31" max="31" width="7" customWidth="1"/>
    <col min="32" max="33" width="10.5" customWidth="1" outlineLevel="1"/>
    <col min="34" max="34" width="1.6640625" customWidth="1"/>
    <col min="35" max="36" width="4.6640625" customWidth="1"/>
    <col min="38" max="38" width="46.1640625" customWidth="1"/>
  </cols>
  <sheetData>
    <row r="1" spans="1:38">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25" customHeight="1" thickBot="1">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25" customHeight="1" outlineLevel="1" collapsed="1">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25" customHeight="1">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25" customHeight="1" outlineLevel="1">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25" customHeight="1" outlineLevel="2">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25" customHeight="1" outlineLevel="1">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c r="A11" s="45"/>
      <c r="B11" s="54"/>
      <c r="C11" s="47">
        <f>INT($C$6)+1.045</f>
        <v>2.0449999999999999</v>
      </c>
      <c r="D11" s="73"/>
      <c r="E11" s="70"/>
      <c r="F11" s="70"/>
      <c r="G11" s="73"/>
      <c r="H11" s="76" t="s">
        <v>148</v>
      </c>
      <c r="I11" s="310">
        <v>45263.452692476902</v>
      </c>
      <c r="J11" s="519" t="s">
        <v>3029</v>
      </c>
      <c r="K11" s="520"/>
      <c r="L11" s="520"/>
      <c r="M11" s="520"/>
      <c r="N11" s="520"/>
      <c r="O11" s="520"/>
      <c r="P11" s="520"/>
      <c r="Q11" s="520"/>
      <c r="R11" s="520"/>
      <c r="S11" s="520"/>
      <c r="T11" s="520"/>
      <c r="U11" s="520"/>
      <c r="V11" s="520"/>
      <c r="W11" s="520"/>
      <c r="X11" s="520"/>
      <c r="Y11" s="520"/>
      <c r="Z11" s="386"/>
      <c r="AA11" s="386"/>
      <c r="AB11" s="387"/>
      <c r="AC11" s="323"/>
      <c r="AD11" s="76"/>
      <c r="AE11" s="76"/>
      <c r="AF11" s="76"/>
      <c r="AG11" s="76"/>
      <c r="AH11" s="73"/>
      <c r="AI11" s="57"/>
      <c r="AJ11" s="45"/>
      <c r="AK11" s="45"/>
      <c r="AL11" s="45"/>
    </row>
    <row r="12" spans="1:38" ht="45" customHeight="1" outlineLevel="1">
      <c r="A12" s="45"/>
      <c r="B12" s="54"/>
      <c r="C12" s="47">
        <f>INT($C$6)+1.045</f>
        <v>2.0449999999999999</v>
      </c>
      <c r="D12" s="73"/>
      <c r="E12" s="70"/>
      <c r="F12" s="70"/>
      <c r="G12" s="73"/>
      <c r="H12" s="76" t="s">
        <v>149</v>
      </c>
      <c r="I12" s="278">
        <v>45265.617936111099</v>
      </c>
      <c r="J12" s="521" t="s">
        <v>3042</v>
      </c>
      <c r="K12" s="522"/>
      <c r="L12" s="522"/>
      <c r="M12" s="522"/>
      <c r="N12" s="522"/>
      <c r="O12" s="522"/>
      <c r="P12" s="522"/>
      <c r="Q12" s="522"/>
      <c r="R12" s="522"/>
      <c r="S12" s="522"/>
      <c r="T12" s="522"/>
      <c r="U12" s="522"/>
      <c r="V12" s="522"/>
      <c r="W12" s="522"/>
      <c r="X12" s="522"/>
      <c r="Y12" s="522"/>
      <c r="Z12" s="388"/>
      <c r="AA12" s="388"/>
      <c r="AB12" s="389"/>
      <c r="AC12" s="323"/>
      <c r="AD12" s="76"/>
      <c r="AE12" s="76"/>
      <c r="AF12" s="76"/>
      <c r="AG12" s="76"/>
      <c r="AH12" s="73"/>
      <c r="AI12" s="57"/>
      <c r="AJ12" s="45"/>
      <c r="AK12" s="45"/>
      <c r="AL12" s="45"/>
    </row>
    <row r="13" spans="1:38" ht="5.25" hidden="1" customHeight="1" outlineLevel="3">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25" hidden="1" customHeight="1" outlineLevel="3">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25" hidden="1" customHeight="1" outlineLevel="3">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25" customHeight="1" outlineLevel="2">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25" customHeight="1" outlineLevel="1">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25" customHeight="1">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25" customHeight="1" thickBot="1">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25" customHeight="1" outlineLevel="1" collapsed="1">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25" customHeight="1">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25" customHeight="1" outlineLevel="1">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25" customHeight="1" outlineLevel="2">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outlineLevel="1">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25" customHeight="1" outlineLevel="2">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c r="A45" s="45"/>
      <c r="B45" s="54"/>
      <c r="C45" s="47">
        <f t="shared" si="0"/>
        <v>3</v>
      </c>
      <c r="D45" s="73"/>
      <c r="E45" s="70"/>
      <c r="F45" s="70"/>
      <c r="G45" s="73"/>
      <c r="H45" s="136" t="s">
        <v>3009</v>
      </c>
      <c r="I45" s="96" t="s">
        <v>713</v>
      </c>
      <c r="J45" s="96"/>
      <c r="K45" s="76"/>
      <c r="L45" s="76"/>
      <c r="M45" s="76"/>
      <c r="N45" s="76"/>
      <c r="O45" s="76"/>
      <c r="P45" s="76"/>
      <c r="Q45" s="76"/>
      <c r="R45" s="76"/>
      <c r="S45" s="76"/>
      <c r="T45" s="76"/>
      <c r="U45" s="499">
        <f>3.058*U44/(U$358*U$364)</f>
        <v>27.53301320528211</v>
      </c>
      <c r="V45" s="500">
        <f t="shared" ref="V45:AB45" si="1">3.058*V44/(V$358*V$364)</f>
        <v>36.710684273709482</v>
      </c>
      <c r="W45" s="500">
        <f t="shared" si="1"/>
        <v>36.037655062024804</v>
      </c>
      <c r="X45" s="500">
        <f t="shared" si="1"/>
        <v>36.710684273709482</v>
      </c>
      <c r="Y45" s="500">
        <f t="shared" si="1"/>
        <v>44.052821128451377</v>
      </c>
      <c r="Z45" s="500">
        <f t="shared" si="1"/>
        <v>42.829131652661061</v>
      </c>
      <c r="AA45" s="500">
        <f t="shared" si="1"/>
        <v>42.829131652661061</v>
      </c>
      <c r="AB45" s="500">
        <f t="shared" si="1"/>
        <v>48.947579031612641</v>
      </c>
      <c r="AC45" s="76"/>
      <c r="AD45" s="97" t="s">
        <v>3027</v>
      </c>
      <c r="AE45" s="76"/>
      <c r="AF45" s="97">
        <v>1</v>
      </c>
      <c r="AG45" s="97">
        <v>1</v>
      </c>
      <c r="AH45" s="73"/>
      <c r="AI45" s="57"/>
      <c r="AJ45" s="45"/>
      <c r="AK45" s="45"/>
      <c r="AL45" s="45"/>
    </row>
    <row r="46" spans="1:38" outlineLevel="2">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25" hidden="1" customHeight="1" outlineLevel="3">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25" customHeight="1" outlineLevel="2">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25" hidden="1" customHeight="1" outlineLevel="3">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25" customHeight="1" outlineLevel="2">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25" customHeight="1" outlineLevel="1">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25" customHeight="1">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baseColWidth="10" defaultColWidth="9.1640625" defaultRowHeight="15" outlineLevelRow="4" outlineLevelCol="2"/>
  <cols>
    <col min="1" max="1" width="4.6640625" customWidth="1"/>
    <col min="2" max="2" width="2.6640625" customWidth="1" collapsed="1"/>
    <col min="3" max="3" width="4.6640625" hidden="1" customWidth="1" outlineLevel="2"/>
    <col min="4" max="4" width="1.6640625" customWidth="1" collapsed="1"/>
    <col min="5" max="6" width="9.1640625" hidden="1" customWidth="1" outlineLevel="1"/>
    <col min="7" max="7" width="1.6640625" hidden="1" customWidth="1" outlineLevel="1"/>
    <col min="8" max="8" width="56" customWidth="1"/>
    <col min="9" max="9" width="14.5" customWidth="1"/>
    <col min="10" max="10" width="19.6640625" bestFit="1" customWidth="1"/>
    <col min="12" max="12" width="9.1640625" customWidth="1"/>
    <col min="17" max="17" width="3.33203125" customWidth="1"/>
    <col min="18" max="18" width="17.33203125" customWidth="1"/>
    <col min="19" max="20" width="9.1640625" customWidth="1"/>
    <col min="22" max="22" width="9.6640625" bestFit="1" customWidth="1"/>
    <col min="26" max="26" width="1.6640625" customWidth="1"/>
    <col min="27" max="28" width="4.6640625" customWidth="1"/>
    <col min="30" max="30" width="46.1640625" customWidth="1"/>
  </cols>
  <sheetData>
    <row r="1" spans="1:30">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25" customHeight="1" thickBot="1">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25" customHeight="1" outlineLevel="1">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25" customHeight="1">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25" customHeight="1" outlineLevel="1">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25" customHeight="1" outlineLevel="2">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25" customHeight="1" outlineLevel="1">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c r="A11" s="45"/>
      <c r="B11" s="54"/>
      <c r="C11" s="47">
        <f>INT($C$6)+1.045</f>
        <v>2.0449999999999999</v>
      </c>
      <c r="D11" s="73"/>
      <c r="E11" s="70"/>
      <c r="F11" s="70"/>
      <c r="G11" s="73"/>
      <c r="H11" s="76" t="s">
        <v>148</v>
      </c>
      <c r="I11" s="310">
        <v>44653.716487384299</v>
      </c>
      <c r="J11" s="518" t="s">
        <v>2401</v>
      </c>
      <c r="K11" s="514"/>
      <c r="L11" s="514"/>
      <c r="M11" s="514"/>
      <c r="N11" s="514"/>
      <c r="O11" s="514"/>
      <c r="P11" s="514"/>
      <c r="Q11" s="514"/>
      <c r="R11" s="514"/>
      <c r="S11" s="514"/>
      <c r="T11" s="514"/>
      <c r="U11" s="514"/>
      <c r="V11" s="514"/>
      <c r="W11" s="514"/>
      <c r="X11" s="514"/>
      <c r="Y11" s="76"/>
      <c r="Z11" s="73"/>
      <c r="AA11" s="57"/>
      <c r="AB11" s="45"/>
      <c r="AC11" s="45"/>
      <c r="AD11" s="45"/>
    </row>
    <row r="12" spans="1:30" ht="45" customHeight="1" outlineLevel="1" collapsed="1">
      <c r="A12" s="45"/>
      <c r="B12" s="54"/>
      <c r="C12" s="47">
        <f>INT($C$6)+1.045</f>
        <v>2.0449999999999999</v>
      </c>
      <c r="D12" s="73"/>
      <c r="E12" s="70"/>
      <c r="F12" s="70"/>
      <c r="G12" s="73"/>
      <c r="H12" s="76" t="s">
        <v>149</v>
      </c>
      <c r="I12" s="314">
        <v>44664.379814814798</v>
      </c>
      <c r="J12" s="515" t="s">
        <v>2412</v>
      </c>
      <c r="K12" s="516"/>
      <c r="L12" s="516"/>
      <c r="M12" s="516"/>
      <c r="N12" s="516"/>
      <c r="O12" s="516"/>
      <c r="P12" s="516"/>
      <c r="Q12" s="516"/>
      <c r="R12" s="516"/>
      <c r="S12" s="516"/>
      <c r="T12" s="516"/>
      <c r="U12" s="516"/>
      <c r="V12" s="516"/>
      <c r="W12" s="516"/>
      <c r="X12" s="517"/>
      <c r="Y12" s="76"/>
      <c r="Z12" s="73"/>
      <c r="AA12" s="57"/>
      <c r="AB12" s="45"/>
      <c r="AC12" s="45"/>
      <c r="AD12" s="45"/>
    </row>
    <row r="13" spans="1:30" ht="5.25" hidden="1" customHeight="1" outlineLevel="3">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25" hidden="1" customHeight="1" outlineLevel="3">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25" hidden="1" customHeight="1" outlineLevel="3">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25" hidden="1" customHeight="1" outlineLevel="2">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25" customHeight="1" outlineLevel="1">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25" customHeight="1">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25" customHeight="1" thickBot="1">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25" customHeight="1" outlineLevel="1">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25" customHeight="1">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25" customHeight="1" outlineLevel="1">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25" customHeight="1" outlineLevel="2">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25" customHeight="1" outlineLevel="2">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25" customHeight="1" outlineLevel="3">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25" customHeight="1" outlineLevel="2">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25" customHeight="1" outlineLevel="3">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25" customHeight="1" outlineLevel="2">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25" customHeight="1" outlineLevel="1">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25" customHeight="1">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baseColWidth="10" defaultColWidth="8.83203125" defaultRowHeight="15"/>
  <cols>
    <col min="1" max="1" width="24.1640625" style="1" bestFit="1" customWidth="1"/>
    <col min="2" max="2" width="10.5" style="1" bestFit="1" customWidth="1"/>
    <col min="3" max="3" width="10.6640625" style="1" bestFit="1" customWidth="1"/>
    <col min="4" max="16384" width="8.83203125" style="1"/>
  </cols>
  <sheetData>
    <row r="2" spans="1:3">
      <c r="A2" s="3" t="s">
        <v>37</v>
      </c>
    </row>
    <row r="3" spans="1:3">
      <c r="A3" t="s">
        <v>2950</v>
      </c>
      <c r="B3" s="509">
        <v>6.9999999999999994E-5</v>
      </c>
      <c r="C3" s="1" t="s">
        <v>2954</v>
      </c>
    </row>
    <row r="4" spans="1:3">
      <c r="A4" t="s">
        <v>2951</v>
      </c>
      <c r="B4" s="509">
        <v>1.2999999999999999E-4</v>
      </c>
      <c r="C4" s="1" t="s">
        <v>2955</v>
      </c>
    </row>
    <row r="5" spans="1:3">
      <c r="A5" t="s">
        <v>2952</v>
      </c>
      <c r="B5" s="509">
        <v>1.9000000000000001E-4</v>
      </c>
      <c r="C5" s="1" t="s">
        <v>2956</v>
      </c>
    </row>
    <row r="6" spans="1:3">
      <c r="A6" t="s">
        <v>2953</v>
      </c>
      <c r="B6" s="509">
        <v>1.9000000000000001E-4</v>
      </c>
      <c r="C6" s="1" t="s">
        <v>2955</v>
      </c>
    </row>
    <row r="8" spans="1:3">
      <c r="A8" s="3" t="s">
        <v>63</v>
      </c>
    </row>
    <row r="9" spans="1:3">
      <c r="A9" t="s">
        <v>64</v>
      </c>
      <c r="B9">
        <v>7</v>
      </c>
    </row>
    <row r="10" spans="1:3" ht="9.75" customHeight="1">
      <c r="A10" s="3"/>
    </row>
    <row r="12" spans="1:3">
      <c r="A12" s="3" t="s">
        <v>62</v>
      </c>
    </row>
    <row r="13" spans="1:3" ht="6.75" customHeight="1"/>
    <row r="14" spans="1:3">
      <c r="A14" t="s">
        <v>2962</v>
      </c>
      <c r="B14"/>
    </row>
    <row r="15" spans="1:3">
      <c r="A15" s="354" t="str">
        <f>General!G37</f>
        <v>b</v>
      </c>
      <c r="B15">
        <v>20</v>
      </c>
      <c r="C15" s="1" t="s">
        <v>2960</v>
      </c>
    </row>
    <row r="16" spans="1:3">
      <c r="A16" s="354" t="str">
        <f>General!G38</f>
        <v>bd</v>
      </c>
      <c r="B16">
        <v>20</v>
      </c>
      <c r="C16" s="1" t="s">
        <v>2960</v>
      </c>
    </row>
    <row r="17" spans="1:3">
      <c r="A17" s="354" t="str">
        <f>General!G39</f>
        <v>f</v>
      </c>
      <c r="B17">
        <v>7</v>
      </c>
      <c r="C17" s="1" t="s">
        <v>2960</v>
      </c>
    </row>
    <row r="18" spans="1:3">
      <c r="A18" s="354" t="str">
        <f>General!G40</f>
        <v>h</v>
      </c>
      <c r="B18">
        <v>20</v>
      </c>
      <c r="C18" s="1" t="s">
        <v>2960</v>
      </c>
    </row>
    <row r="19" spans="1:3">
      <c r="A19" s="354" t="str">
        <f>General!G41</f>
        <v>i</v>
      </c>
      <c r="B19">
        <v>7</v>
      </c>
      <c r="C19" s="1" t="s">
        <v>2960</v>
      </c>
    </row>
    <row r="20" spans="1:3">
      <c r="A20" s="354" t="str">
        <f>General!G42</f>
        <v>k</v>
      </c>
      <c r="B20">
        <v>7</v>
      </c>
      <c r="C20" s="1" t="s">
        <v>2960</v>
      </c>
    </row>
    <row r="21" spans="1:3">
      <c r="A21" s="354" t="str">
        <f>General!G43</f>
        <v>l</v>
      </c>
      <c r="B21">
        <v>7</v>
      </c>
      <c r="C21" s="1" t="s">
        <v>2960</v>
      </c>
    </row>
    <row r="22" spans="1:3">
      <c r="A22" s="354" t="str">
        <f>General!G44</f>
        <v>o</v>
      </c>
      <c r="B22">
        <v>20</v>
      </c>
      <c r="C22" s="1" t="s">
        <v>2960</v>
      </c>
    </row>
    <row r="23" spans="1:3">
      <c r="A23" s="354" t="str">
        <f>General!G45</f>
        <v>od</v>
      </c>
      <c r="B23">
        <v>20</v>
      </c>
      <c r="C23" s="1" t="s">
        <v>2960</v>
      </c>
    </row>
    <row r="24" spans="1:3">
      <c r="A24" s="354" t="str">
        <f>General!G46</f>
        <v>of</v>
      </c>
      <c r="B24">
        <v>20</v>
      </c>
      <c r="C24" s="1" t="s">
        <v>2960</v>
      </c>
    </row>
    <row r="25" spans="1:3">
      <c r="A25" s="354" t="str">
        <f>General!G47</f>
        <v>r</v>
      </c>
      <c r="B25">
        <v>7</v>
      </c>
      <c r="C25" s="1" t="s">
        <v>2960</v>
      </c>
    </row>
    <row r="26" spans="1:3">
      <c r="A26" s="354" t="str">
        <f>General!G48</f>
        <v>rd</v>
      </c>
      <c r="B26">
        <v>7</v>
      </c>
      <c r="C26" s="1" t="s">
        <v>2960</v>
      </c>
    </row>
    <row r="27" spans="1:3">
      <c r="A27" s="354" t="str">
        <f>General!G49</f>
        <v>v</v>
      </c>
      <c r="B27">
        <v>7</v>
      </c>
      <c r="C27" s="1" t="s">
        <v>2960</v>
      </c>
    </row>
    <row r="28" spans="1:3">
      <c r="A28" s="354" t="str">
        <f>General!G50</f>
        <v>w</v>
      </c>
      <c r="B28">
        <v>20</v>
      </c>
      <c r="C28" s="1" t="s">
        <v>2960</v>
      </c>
    </row>
    <row r="29" spans="1:3">
      <c r="A29" s="354" t="str">
        <f>General!G51</f>
        <v>wd</v>
      </c>
      <c r="B29">
        <v>20</v>
      </c>
      <c r="C29" s="1" t="s">
        <v>2960</v>
      </c>
    </row>
    <row r="30" spans="1:3">
      <c r="A30" s="354" t="str">
        <f>General!G52</f>
        <v>z</v>
      </c>
      <c r="B30">
        <v>7</v>
      </c>
      <c r="C30" s="1" t="s">
        <v>2960</v>
      </c>
    </row>
    <row r="31" spans="1:3">
      <c r="A31" s="354" t="str">
        <f>General!G53</f>
        <v>zd</v>
      </c>
      <c r="B31">
        <v>7</v>
      </c>
      <c r="C31" s="1" t="s">
        <v>2960</v>
      </c>
    </row>
    <row r="33" spans="1:3">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163" workbookViewId="0">
      <selection activeCell="B142" sqref="B142"/>
    </sheetView>
  </sheetViews>
  <sheetFormatPr baseColWidth="10" defaultColWidth="8.83203125" defaultRowHeight="15"/>
  <cols>
    <col min="1" max="1" width="26" style="1" bestFit="1" customWidth="1"/>
    <col min="2" max="2" width="13.83203125" style="1" customWidth="1"/>
    <col min="3" max="3" width="11.1640625" style="1" customWidth="1"/>
    <col min="4" max="4" width="11" style="1" customWidth="1"/>
    <col min="5" max="5" width="12.5" style="1" customWidth="1"/>
    <col min="6" max="14" width="8.83203125" style="1"/>
    <col min="15" max="15" width="19.6640625" style="1" customWidth="1"/>
    <col min="16" max="16384" width="8.83203125" style="1"/>
  </cols>
  <sheetData>
    <row r="10" spans="1:17">
      <c r="A10" s="3" t="s">
        <v>2188</v>
      </c>
    </row>
    <row r="11" spans="1:17" ht="16" thickBot="1">
      <c r="A11" t="s">
        <v>77</v>
      </c>
      <c r="B11" t="s">
        <v>78</v>
      </c>
      <c r="C11" t="s">
        <v>134</v>
      </c>
      <c r="D11" t="s">
        <v>135</v>
      </c>
      <c r="E11" t="s">
        <v>2957</v>
      </c>
      <c r="F11" t="s">
        <v>2958</v>
      </c>
    </row>
    <row r="12" spans="1:17" ht="16">
      <c r="A12" t="s">
        <v>2821</v>
      </c>
      <c r="B12">
        <v>140000</v>
      </c>
      <c r="C12" s="44">
        <v>1</v>
      </c>
      <c r="D12" s="44">
        <v>0</v>
      </c>
      <c r="E12" s="44">
        <v>0</v>
      </c>
      <c r="F12" s="44">
        <v>0</v>
      </c>
      <c r="O12" s="511" t="s">
        <v>3089</v>
      </c>
      <c r="Q12" s="1">
        <f>_xlfn.NUMBERVALUE(RIGHT(O12,LEN(O12)-1))</f>
        <v>140000</v>
      </c>
    </row>
    <row r="13" spans="1:17" ht="16">
      <c r="A13" t="s">
        <v>2819</v>
      </c>
      <c r="B13">
        <v>20000</v>
      </c>
      <c r="C13" s="44">
        <v>1</v>
      </c>
      <c r="D13" s="44">
        <v>0</v>
      </c>
      <c r="E13" s="44">
        <v>0</v>
      </c>
      <c r="F13" s="44">
        <v>0</v>
      </c>
      <c r="O13" s="510" t="s">
        <v>3090</v>
      </c>
      <c r="Q13" s="1">
        <f t="shared" ref="Q13:Q26" si="0">_xlfn.NUMBERVALUE(RIGHT(O13,LEN(O13)-1))</f>
        <v>20000</v>
      </c>
    </row>
    <row r="14" spans="1:17" ht="16">
      <c r="A14" t="s">
        <v>2820</v>
      </c>
      <c r="B14">
        <v>150000</v>
      </c>
      <c r="C14" s="44">
        <v>0</v>
      </c>
      <c r="D14" s="44">
        <v>1</v>
      </c>
      <c r="E14" s="44">
        <v>0</v>
      </c>
      <c r="F14" s="44">
        <v>0</v>
      </c>
      <c r="O14" s="510" t="s">
        <v>3091</v>
      </c>
      <c r="Q14" s="1">
        <f t="shared" si="0"/>
        <v>150000</v>
      </c>
    </row>
    <row r="15" spans="1:17" ht="16">
      <c r="A15" t="s">
        <v>133</v>
      </c>
      <c r="B15">
        <v>30000</v>
      </c>
      <c r="C15" s="44">
        <v>0</v>
      </c>
      <c r="D15" s="44">
        <v>1</v>
      </c>
      <c r="E15" s="44">
        <v>0</v>
      </c>
      <c r="F15" s="44">
        <v>0</v>
      </c>
      <c r="O15" s="510" t="s">
        <v>3092</v>
      </c>
      <c r="Q15" s="1">
        <f t="shared" si="0"/>
        <v>30000</v>
      </c>
    </row>
    <row r="16" spans="1:17" ht="16">
      <c r="A16" t="s">
        <v>2822</v>
      </c>
      <c r="B16">
        <v>284000</v>
      </c>
      <c r="C16" s="44">
        <v>0</v>
      </c>
      <c r="D16" s="44">
        <v>0.3</v>
      </c>
      <c r="E16" s="44">
        <v>0</v>
      </c>
      <c r="F16" s="44">
        <v>1</v>
      </c>
      <c r="O16" s="510" t="s">
        <v>3093</v>
      </c>
      <c r="Q16" s="1">
        <f t="shared" si="0"/>
        <v>284000</v>
      </c>
    </row>
    <row r="17" spans="1:17" ht="16">
      <c r="A17" t="s">
        <v>24</v>
      </c>
      <c r="B17">
        <v>160000</v>
      </c>
      <c r="C17" s="44">
        <v>0</v>
      </c>
      <c r="D17" s="44">
        <v>0</v>
      </c>
      <c r="E17" s="44">
        <v>1</v>
      </c>
      <c r="F17" s="44">
        <v>0</v>
      </c>
      <c r="O17" s="510" t="s">
        <v>3094</v>
      </c>
      <c r="Q17" s="1">
        <f t="shared" si="0"/>
        <v>160000</v>
      </c>
    </row>
    <row r="18" spans="1:17" ht="16">
      <c r="A18" t="s">
        <v>25</v>
      </c>
      <c r="B18">
        <v>30000</v>
      </c>
      <c r="C18" s="44">
        <v>0</v>
      </c>
      <c r="D18" s="44">
        <v>0</v>
      </c>
      <c r="E18" s="44">
        <v>0</v>
      </c>
      <c r="F18" s="44">
        <v>1</v>
      </c>
      <c r="O18" s="510" t="s">
        <v>3092</v>
      </c>
      <c r="Q18" s="1">
        <f t="shared" si="0"/>
        <v>30000</v>
      </c>
    </row>
    <row r="19" spans="1:17" ht="16">
      <c r="A19" t="s">
        <v>26</v>
      </c>
      <c r="B19">
        <v>0</v>
      </c>
      <c r="C19" s="44">
        <v>0</v>
      </c>
      <c r="D19" s="44">
        <v>0</v>
      </c>
      <c r="E19" s="44">
        <v>0</v>
      </c>
      <c r="F19" s="44">
        <v>0</v>
      </c>
      <c r="O19" s="510" t="s">
        <v>3095</v>
      </c>
      <c r="Q19" s="1" t="e">
        <f t="shared" si="0"/>
        <v>#VALUE!</v>
      </c>
    </row>
    <row r="20" spans="1:17" ht="16">
      <c r="A20" t="s">
        <v>27</v>
      </c>
      <c r="B20">
        <v>40000</v>
      </c>
      <c r="C20" s="44">
        <v>0</v>
      </c>
      <c r="D20" s="44">
        <v>0</v>
      </c>
      <c r="E20" s="44">
        <v>0</v>
      </c>
      <c r="F20" s="44">
        <v>0</v>
      </c>
      <c r="O20" s="510" t="s">
        <v>3096</v>
      </c>
      <c r="Q20" s="1">
        <f t="shared" si="0"/>
        <v>40000</v>
      </c>
    </row>
    <row r="21" spans="1:17" ht="16">
      <c r="A21" t="s">
        <v>28</v>
      </c>
      <c r="B21">
        <v>50000</v>
      </c>
      <c r="C21" s="44">
        <v>0</v>
      </c>
      <c r="D21" s="44">
        <v>0</v>
      </c>
      <c r="E21" s="44">
        <v>0</v>
      </c>
      <c r="F21" s="44">
        <v>0</v>
      </c>
      <c r="O21" s="510" t="s">
        <v>3097</v>
      </c>
      <c r="Q21" s="1">
        <f t="shared" si="0"/>
        <v>50000</v>
      </c>
    </row>
    <row r="22" spans="1:17" ht="16">
      <c r="A22" t="s">
        <v>29</v>
      </c>
      <c r="B22">
        <v>130000</v>
      </c>
      <c r="C22" s="44">
        <v>0.15</v>
      </c>
      <c r="D22" s="44">
        <v>0.3</v>
      </c>
      <c r="E22" s="44">
        <v>0</v>
      </c>
      <c r="F22" s="44">
        <v>0.15</v>
      </c>
      <c r="O22" s="510" t="s">
        <v>3098</v>
      </c>
      <c r="Q22" s="1">
        <f t="shared" si="0"/>
        <v>130000</v>
      </c>
    </row>
    <row r="23" spans="1:17" ht="16">
      <c r="A23" t="s">
        <v>2824</v>
      </c>
      <c r="B23">
        <v>55000</v>
      </c>
      <c r="C23" s="44">
        <v>0</v>
      </c>
      <c r="D23" s="44">
        <v>1</v>
      </c>
      <c r="E23" s="44">
        <v>0</v>
      </c>
      <c r="F23" s="44">
        <v>0</v>
      </c>
      <c r="O23" s="510" t="s">
        <v>3099</v>
      </c>
      <c r="Q23" s="1">
        <f t="shared" si="0"/>
        <v>55000</v>
      </c>
    </row>
    <row r="24" spans="1:17" ht="16">
      <c r="A24" t="s">
        <v>31</v>
      </c>
      <c r="B24">
        <v>25000</v>
      </c>
      <c r="C24" s="44">
        <v>0</v>
      </c>
      <c r="D24" s="44">
        <v>0.05</v>
      </c>
      <c r="E24" s="44">
        <v>0</v>
      </c>
      <c r="F24" s="44">
        <v>0</v>
      </c>
      <c r="O24" s="510" t="s">
        <v>3100</v>
      </c>
      <c r="Q24" s="1">
        <f t="shared" si="0"/>
        <v>25000</v>
      </c>
    </row>
    <row r="25" spans="1:17" ht="16">
      <c r="A25" t="s">
        <v>2823</v>
      </c>
      <c r="B25">
        <v>80000</v>
      </c>
      <c r="C25" s="44">
        <v>0.05</v>
      </c>
      <c r="D25" s="44">
        <v>0.05</v>
      </c>
      <c r="E25" s="44">
        <v>0.05</v>
      </c>
      <c r="F25" s="44">
        <v>0.05</v>
      </c>
      <c r="O25" s="510" t="s">
        <v>3101</v>
      </c>
      <c r="Q25" s="1">
        <f t="shared" si="0"/>
        <v>80000</v>
      </c>
    </row>
    <row r="26" spans="1:17" ht="17" thickBot="1">
      <c r="A26" t="s">
        <v>33</v>
      </c>
      <c r="B26">
        <v>80000</v>
      </c>
      <c r="C26" s="44">
        <v>0</v>
      </c>
      <c r="D26" s="44">
        <v>0</v>
      </c>
      <c r="E26" s="44">
        <v>0</v>
      </c>
      <c r="F26" s="44">
        <v>0</v>
      </c>
      <c r="O26" s="512" t="s">
        <v>3101</v>
      </c>
      <c r="Q26" s="1">
        <f t="shared" si="0"/>
        <v>80000</v>
      </c>
    </row>
    <row r="27" spans="1:17">
      <c r="B27" s="382">
        <f>SUM(B12:B26)</f>
        <v>1274000</v>
      </c>
    </row>
    <row r="28" spans="1:17">
      <c r="A28" s="3" t="s">
        <v>21</v>
      </c>
    </row>
    <row r="29" spans="1:17">
      <c r="A29" t="s">
        <v>34</v>
      </c>
      <c r="B29">
        <v>0.3</v>
      </c>
      <c r="C29" s="1" t="s">
        <v>126</v>
      </c>
    </row>
    <row r="30" spans="1:17" ht="7.25" customHeight="1"/>
    <row r="31" spans="1:17">
      <c r="A31" t="s">
        <v>35</v>
      </c>
      <c r="B31">
        <v>1.25</v>
      </c>
      <c r="C31" s="1" t="s">
        <v>126</v>
      </c>
    </row>
    <row r="33" spans="1:3">
      <c r="A33" s="3" t="s">
        <v>36</v>
      </c>
    </row>
    <row r="34" spans="1:3">
      <c r="A34" t="s">
        <v>2817</v>
      </c>
      <c r="B34" s="452">
        <v>1</v>
      </c>
    </row>
    <row r="35" spans="1:3" ht="7.5" customHeight="1"/>
    <row r="36" spans="1:3">
      <c r="A36" t="s">
        <v>2964</v>
      </c>
      <c r="B36">
        <v>5</v>
      </c>
      <c r="C36" s="1" t="s">
        <v>2963</v>
      </c>
    </row>
    <row r="37" spans="1:3" ht="7.25" customHeight="1"/>
    <row r="38" spans="1:3">
      <c r="A38" t="s">
        <v>61</v>
      </c>
      <c r="B38">
        <v>5.41</v>
      </c>
    </row>
    <row r="39" spans="1:3" ht="7.25" customHeight="1"/>
    <row r="40" spans="1:3">
      <c r="A40" t="s">
        <v>60</v>
      </c>
      <c r="B40">
        <v>1.08</v>
      </c>
    </row>
    <row r="41" spans="1:3" ht="7.25" customHeight="1"/>
    <row r="42" spans="1:3">
      <c r="A42" t="s">
        <v>59</v>
      </c>
      <c r="B42">
        <v>2.0699999999999998</v>
      </c>
    </row>
    <row r="43" spans="1:3" ht="7.25" customHeight="1"/>
    <row r="44" spans="1:3">
      <c r="A44" t="s">
        <v>58</v>
      </c>
      <c r="B44"/>
    </row>
    <row r="45" spans="1:3">
      <c r="A45" s="354" t="str">
        <f>General!I37</f>
        <v>a</v>
      </c>
      <c r="B45">
        <v>1</v>
      </c>
    </row>
    <row r="46" spans="1:3">
      <c r="A46" s="354" t="str">
        <f>General!I38</f>
        <v>a2</v>
      </c>
      <c r="B46">
        <v>1</v>
      </c>
    </row>
    <row r="47" spans="1:3">
      <c r="A47" s="354" t="str">
        <f>General!I39</f>
        <v>b</v>
      </c>
      <c r="B47">
        <v>1</v>
      </c>
    </row>
    <row r="48" spans="1:3">
      <c r="A48" s="354" t="str">
        <f>General!I40</f>
        <v>bd</v>
      </c>
      <c r="B48">
        <v>1</v>
      </c>
    </row>
    <row r="49" spans="1:2">
      <c r="A49" s="354" t="str">
        <f>General!I41</f>
        <v>f</v>
      </c>
      <c r="B49">
        <v>1</v>
      </c>
    </row>
    <row r="50" spans="1:2">
      <c r="A50" s="354" t="str">
        <f>General!I42</f>
        <v>h</v>
      </c>
      <c r="B50">
        <v>1</v>
      </c>
    </row>
    <row r="51" spans="1:2">
      <c r="A51" s="354" t="str">
        <f>General!I43</f>
        <v>i</v>
      </c>
      <c r="B51">
        <v>1</v>
      </c>
    </row>
    <row r="52" spans="1:2">
      <c r="A52" s="354" t="str">
        <f>General!I44</f>
        <v>j</v>
      </c>
      <c r="B52">
        <v>1</v>
      </c>
    </row>
    <row r="53" spans="1:2">
      <c r="A53" s="354" t="str">
        <f>General!I45</f>
        <v>jc</v>
      </c>
      <c r="B53">
        <v>1</v>
      </c>
    </row>
    <row r="54" spans="1:2">
      <c r="A54" s="354" t="str">
        <f>General!I46</f>
        <v>k</v>
      </c>
      <c r="B54">
        <v>1</v>
      </c>
    </row>
    <row r="55" spans="1:2">
      <c r="A55" s="354" t="str">
        <f>General!I47</f>
        <v>l</v>
      </c>
      <c r="B55">
        <v>1</v>
      </c>
    </row>
    <row r="56" spans="1:2">
      <c r="A56" s="354" t="str">
        <f>General!I48</f>
        <v>m</v>
      </c>
      <c r="B56">
        <v>1</v>
      </c>
    </row>
    <row r="57" spans="1:2">
      <c r="A57" s="354" t="str">
        <f>General!I49</f>
        <v>o</v>
      </c>
      <c r="B57">
        <v>1</v>
      </c>
    </row>
    <row r="58" spans="1:2">
      <c r="A58" s="354" t="str">
        <f>General!I50</f>
        <v>od</v>
      </c>
      <c r="B58">
        <v>1</v>
      </c>
    </row>
    <row r="59" spans="1:2">
      <c r="A59" s="354" t="str">
        <f>General!I51</f>
        <v>of</v>
      </c>
      <c r="B59">
        <v>1</v>
      </c>
    </row>
    <row r="60" spans="1:2">
      <c r="A60" s="354" t="str">
        <f>General!I52</f>
        <v>r</v>
      </c>
      <c r="B60">
        <v>1</v>
      </c>
    </row>
    <row r="61" spans="1:2">
      <c r="A61" s="354" t="str">
        <f>General!I53</f>
        <v>rd</v>
      </c>
      <c r="B61">
        <v>1</v>
      </c>
    </row>
    <row r="62" spans="1:2">
      <c r="A62" s="354" t="str">
        <f>General!I54</f>
        <v>s</v>
      </c>
      <c r="B62">
        <v>1</v>
      </c>
    </row>
    <row r="63" spans="1:2">
      <c r="A63" s="354" t="str">
        <f>General!I55</f>
        <v>sp</v>
      </c>
      <c r="B63">
        <v>1</v>
      </c>
    </row>
    <row r="64" spans="1:2">
      <c r="A64" s="354" t="str">
        <f>General!I56</f>
        <v>t</v>
      </c>
      <c r="B64">
        <v>1</v>
      </c>
    </row>
    <row r="65" spans="1:2">
      <c r="A65" s="354" t="str">
        <f>General!I57</f>
        <v>tc</v>
      </c>
      <c r="B65">
        <v>1</v>
      </c>
    </row>
    <row r="66" spans="1:2">
      <c r="A66" s="354" t="str">
        <f>General!I58</f>
        <v>u</v>
      </c>
      <c r="B66">
        <v>1</v>
      </c>
    </row>
    <row r="67" spans="1:2">
      <c r="A67" s="354" t="str">
        <f>General!I59</f>
        <v>uc</v>
      </c>
      <c r="B67">
        <v>1</v>
      </c>
    </row>
    <row r="68" spans="1:2">
      <c r="A68" s="354" t="str">
        <f>General!I60</f>
        <v>v</v>
      </c>
      <c r="B68">
        <v>1</v>
      </c>
    </row>
    <row r="69" spans="1:2">
      <c r="A69" s="354" t="str">
        <f>General!I61</f>
        <v>w</v>
      </c>
      <c r="B69">
        <v>1</v>
      </c>
    </row>
    <row r="70" spans="1:2">
      <c r="A70" s="354" t="str">
        <f>General!I62</f>
        <v>wd</v>
      </c>
      <c r="B70">
        <v>1</v>
      </c>
    </row>
    <row r="71" spans="1:2">
      <c r="A71" s="354" t="str">
        <f>General!I63</f>
        <v>x</v>
      </c>
      <c r="B71">
        <v>1</v>
      </c>
    </row>
    <row r="72" spans="1:2">
      <c r="A72" s="354" t="str">
        <f>General!I64</f>
        <v>xc</v>
      </c>
      <c r="B72">
        <v>1</v>
      </c>
    </row>
    <row r="73" spans="1:2">
      <c r="A73" s="354" t="str">
        <f>General!I65</f>
        <v>z</v>
      </c>
      <c r="B73">
        <v>1</v>
      </c>
    </row>
    <row r="74" spans="1:2">
      <c r="A74" s="354" t="str">
        <f>General!I66</f>
        <v>zd</v>
      </c>
      <c r="B74">
        <v>1</v>
      </c>
    </row>
    <row r="76" spans="1:2">
      <c r="A76" s="3" t="s">
        <v>38</v>
      </c>
    </row>
    <row r="77" spans="1:2">
      <c r="A77" t="s">
        <v>2818</v>
      </c>
      <c r="B77" s="452">
        <v>2</v>
      </c>
    </row>
    <row r="78" spans="1:2" ht="7.5" customHeight="1"/>
    <row r="79" spans="1:2">
      <c r="A79" t="s">
        <v>2949</v>
      </c>
      <c r="B79">
        <v>63</v>
      </c>
    </row>
    <row r="80" spans="1:2" ht="7.25" customHeight="1"/>
    <row r="81" spans="1:5">
      <c r="A81" t="s">
        <v>40</v>
      </c>
      <c r="B81">
        <v>0.3</v>
      </c>
      <c r="C81" s="1" t="s">
        <v>126</v>
      </c>
    </row>
    <row r="82" spans="1:5" ht="7.25" customHeight="1"/>
    <row r="83" spans="1:5">
      <c r="A83" t="s">
        <v>2959</v>
      </c>
      <c r="B83"/>
    </row>
    <row r="84" spans="1:5">
      <c r="A84" s="354" t="s">
        <v>4</v>
      </c>
      <c r="B84">
        <v>27</v>
      </c>
      <c r="C84" s="1" t="s">
        <v>2960</v>
      </c>
      <c r="E84" s="1" t="s">
        <v>2961</v>
      </c>
    </row>
    <row r="85" spans="1:5">
      <c r="A85" s="354" t="s">
        <v>2336</v>
      </c>
      <c r="B85">
        <v>27</v>
      </c>
      <c r="C85" s="1" t="s">
        <v>2960</v>
      </c>
    </row>
    <row r="86" spans="1:5">
      <c r="A86" s="354" t="s">
        <v>10</v>
      </c>
      <c r="B86">
        <v>7</v>
      </c>
      <c r="C86" s="1" t="s">
        <v>2960</v>
      </c>
    </row>
    <row r="87" spans="1:5">
      <c r="A87" s="354" t="s">
        <v>67</v>
      </c>
      <c r="B87">
        <v>27</v>
      </c>
      <c r="C87" s="1" t="s">
        <v>2960</v>
      </c>
    </row>
    <row r="88" spans="1:5">
      <c r="A88" s="354" t="s">
        <v>68</v>
      </c>
      <c r="B88">
        <v>7</v>
      </c>
      <c r="C88" s="1" t="s">
        <v>2960</v>
      </c>
    </row>
    <row r="89" spans="1:5">
      <c r="A89" s="354" t="s">
        <v>69</v>
      </c>
      <c r="B89">
        <v>7</v>
      </c>
      <c r="C89" s="1" t="s">
        <v>2960</v>
      </c>
    </row>
    <row r="90" spans="1:5">
      <c r="A90" s="354" t="s">
        <v>7</v>
      </c>
      <c r="B90">
        <v>7</v>
      </c>
      <c r="C90" s="1" t="s">
        <v>2960</v>
      </c>
    </row>
    <row r="91" spans="1:5">
      <c r="A91" s="354" t="s">
        <v>6</v>
      </c>
      <c r="B91">
        <v>27</v>
      </c>
      <c r="C91" s="1" t="s">
        <v>2960</v>
      </c>
    </row>
    <row r="92" spans="1:5">
      <c r="A92" s="354" t="s">
        <v>2340</v>
      </c>
      <c r="B92">
        <v>27</v>
      </c>
      <c r="C92" s="1" t="s">
        <v>2960</v>
      </c>
    </row>
    <row r="93" spans="1:5">
      <c r="A93" s="354" t="s">
        <v>79</v>
      </c>
      <c r="B93">
        <v>27</v>
      </c>
      <c r="C93" s="1" t="s">
        <v>2960</v>
      </c>
    </row>
    <row r="94" spans="1:5">
      <c r="A94" s="354" t="s">
        <v>9</v>
      </c>
      <c r="B94">
        <v>7</v>
      </c>
      <c r="C94" s="1" t="s">
        <v>2960</v>
      </c>
    </row>
    <row r="95" spans="1:5">
      <c r="A95" s="354" t="s">
        <v>2339</v>
      </c>
      <c r="B95">
        <v>7</v>
      </c>
      <c r="C95" s="1" t="s">
        <v>2960</v>
      </c>
    </row>
    <row r="96" spans="1:5">
      <c r="A96" s="354" t="s">
        <v>70</v>
      </c>
      <c r="B96">
        <v>7</v>
      </c>
      <c r="C96" s="1" t="s">
        <v>2960</v>
      </c>
    </row>
    <row r="97" spans="1:3">
      <c r="A97" s="354" t="s">
        <v>5</v>
      </c>
      <c r="B97">
        <v>27</v>
      </c>
      <c r="C97" s="1" t="s">
        <v>2960</v>
      </c>
    </row>
    <row r="98" spans="1:3">
      <c r="A98" s="354" t="s">
        <v>2338</v>
      </c>
      <c r="B98">
        <v>27</v>
      </c>
      <c r="C98" s="1" t="s">
        <v>2960</v>
      </c>
    </row>
    <row r="99" spans="1:3">
      <c r="A99" s="354" t="s">
        <v>8</v>
      </c>
      <c r="B99">
        <v>7</v>
      </c>
      <c r="C99" s="1" t="s">
        <v>2960</v>
      </c>
    </row>
    <row r="100" spans="1:3">
      <c r="A100" s="354" t="s">
        <v>2337</v>
      </c>
      <c r="B100">
        <v>7</v>
      </c>
      <c r="C100" s="1" t="s">
        <v>2960</v>
      </c>
    </row>
    <row r="102" spans="1:3">
      <c r="A102" t="s">
        <v>41</v>
      </c>
      <c r="B102" t="s">
        <v>2948</v>
      </c>
    </row>
    <row r="103" spans="1:3">
      <c r="A103" s="354" t="str">
        <f>General!G37</f>
        <v>b</v>
      </c>
      <c r="B103">
        <v>33</v>
      </c>
    </row>
    <row r="104" spans="1:3">
      <c r="A104" s="354" t="str">
        <f>General!G38</f>
        <v>bd</v>
      </c>
      <c r="B104">
        <v>33</v>
      </c>
    </row>
    <row r="105" spans="1:3">
      <c r="A105" s="354" t="str">
        <f>General!G39</f>
        <v>f</v>
      </c>
      <c r="B105">
        <v>38</v>
      </c>
    </row>
    <row r="106" spans="1:3">
      <c r="A106" s="354" t="str">
        <f>General!G40</f>
        <v>h</v>
      </c>
      <c r="B106">
        <v>33</v>
      </c>
    </row>
    <row r="107" spans="1:3">
      <c r="A107" s="354" t="str">
        <f>General!G41</f>
        <v>i</v>
      </c>
      <c r="B107">
        <v>38</v>
      </c>
    </row>
    <row r="108" spans="1:3">
      <c r="A108" s="354" t="str">
        <f>General!G42</f>
        <v>k</v>
      </c>
      <c r="B108">
        <v>38</v>
      </c>
    </row>
    <row r="109" spans="1:3">
      <c r="A109" s="354" t="str">
        <f>General!G43</f>
        <v>l</v>
      </c>
      <c r="B109">
        <v>33</v>
      </c>
    </row>
    <row r="110" spans="1:3">
      <c r="A110" s="354" t="str">
        <f>General!G44</f>
        <v>o</v>
      </c>
      <c r="B110">
        <v>33</v>
      </c>
    </row>
    <row r="111" spans="1:3">
      <c r="A111" s="354" t="str">
        <f>General!G45</f>
        <v>od</v>
      </c>
      <c r="B111">
        <v>33</v>
      </c>
    </row>
    <row r="112" spans="1:3">
      <c r="A112" s="354" t="str">
        <f>General!G46</f>
        <v>of</v>
      </c>
      <c r="B112">
        <v>33</v>
      </c>
    </row>
    <row r="113" spans="1:3">
      <c r="A113" s="354" t="str">
        <f>General!G47</f>
        <v>r</v>
      </c>
      <c r="B113">
        <v>38</v>
      </c>
    </row>
    <row r="114" spans="1:3">
      <c r="A114" s="354" t="str">
        <f>General!G48</f>
        <v>rd</v>
      </c>
      <c r="B114">
        <v>38</v>
      </c>
    </row>
    <row r="115" spans="1:3">
      <c r="A115" s="354" t="str">
        <f>General!G49</f>
        <v>v</v>
      </c>
      <c r="B115">
        <v>38</v>
      </c>
    </row>
    <row r="116" spans="1:3">
      <c r="A116" s="354" t="str">
        <f>General!G50</f>
        <v>w</v>
      </c>
      <c r="B116">
        <v>33</v>
      </c>
    </row>
    <row r="117" spans="1:3">
      <c r="A117" s="354" t="str">
        <f>General!G51</f>
        <v>wd</v>
      </c>
      <c r="B117">
        <v>33</v>
      </c>
    </row>
    <row r="118" spans="1:3">
      <c r="A118" s="354" t="str">
        <f>General!G52</f>
        <v>z</v>
      </c>
      <c r="B118">
        <v>38</v>
      </c>
    </row>
    <row r="119" spans="1:3">
      <c r="A119" s="354" t="str">
        <f>General!G53</f>
        <v>zd</v>
      </c>
      <c r="B119">
        <v>38</v>
      </c>
    </row>
    <row r="121" spans="1:3">
      <c r="A121" s="3" t="s">
        <v>42</v>
      </c>
    </row>
    <row r="122" spans="1:3">
      <c r="A122" t="s">
        <v>2965</v>
      </c>
      <c r="B122">
        <v>60</v>
      </c>
      <c r="C122" s="1" t="s">
        <v>2967</v>
      </c>
    </row>
    <row r="123" spans="1:3" ht="4.25" customHeight="1"/>
    <row r="124" spans="1:3">
      <c r="A124" t="s">
        <v>43</v>
      </c>
      <c r="B124">
        <v>19.8</v>
      </c>
      <c r="C124" s="1" t="s">
        <v>2966</v>
      </c>
    </row>
    <row r="125" spans="1:3" ht="3" customHeight="1"/>
    <row r="126" spans="1:3">
      <c r="A126" t="s">
        <v>44</v>
      </c>
      <c r="B126">
        <v>42.9</v>
      </c>
      <c r="C126" s="1" t="s">
        <v>132</v>
      </c>
    </row>
    <row r="128" spans="1:3">
      <c r="A128" s="3" t="s">
        <v>45</v>
      </c>
    </row>
    <row r="129" spans="1:3">
      <c r="A129" t="s">
        <v>46</v>
      </c>
      <c r="B129">
        <v>11.3</v>
      </c>
      <c r="C129" s="1" t="s">
        <v>130</v>
      </c>
    </row>
    <row r="131" spans="1:3">
      <c r="B131" t="s">
        <v>47</v>
      </c>
      <c r="C131"/>
    </row>
    <row r="132" spans="1:3">
      <c r="A132" s="447" t="s">
        <v>49</v>
      </c>
      <c r="B132" t="str">
        <f>General!K37</f>
        <v>lime</v>
      </c>
      <c r="C132">
        <v>20</v>
      </c>
    </row>
    <row r="133" spans="1:3">
      <c r="A133" s="447" t="s">
        <v>48</v>
      </c>
      <c r="B133" t="str">
        <f>General!K38</f>
        <v>early</v>
      </c>
      <c r="C133">
        <v>25</v>
      </c>
    </row>
    <row r="134" spans="1:3">
      <c r="A134" s="447" t="s">
        <v>76</v>
      </c>
      <c r="B134" t="str">
        <f>General!K39</f>
        <v>at_seeding</v>
      </c>
      <c r="C134"/>
    </row>
    <row r="135" spans="1:3">
      <c r="A135" s="447" t="s">
        <v>2968</v>
      </c>
      <c r="B135" t="str">
        <f>General!K40</f>
        <v>mid</v>
      </c>
      <c r="C135">
        <v>15</v>
      </c>
    </row>
    <row r="136" spans="1:3">
      <c r="A136" s="447" t="s">
        <v>2595</v>
      </c>
      <c r="B136" t="str">
        <f>General!K41</f>
        <v>late</v>
      </c>
      <c r="C136">
        <v>25</v>
      </c>
    </row>
    <row r="138" spans="1:3">
      <c r="A138" t="s">
        <v>50</v>
      </c>
      <c r="B138">
        <v>8</v>
      </c>
    </row>
    <row r="139" spans="1:3" ht="7.25" customHeight="1"/>
    <row r="140" spans="1:3">
      <c r="A140" t="s">
        <v>51</v>
      </c>
      <c r="B140">
        <v>0.25</v>
      </c>
      <c r="C140" s="1" t="s">
        <v>131</v>
      </c>
    </row>
    <row r="141" spans="1:3" ht="8" customHeight="1"/>
    <row r="142" spans="1:3">
      <c r="A142" t="s">
        <v>52</v>
      </c>
      <c r="B142">
        <v>18</v>
      </c>
      <c r="C142" s="1" t="s">
        <v>128</v>
      </c>
    </row>
    <row r="143" spans="1:3" ht="5.5" customHeight="1"/>
    <row r="144" spans="1:3">
      <c r="A144" t="s">
        <v>53</v>
      </c>
      <c r="B144">
        <v>0.5</v>
      </c>
    </row>
    <row r="145" spans="1:3" ht="6" customHeight="1"/>
    <row r="146" spans="1:3">
      <c r="A146" t="s">
        <v>54</v>
      </c>
      <c r="B146">
        <v>14.3</v>
      </c>
      <c r="C146" s="1" t="s">
        <v>132</v>
      </c>
    </row>
    <row r="148" spans="1:3">
      <c r="A148" s="3" t="s">
        <v>55</v>
      </c>
    </row>
    <row r="149" spans="1:3">
      <c r="A149" t="s">
        <v>56</v>
      </c>
      <c r="B149">
        <v>2</v>
      </c>
      <c r="C149" s="1" t="s">
        <v>129</v>
      </c>
    </row>
    <row r="150" spans="1:3" ht="6" customHeight="1"/>
    <row r="151" spans="1:3">
      <c r="A151" t="s">
        <v>57</v>
      </c>
      <c r="B151">
        <v>1.3</v>
      </c>
      <c r="C151" s="1" t="s">
        <v>13</v>
      </c>
    </row>
    <row r="153" spans="1:3">
      <c r="A153" s="3" t="s">
        <v>88</v>
      </c>
    </row>
    <row r="154" spans="1:3">
      <c r="A154" s="6"/>
      <c r="B154" s="6" t="s">
        <v>101</v>
      </c>
      <c r="C154" s="6" t="s">
        <v>102</v>
      </c>
    </row>
    <row r="155" spans="1:3">
      <c r="A155" s="355" t="str">
        <f>General!G37</f>
        <v>b</v>
      </c>
      <c r="B155" s="6">
        <v>1</v>
      </c>
      <c r="C155" s="6">
        <v>1</v>
      </c>
    </row>
    <row r="156" spans="1:3">
      <c r="A156" s="355" t="str">
        <f>General!G38</f>
        <v>bd</v>
      </c>
      <c r="B156" s="6">
        <v>1</v>
      </c>
      <c r="C156" s="6">
        <v>1</v>
      </c>
    </row>
    <row r="157" spans="1:3">
      <c r="A157" s="355" t="str">
        <f>General!G39</f>
        <v>f</v>
      </c>
      <c r="B157" s="6">
        <v>1</v>
      </c>
      <c r="C157" s="6">
        <v>1</v>
      </c>
    </row>
    <row r="158" spans="1:3">
      <c r="A158" s="355" t="str">
        <f>General!G40</f>
        <v>h</v>
      </c>
      <c r="B158" s="6">
        <v>1</v>
      </c>
      <c r="C158" s="6">
        <v>3</v>
      </c>
    </row>
    <row r="159" spans="1:3">
      <c r="A159" s="355" t="str">
        <f>General!G41</f>
        <v>i</v>
      </c>
      <c r="B159" s="6">
        <v>1</v>
      </c>
      <c r="C159" s="6">
        <v>1</v>
      </c>
    </row>
    <row r="160" spans="1:3">
      <c r="A160" s="355" t="str">
        <f>General!G42</f>
        <v>k</v>
      </c>
      <c r="B160" s="6">
        <v>1</v>
      </c>
      <c r="C160" s="6">
        <v>1</v>
      </c>
    </row>
    <row r="161" spans="1:3">
      <c r="A161" s="355" t="str">
        <f>General!G43</f>
        <v>l</v>
      </c>
      <c r="B161" s="6">
        <v>1</v>
      </c>
      <c r="C161" s="6">
        <v>1</v>
      </c>
    </row>
    <row r="162" spans="1:3">
      <c r="A162" s="355" t="str">
        <f>General!G44</f>
        <v>o</v>
      </c>
      <c r="B162" s="6">
        <v>1</v>
      </c>
      <c r="C162" s="6">
        <v>1</v>
      </c>
    </row>
    <row r="163" spans="1:3">
      <c r="A163" s="355" t="str">
        <f>General!G45</f>
        <v>od</v>
      </c>
      <c r="B163" s="6">
        <v>1</v>
      </c>
      <c r="C163" s="6">
        <v>1</v>
      </c>
    </row>
    <row r="164" spans="1:3">
      <c r="A164" s="355" t="str">
        <f>General!G46</f>
        <v>of</v>
      </c>
      <c r="B164" s="6">
        <v>1</v>
      </c>
      <c r="C164" s="6">
        <v>1</v>
      </c>
    </row>
    <row r="165" spans="1:3">
      <c r="A165" s="355" t="str">
        <f>General!G47</f>
        <v>r</v>
      </c>
      <c r="B165" s="6">
        <v>1</v>
      </c>
      <c r="C165" s="6">
        <v>1</v>
      </c>
    </row>
    <row r="166" spans="1:3">
      <c r="A166" s="355" t="str">
        <f>General!G48</f>
        <v>rd</v>
      </c>
      <c r="B166" s="6">
        <v>1</v>
      </c>
      <c r="C166" s="6">
        <v>1</v>
      </c>
    </row>
    <row r="167" spans="1:3">
      <c r="A167" s="355" t="str">
        <f>General!G49</f>
        <v>v</v>
      </c>
      <c r="B167" s="6">
        <v>1</v>
      </c>
      <c r="C167" s="6">
        <v>1</v>
      </c>
    </row>
    <row r="168" spans="1:3">
      <c r="A168" s="355" t="str">
        <f>General!G50</f>
        <v>w</v>
      </c>
      <c r="B168" s="6">
        <v>1</v>
      </c>
      <c r="C168" s="6">
        <v>1</v>
      </c>
    </row>
    <row r="169" spans="1:3">
      <c r="A169" s="355" t="str">
        <f>General!G51</f>
        <v>wd</v>
      </c>
      <c r="B169" s="6">
        <v>1</v>
      </c>
      <c r="C169" s="6">
        <v>1</v>
      </c>
    </row>
    <row r="170" spans="1:3">
      <c r="A170" s="355" t="str">
        <f>General!G52</f>
        <v>z</v>
      </c>
      <c r="B170" s="6">
        <v>1</v>
      </c>
      <c r="C170" s="6">
        <v>1</v>
      </c>
    </row>
    <row r="171" spans="1:3">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workbookViewId="0">
      <selection activeCell="A138" sqref="A138:XFD139"/>
    </sheetView>
  </sheetViews>
  <sheetFormatPr baseColWidth="10" defaultColWidth="8.83203125" defaultRowHeight="15"/>
  <cols>
    <col min="1" max="1" width="26" style="1" bestFit="1" customWidth="1"/>
    <col min="2" max="2" width="13.83203125" style="1" customWidth="1"/>
    <col min="3" max="3" width="11.1640625" style="1" customWidth="1"/>
    <col min="4" max="4" width="11" style="1" customWidth="1"/>
    <col min="5" max="5" width="12.5" style="1" customWidth="1"/>
    <col min="6" max="16384" width="8.83203125" style="1"/>
  </cols>
  <sheetData>
    <row r="10" spans="1:6">
      <c r="A10" s="3" t="s">
        <v>2188</v>
      </c>
    </row>
    <row r="11" spans="1:6">
      <c r="A11" t="s">
        <v>77</v>
      </c>
      <c r="B11" t="s">
        <v>78</v>
      </c>
      <c r="C11" t="s">
        <v>134</v>
      </c>
      <c r="D11" t="s">
        <v>135</v>
      </c>
      <c r="E11" t="s">
        <v>2957</v>
      </c>
      <c r="F11" t="s">
        <v>2958</v>
      </c>
    </row>
    <row r="12" spans="1:6">
      <c r="A12" t="s">
        <v>136</v>
      </c>
      <c r="B12" s="327">
        <v>62666.666666666664</v>
      </c>
      <c r="C12" s="44">
        <v>1</v>
      </c>
      <c r="D12" s="44">
        <v>0</v>
      </c>
      <c r="E12" s="44">
        <v>0</v>
      </c>
      <c r="F12" s="44">
        <v>0</v>
      </c>
    </row>
    <row r="13" spans="1:6">
      <c r="A13" t="s">
        <v>22</v>
      </c>
      <c r="B13" s="327">
        <v>29000</v>
      </c>
      <c r="C13" s="44">
        <v>1</v>
      </c>
      <c r="D13" s="44">
        <v>0</v>
      </c>
      <c r="E13" s="44">
        <v>0</v>
      </c>
      <c r="F13" s="44">
        <v>0</v>
      </c>
    </row>
    <row r="14" spans="1:6">
      <c r="A14" t="s">
        <v>23</v>
      </c>
      <c r="B14" s="327">
        <v>99000</v>
      </c>
      <c r="C14" s="44">
        <v>0</v>
      </c>
      <c r="D14" s="44">
        <v>1</v>
      </c>
      <c r="E14" s="44">
        <v>0</v>
      </c>
      <c r="F14" s="44">
        <v>0</v>
      </c>
    </row>
    <row r="15" spans="1:6">
      <c r="A15" t="s">
        <v>133</v>
      </c>
      <c r="B15" s="327">
        <v>10000</v>
      </c>
      <c r="C15" s="44">
        <v>0</v>
      </c>
      <c r="D15" s="44">
        <v>1</v>
      </c>
      <c r="E15" s="44">
        <v>0</v>
      </c>
      <c r="F15" s="44">
        <v>0</v>
      </c>
    </row>
    <row r="16" spans="1:6">
      <c r="A16" t="s">
        <v>137</v>
      </c>
      <c r="B16" s="327">
        <v>62666.666666666664</v>
      </c>
      <c r="C16" s="44">
        <v>0</v>
      </c>
      <c r="D16" s="44">
        <v>0.3</v>
      </c>
      <c r="E16" s="44">
        <v>1</v>
      </c>
      <c r="F16" s="44">
        <v>1</v>
      </c>
    </row>
    <row r="17" spans="1:6">
      <c r="A17" t="s">
        <v>24</v>
      </c>
      <c r="B17" s="327">
        <v>30000</v>
      </c>
      <c r="C17" s="44">
        <v>0</v>
      </c>
      <c r="D17" s="44">
        <v>0</v>
      </c>
      <c r="E17" s="44">
        <v>1</v>
      </c>
      <c r="F17" s="44">
        <v>0</v>
      </c>
    </row>
    <row r="18" spans="1:6">
      <c r="A18" t="s">
        <v>25</v>
      </c>
      <c r="B18" s="327">
        <v>11666.666666666666</v>
      </c>
      <c r="C18" s="44">
        <v>0</v>
      </c>
      <c r="D18" s="44">
        <v>0</v>
      </c>
      <c r="E18" s="44">
        <v>0</v>
      </c>
      <c r="F18" s="44">
        <v>1</v>
      </c>
    </row>
    <row r="19" spans="1:6">
      <c r="A19" t="s">
        <v>26</v>
      </c>
      <c r="B19" s="327">
        <v>5000</v>
      </c>
      <c r="C19" s="44">
        <v>0</v>
      </c>
      <c r="D19" s="44">
        <v>0</v>
      </c>
      <c r="E19" s="44">
        <v>0</v>
      </c>
      <c r="F19" s="44">
        <v>0</v>
      </c>
    </row>
    <row r="20" spans="1:6">
      <c r="A20" t="s">
        <v>27</v>
      </c>
      <c r="B20" s="327">
        <v>3333.3333333333335</v>
      </c>
      <c r="C20" s="44">
        <v>0</v>
      </c>
      <c r="D20" s="44">
        <v>0</v>
      </c>
      <c r="E20" s="44">
        <v>0</v>
      </c>
      <c r="F20" s="44">
        <v>0</v>
      </c>
    </row>
    <row r="21" spans="1:6">
      <c r="A21" t="s">
        <v>28</v>
      </c>
      <c r="B21" s="327">
        <v>25000</v>
      </c>
      <c r="C21" s="44">
        <v>0</v>
      </c>
      <c r="D21" s="44">
        <v>0</v>
      </c>
      <c r="E21" s="44">
        <v>0</v>
      </c>
      <c r="F21" s="44">
        <v>0</v>
      </c>
    </row>
    <row r="22" spans="1:6">
      <c r="A22" t="s">
        <v>29</v>
      </c>
      <c r="B22" s="327">
        <v>12000</v>
      </c>
      <c r="C22" s="44">
        <v>0.15</v>
      </c>
      <c r="D22" s="44">
        <v>0.3</v>
      </c>
      <c r="E22" s="44">
        <v>0</v>
      </c>
      <c r="F22" s="44">
        <v>0.15</v>
      </c>
    </row>
    <row r="23" spans="1:6">
      <c r="A23" t="s">
        <v>30</v>
      </c>
      <c r="B23" s="327">
        <v>26000</v>
      </c>
      <c r="C23" s="44">
        <v>0</v>
      </c>
      <c r="D23" s="44">
        <v>1</v>
      </c>
      <c r="E23" s="44">
        <v>0</v>
      </c>
      <c r="F23" s="44">
        <v>0</v>
      </c>
    </row>
    <row r="24" spans="1:6">
      <c r="A24" t="s">
        <v>31</v>
      </c>
      <c r="B24" s="327">
        <v>7333.333333333333</v>
      </c>
      <c r="C24" s="44">
        <v>0</v>
      </c>
      <c r="D24" s="44">
        <v>0.05</v>
      </c>
      <c r="E24" s="44">
        <v>0</v>
      </c>
      <c r="F24" s="44">
        <v>0</v>
      </c>
    </row>
    <row r="25" spans="1:6">
      <c r="A25" t="s">
        <v>32</v>
      </c>
      <c r="B25" s="327">
        <v>0</v>
      </c>
      <c r="C25" s="44">
        <v>0.05</v>
      </c>
      <c r="D25" s="44">
        <v>0.05</v>
      </c>
      <c r="E25" s="44">
        <v>0.05</v>
      </c>
      <c r="F25" s="44">
        <v>0.05</v>
      </c>
    </row>
    <row r="26" spans="1:6">
      <c r="A26" t="s">
        <v>33</v>
      </c>
      <c r="B26" s="327">
        <v>12000</v>
      </c>
      <c r="C26" s="44">
        <v>0</v>
      </c>
      <c r="D26" s="44">
        <v>0</v>
      </c>
      <c r="E26" s="44">
        <v>0</v>
      </c>
      <c r="F26" s="44">
        <v>0</v>
      </c>
    </row>
    <row r="27" spans="1:6">
      <c r="B27" s="382">
        <f>SUM(B12:B26)</f>
        <v>395666.66666666663</v>
      </c>
    </row>
    <row r="28" spans="1:6">
      <c r="A28" s="3" t="s">
        <v>21</v>
      </c>
    </row>
    <row r="29" spans="1:6">
      <c r="A29" t="s">
        <v>34</v>
      </c>
      <c r="B29">
        <v>0.3</v>
      </c>
      <c r="C29" s="1" t="s">
        <v>126</v>
      </c>
    </row>
    <row r="30" spans="1:6" ht="7.25" customHeight="1"/>
    <row r="31" spans="1:6">
      <c r="A31" t="s">
        <v>35</v>
      </c>
      <c r="B31">
        <v>1.25</v>
      </c>
      <c r="C31" s="1" t="s">
        <v>126</v>
      </c>
    </row>
    <row r="33" spans="1:3">
      <c r="A33" s="3" t="s">
        <v>36</v>
      </c>
    </row>
    <row r="34" spans="1:3">
      <c r="A34" t="s">
        <v>2817</v>
      </c>
      <c r="B34" s="452">
        <v>1</v>
      </c>
    </row>
    <row r="35" spans="1:3" ht="7.5" customHeight="1"/>
    <row r="36" spans="1:3" ht="5" customHeight="1"/>
    <row r="37" spans="1:3">
      <c r="A37" t="s">
        <v>2964</v>
      </c>
      <c r="B37">
        <v>4</v>
      </c>
      <c r="C37" s="1" t="s">
        <v>2963</v>
      </c>
    </row>
    <row r="38" spans="1:3" ht="7.25" customHeight="1"/>
    <row r="39" spans="1:3">
      <c r="A39" t="s">
        <v>61</v>
      </c>
      <c r="B39">
        <v>5.41</v>
      </c>
    </row>
    <row r="40" spans="1:3" ht="7.25" customHeight="1"/>
    <row r="41" spans="1:3">
      <c r="A41" t="s">
        <v>60</v>
      </c>
      <c r="B41">
        <v>1.08</v>
      </c>
    </row>
    <row r="42" spans="1:3" ht="7.25" customHeight="1"/>
    <row r="43" spans="1:3">
      <c r="A43" t="s">
        <v>59</v>
      </c>
      <c r="B43">
        <v>2.0699999999999998</v>
      </c>
    </row>
    <row r="44" spans="1:3" ht="7.25" customHeight="1"/>
    <row r="45" spans="1:3">
      <c r="A45" t="s">
        <v>58</v>
      </c>
      <c r="B45"/>
    </row>
    <row r="46" spans="1:3">
      <c r="A46" s="354" t="str">
        <f>General!I37</f>
        <v>a</v>
      </c>
      <c r="B46">
        <v>1</v>
      </c>
    </row>
    <row r="47" spans="1:3">
      <c r="A47" s="354" t="str">
        <f>General!I38</f>
        <v>a2</v>
      </c>
      <c r="B47">
        <v>1</v>
      </c>
    </row>
    <row r="48" spans="1:3">
      <c r="A48" s="354" t="str">
        <f>General!I39</f>
        <v>b</v>
      </c>
      <c r="B48">
        <v>1</v>
      </c>
    </row>
    <row r="49" spans="1:2">
      <c r="A49" s="354" t="str">
        <f>General!I40</f>
        <v>bd</v>
      </c>
      <c r="B49">
        <v>1</v>
      </c>
    </row>
    <row r="50" spans="1:2">
      <c r="A50" s="354" t="str">
        <f>General!I41</f>
        <v>f</v>
      </c>
      <c r="B50">
        <v>1</v>
      </c>
    </row>
    <row r="51" spans="1:2">
      <c r="A51" s="354" t="str">
        <f>General!I42</f>
        <v>h</v>
      </c>
      <c r="B51">
        <v>1</v>
      </c>
    </row>
    <row r="52" spans="1:2">
      <c r="A52" s="354" t="str">
        <f>General!I43</f>
        <v>i</v>
      </c>
      <c r="B52">
        <v>1</v>
      </c>
    </row>
    <row r="53" spans="1:2">
      <c r="A53" s="354" t="str">
        <f>General!I44</f>
        <v>j</v>
      </c>
      <c r="B53">
        <v>1</v>
      </c>
    </row>
    <row r="54" spans="1:2">
      <c r="A54" s="354" t="str">
        <f>General!I45</f>
        <v>jc</v>
      </c>
      <c r="B54">
        <v>1</v>
      </c>
    </row>
    <row r="55" spans="1:2">
      <c r="A55" s="354" t="str">
        <f>General!I46</f>
        <v>k</v>
      </c>
      <c r="B55">
        <v>1</v>
      </c>
    </row>
    <row r="56" spans="1:2">
      <c r="A56" s="354" t="str">
        <f>General!I47</f>
        <v>l</v>
      </c>
      <c r="B56">
        <v>1</v>
      </c>
    </row>
    <row r="57" spans="1:2">
      <c r="A57" s="354" t="str">
        <f>General!I48</f>
        <v>m</v>
      </c>
      <c r="B57">
        <v>1</v>
      </c>
    </row>
    <row r="58" spans="1:2">
      <c r="A58" s="354" t="str">
        <f>General!I49</f>
        <v>o</v>
      </c>
      <c r="B58">
        <v>1</v>
      </c>
    </row>
    <row r="59" spans="1:2">
      <c r="A59" s="354" t="str">
        <f>General!I50</f>
        <v>od</v>
      </c>
      <c r="B59">
        <v>1</v>
      </c>
    </row>
    <row r="60" spans="1:2">
      <c r="A60" s="354" t="str">
        <f>General!I51</f>
        <v>of</v>
      </c>
      <c r="B60">
        <v>1</v>
      </c>
    </row>
    <row r="61" spans="1:2">
      <c r="A61" s="354" t="str">
        <f>General!I52</f>
        <v>r</v>
      </c>
      <c r="B61">
        <v>1</v>
      </c>
    </row>
    <row r="62" spans="1:2">
      <c r="A62" s="354" t="str">
        <f>General!I53</f>
        <v>rd</v>
      </c>
      <c r="B62">
        <v>1</v>
      </c>
    </row>
    <row r="63" spans="1:2">
      <c r="A63" s="354" t="str">
        <f>General!I54</f>
        <v>s</v>
      </c>
      <c r="B63">
        <v>1</v>
      </c>
    </row>
    <row r="64" spans="1:2">
      <c r="A64" s="354" t="str">
        <f>General!I55</f>
        <v>sp</v>
      </c>
      <c r="B64">
        <v>1</v>
      </c>
    </row>
    <row r="65" spans="1:2">
      <c r="A65" s="354" t="str">
        <f>General!I56</f>
        <v>t</v>
      </c>
      <c r="B65">
        <v>1</v>
      </c>
    </row>
    <row r="66" spans="1:2">
      <c r="A66" s="354" t="str">
        <f>General!I57</f>
        <v>tc</v>
      </c>
      <c r="B66">
        <v>1</v>
      </c>
    </row>
    <row r="67" spans="1:2">
      <c r="A67" s="354" t="str">
        <f>General!I58</f>
        <v>u</v>
      </c>
      <c r="B67">
        <v>1</v>
      </c>
    </row>
    <row r="68" spans="1:2">
      <c r="A68" s="354" t="str">
        <f>General!I59</f>
        <v>uc</v>
      </c>
      <c r="B68">
        <v>1</v>
      </c>
    </row>
    <row r="69" spans="1:2">
      <c r="A69" s="354" t="str">
        <f>General!I60</f>
        <v>v</v>
      </c>
      <c r="B69">
        <v>1</v>
      </c>
    </row>
    <row r="70" spans="1:2">
      <c r="A70" s="354" t="str">
        <f>General!I61</f>
        <v>w</v>
      </c>
      <c r="B70">
        <v>1</v>
      </c>
    </row>
    <row r="71" spans="1:2">
      <c r="A71" s="354" t="str">
        <f>General!I62</f>
        <v>wd</v>
      </c>
      <c r="B71">
        <v>1</v>
      </c>
    </row>
    <row r="72" spans="1:2">
      <c r="A72" s="354" t="str">
        <f>General!I63</f>
        <v>x</v>
      </c>
      <c r="B72">
        <v>1</v>
      </c>
    </row>
    <row r="73" spans="1:2">
      <c r="A73" s="354" t="str">
        <f>General!I64</f>
        <v>xc</v>
      </c>
      <c r="B73">
        <v>1</v>
      </c>
    </row>
    <row r="74" spans="1:2">
      <c r="A74" s="354" t="str">
        <f>General!I65</f>
        <v>z</v>
      </c>
      <c r="B74">
        <v>1</v>
      </c>
    </row>
    <row r="75" spans="1:2">
      <c r="A75" s="354" t="str">
        <f>General!I66</f>
        <v>zd</v>
      </c>
      <c r="B75">
        <v>1</v>
      </c>
    </row>
    <row r="77" spans="1:2">
      <c r="A77" s="3" t="s">
        <v>38</v>
      </c>
    </row>
    <row r="78" spans="1:2">
      <c r="A78" t="s">
        <v>2818</v>
      </c>
      <c r="B78" s="452">
        <v>1</v>
      </c>
    </row>
    <row r="79" spans="1:2" ht="7.5" customHeight="1"/>
    <row r="80" spans="1:2">
      <c r="A80" t="s">
        <v>39</v>
      </c>
      <c r="B80">
        <v>50</v>
      </c>
    </row>
    <row r="81" spans="1:3" ht="7.25" customHeight="1"/>
    <row r="82" spans="1:3">
      <c r="A82" t="s">
        <v>40</v>
      </c>
      <c r="B82">
        <v>0.3</v>
      </c>
      <c r="C82" s="1" t="s">
        <v>126</v>
      </c>
    </row>
    <row r="83" spans="1:3" ht="7.25" customHeight="1"/>
    <row r="84" spans="1:3">
      <c r="A84" t="s">
        <v>2959</v>
      </c>
      <c r="B84"/>
    </row>
    <row r="85" spans="1:3">
      <c r="A85" s="354" t="s">
        <v>4</v>
      </c>
      <c r="B85">
        <f>'Mach 1'!B84*0.66</f>
        <v>17.82</v>
      </c>
      <c r="C85" s="1" t="s">
        <v>2960</v>
      </c>
    </row>
    <row r="86" spans="1:3">
      <c r="A86" s="354" t="s">
        <v>2336</v>
      </c>
      <c r="B86">
        <f>'Mach 1'!B85*0.66</f>
        <v>17.82</v>
      </c>
      <c r="C86" s="1" t="s">
        <v>2960</v>
      </c>
    </row>
    <row r="87" spans="1:3">
      <c r="A87" s="354" t="s">
        <v>10</v>
      </c>
      <c r="B87">
        <f>'Mach 1'!B86*0.66</f>
        <v>4.62</v>
      </c>
      <c r="C87" s="1" t="s">
        <v>2960</v>
      </c>
    </row>
    <row r="88" spans="1:3">
      <c r="A88" s="354" t="s">
        <v>67</v>
      </c>
      <c r="B88">
        <f>'Mach 1'!B87*0.66</f>
        <v>17.82</v>
      </c>
      <c r="C88" s="1" t="s">
        <v>2960</v>
      </c>
    </row>
    <row r="89" spans="1:3">
      <c r="A89" s="354" t="s">
        <v>68</v>
      </c>
      <c r="B89">
        <f>'Mach 1'!B88*0.66</f>
        <v>4.62</v>
      </c>
      <c r="C89" s="1" t="s">
        <v>2960</v>
      </c>
    </row>
    <row r="90" spans="1:3">
      <c r="A90" s="354" t="s">
        <v>69</v>
      </c>
      <c r="B90">
        <f>'Mach 1'!B89*0.66</f>
        <v>4.62</v>
      </c>
      <c r="C90" s="1" t="s">
        <v>2960</v>
      </c>
    </row>
    <row r="91" spans="1:3">
      <c r="A91" s="354" t="s">
        <v>7</v>
      </c>
      <c r="B91">
        <f>'Mach 1'!B90*0.66</f>
        <v>4.62</v>
      </c>
      <c r="C91" s="1" t="s">
        <v>2960</v>
      </c>
    </row>
    <row r="92" spans="1:3">
      <c r="A92" s="354" t="s">
        <v>6</v>
      </c>
      <c r="B92">
        <f>'Mach 1'!B91*0.66</f>
        <v>17.82</v>
      </c>
      <c r="C92" s="1" t="s">
        <v>2960</v>
      </c>
    </row>
    <row r="93" spans="1:3">
      <c r="A93" s="354" t="s">
        <v>2340</v>
      </c>
      <c r="B93">
        <f>'Mach 1'!B92*0.66</f>
        <v>17.82</v>
      </c>
      <c r="C93" s="1" t="s">
        <v>2960</v>
      </c>
    </row>
    <row r="94" spans="1:3">
      <c r="A94" s="354" t="s">
        <v>79</v>
      </c>
      <c r="B94">
        <f>'Mach 1'!B93*0.66</f>
        <v>17.82</v>
      </c>
      <c r="C94" s="1" t="s">
        <v>2960</v>
      </c>
    </row>
    <row r="95" spans="1:3">
      <c r="A95" s="354" t="s">
        <v>9</v>
      </c>
      <c r="B95">
        <f>'Mach 1'!B94*0.66</f>
        <v>4.62</v>
      </c>
      <c r="C95" s="1" t="s">
        <v>2960</v>
      </c>
    </row>
    <row r="96" spans="1:3">
      <c r="A96" s="354" t="s">
        <v>2339</v>
      </c>
      <c r="B96">
        <f>'Mach 1'!B95*0.66</f>
        <v>4.62</v>
      </c>
      <c r="C96" s="1" t="s">
        <v>2960</v>
      </c>
    </row>
    <row r="97" spans="1:3">
      <c r="A97" s="354" t="s">
        <v>70</v>
      </c>
      <c r="B97">
        <f>'Mach 1'!B96*0.66</f>
        <v>4.62</v>
      </c>
      <c r="C97" s="1" t="s">
        <v>2960</v>
      </c>
    </row>
    <row r="98" spans="1:3">
      <c r="A98" s="354" t="s">
        <v>5</v>
      </c>
      <c r="B98">
        <f>'Mach 1'!B97*0.66</f>
        <v>17.82</v>
      </c>
      <c r="C98" s="1" t="s">
        <v>2960</v>
      </c>
    </row>
    <row r="99" spans="1:3">
      <c r="A99" s="354" t="s">
        <v>2338</v>
      </c>
      <c r="B99">
        <f>'Mach 1'!B98*0.66</f>
        <v>17.82</v>
      </c>
      <c r="C99" s="1" t="s">
        <v>2960</v>
      </c>
    </row>
    <row r="100" spans="1:3">
      <c r="A100" s="354" t="s">
        <v>8</v>
      </c>
      <c r="B100">
        <f>'Mach 1'!B99*0.66</f>
        <v>4.62</v>
      </c>
      <c r="C100" s="1" t="s">
        <v>2960</v>
      </c>
    </row>
    <row r="101" spans="1:3">
      <c r="A101" s="354" t="s">
        <v>2337</v>
      </c>
      <c r="B101">
        <f>'Mach 1'!B100*0.66</f>
        <v>4.62</v>
      </c>
      <c r="C101" s="1" t="s">
        <v>2960</v>
      </c>
    </row>
    <row r="103" spans="1:3">
      <c r="A103" t="s">
        <v>41</v>
      </c>
      <c r="B103"/>
    </row>
    <row r="104" spans="1:3">
      <c r="A104" s="354" t="str">
        <f>General!G37</f>
        <v>b</v>
      </c>
      <c r="B104">
        <v>17.5</v>
      </c>
    </row>
    <row r="105" spans="1:3">
      <c r="A105" s="354" t="str">
        <f>General!G38</f>
        <v>bd</v>
      </c>
      <c r="B105">
        <v>17.5</v>
      </c>
    </row>
    <row r="106" spans="1:3">
      <c r="A106" s="354" t="str">
        <f>General!G39</f>
        <v>f</v>
      </c>
      <c r="B106">
        <v>22.5</v>
      </c>
    </row>
    <row r="107" spans="1:3">
      <c r="A107" s="354" t="str">
        <f>General!G40</f>
        <v>h</v>
      </c>
      <c r="B107">
        <v>17.5</v>
      </c>
    </row>
    <row r="108" spans="1:3">
      <c r="A108" s="354" t="str">
        <f>General!G41</f>
        <v>i</v>
      </c>
      <c r="B108">
        <v>22.5</v>
      </c>
    </row>
    <row r="109" spans="1:3">
      <c r="A109" s="354" t="str">
        <f>General!G42</f>
        <v>k</v>
      </c>
      <c r="B109">
        <v>22.5</v>
      </c>
    </row>
    <row r="110" spans="1:3">
      <c r="A110" s="354" t="str">
        <f>General!G43</f>
        <v>l</v>
      </c>
      <c r="B110">
        <v>22.5</v>
      </c>
    </row>
    <row r="111" spans="1:3">
      <c r="A111" s="354" t="str">
        <f>General!G44</f>
        <v>o</v>
      </c>
      <c r="B111">
        <v>17.5</v>
      </c>
    </row>
    <row r="112" spans="1:3">
      <c r="A112" s="354" t="str">
        <f>General!G45</f>
        <v>od</v>
      </c>
      <c r="B112">
        <v>17.5</v>
      </c>
    </row>
    <row r="113" spans="1:3">
      <c r="A113" s="354" t="str">
        <f>General!G46</f>
        <v>of</v>
      </c>
      <c r="B113">
        <v>17.5</v>
      </c>
    </row>
    <row r="114" spans="1:3">
      <c r="A114" s="354" t="str">
        <f>General!G47</f>
        <v>r</v>
      </c>
      <c r="B114">
        <v>22.5</v>
      </c>
    </row>
    <row r="115" spans="1:3">
      <c r="A115" s="354" t="str">
        <f>General!G48</f>
        <v>rd</v>
      </c>
      <c r="B115">
        <v>22.5</v>
      </c>
    </row>
    <row r="116" spans="1:3">
      <c r="A116" s="354" t="str">
        <f>General!G49</f>
        <v>v</v>
      </c>
      <c r="B116">
        <v>22.5</v>
      </c>
    </row>
    <row r="117" spans="1:3">
      <c r="A117" s="354" t="str">
        <f>General!G50</f>
        <v>w</v>
      </c>
      <c r="B117">
        <v>17.5</v>
      </c>
    </row>
    <row r="118" spans="1:3">
      <c r="A118" s="354" t="str">
        <f>General!G51</f>
        <v>wd</v>
      </c>
      <c r="B118">
        <v>17.5</v>
      </c>
    </row>
    <row r="119" spans="1:3">
      <c r="A119" s="354" t="str">
        <f>General!G52</f>
        <v>z</v>
      </c>
      <c r="B119">
        <v>22.5</v>
      </c>
    </row>
    <row r="120" spans="1:3">
      <c r="A120" s="354" t="str">
        <f>General!G53</f>
        <v>zd</v>
      </c>
      <c r="B120">
        <v>22.5</v>
      </c>
    </row>
    <row r="122" spans="1:3">
      <c r="A122" s="3" t="s">
        <v>42</v>
      </c>
    </row>
    <row r="123" spans="1:3">
      <c r="A123" t="s">
        <v>2965</v>
      </c>
      <c r="B123">
        <v>23</v>
      </c>
      <c r="C123" s="1" t="s">
        <v>2967</v>
      </c>
    </row>
    <row r="124" spans="1:3" ht="4.25" customHeight="1"/>
    <row r="125" spans="1:3">
      <c r="A125" t="s">
        <v>43</v>
      </c>
      <c r="B125">
        <v>18</v>
      </c>
      <c r="C125" s="1" t="s">
        <v>2966</v>
      </c>
    </row>
    <row r="126" spans="1:3" ht="3" customHeight="1"/>
    <row r="127" spans="1:3">
      <c r="A127" t="s">
        <v>44</v>
      </c>
      <c r="B127">
        <v>42.9</v>
      </c>
      <c r="C127" s="1" t="s">
        <v>132</v>
      </c>
    </row>
    <row r="129" spans="1:3">
      <c r="A129" s="3" t="s">
        <v>45</v>
      </c>
    </row>
    <row r="130" spans="1:3">
      <c r="A130" t="s">
        <v>46</v>
      </c>
      <c r="B130">
        <v>11.3</v>
      </c>
      <c r="C130" s="1" t="s">
        <v>130</v>
      </c>
    </row>
    <row r="132" spans="1:3">
      <c r="B132" t="s">
        <v>47</v>
      </c>
      <c r="C132"/>
    </row>
    <row r="133" spans="1:3">
      <c r="A133" s="447" t="s">
        <v>49</v>
      </c>
      <c r="B133" t="str">
        <f>General!K37</f>
        <v>lime</v>
      </c>
      <c r="C133">
        <v>20</v>
      </c>
    </row>
    <row r="134" spans="1:3">
      <c r="A134" s="447" t="s">
        <v>48</v>
      </c>
      <c r="B134" t="str">
        <f>General!K38</f>
        <v>early</v>
      </c>
      <c r="C134">
        <v>25</v>
      </c>
    </row>
    <row r="135" spans="1:3">
      <c r="A135" s="447" t="s">
        <v>76</v>
      </c>
      <c r="B135" t="str">
        <f>General!K39</f>
        <v>at_seeding</v>
      </c>
      <c r="C135"/>
    </row>
    <row r="136" spans="1:3">
      <c r="A136" s="447" t="s">
        <v>2968</v>
      </c>
      <c r="B136" t="str">
        <f>General!K40</f>
        <v>mid</v>
      </c>
      <c r="C136">
        <v>15</v>
      </c>
    </row>
    <row r="137" spans="1:3">
      <c r="A137" s="447" t="s">
        <v>2595</v>
      </c>
      <c r="B137" t="str">
        <f>General!K41</f>
        <v>late</v>
      </c>
      <c r="C137">
        <v>25</v>
      </c>
    </row>
    <row r="139" spans="1:3">
      <c r="A139" t="s">
        <v>50</v>
      </c>
      <c r="B139">
        <v>5</v>
      </c>
    </row>
    <row r="140" spans="1:3" ht="7.25" customHeight="1"/>
    <row r="141" spans="1:3">
      <c r="A141" t="s">
        <v>51</v>
      </c>
      <c r="B141">
        <v>0.25</v>
      </c>
      <c r="C141" s="1" t="s">
        <v>131</v>
      </c>
    </row>
    <row r="142" spans="1:3" ht="8" customHeight="1"/>
    <row r="143" spans="1:3">
      <c r="A143" t="s">
        <v>52</v>
      </c>
      <c r="B143">
        <v>20</v>
      </c>
      <c r="C143" s="1" t="s">
        <v>128</v>
      </c>
    </row>
    <row r="144" spans="1:3" ht="5.5" customHeight="1"/>
    <row r="145" spans="1:3">
      <c r="A145" t="s">
        <v>53</v>
      </c>
      <c r="B145">
        <v>0.3</v>
      </c>
    </row>
    <row r="146" spans="1:3" ht="6" customHeight="1"/>
    <row r="147" spans="1:3">
      <c r="A147" t="s">
        <v>54</v>
      </c>
      <c r="B147">
        <v>14.3</v>
      </c>
      <c r="C147" s="1" t="s">
        <v>132</v>
      </c>
    </row>
    <row r="149" spans="1:3">
      <c r="A149" s="3" t="s">
        <v>55</v>
      </c>
    </row>
    <row r="150" spans="1:3">
      <c r="A150" t="s">
        <v>56</v>
      </c>
      <c r="B150">
        <v>2</v>
      </c>
      <c r="C150" s="1" t="s">
        <v>129</v>
      </c>
    </row>
    <row r="151" spans="1:3" ht="6" customHeight="1"/>
    <row r="152" spans="1:3">
      <c r="A152" t="s">
        <v>57</v>
      </c>
      <c r="B152">
        <v>1.3</v>
      </c>
      <c r="C152" s="1" t="s">
        <v>13</v>
      </c>
    </row>
    <row r="154" spans="1:3">
      <c r="A154" s="3" t="s">
        <v>88</v>
      </c>
    </row>
    <row r="155" spans="1:3">
      <c r="A155" s="6"/>
      <c r="B155" s="6" t="s">
        <v>101</v>
      </c>
      <c r="C155" s="6" t="s">
        <v>102</v>
      </c>
    </row>
    <row r="156" spans="1:3">
      <c r="A156" s="355" t="str">
        <f>General!G37</f>
        <v>b</v>
      </c>
      <c r="B156" s="6">
        <v>1</v>
      </c>
      <c r="C156" s="6">
        <v>1</v>
      </c>
    </row>
    <row r="157" spans="1:3">
      <c r="A157" s="355" t="str">
        <f>General!G38</f>
        <v>bd</v>
      </c>
      <c r="B157" s="6">
        <v>1</v>
      </c>
      <c r="C157" s="6">
        <v>1</v>
      </c>
    </row>
    <row r="158" spans="1:3">
      <c r="A158" s="355" t="str">
        <f>General!G39</f>
        <v>f</v>
      </c>
      <c r="B158" s="6">
        <v>1</v>
      </c>
      <c r="C158" s="6">
        <v>1</v>
      </c>
    </row>
    <row r="159" spans="1:3">
      <c r="A159" s="355" t="str">
        <f>General!G40</f>
        <v>h</v>
      </c>
      <c r="B159" s="6">
        <v>1</v>
      </c>
      <c r="C159" s="6">
        <v>3</v>
      </c>
    </row>
    <row r="160" spans="1:3">
      <c r="A160" s="355" t="str">
        <f>General!G41</f>
        <v>i</v>
      </c>
      <c r="B160" s="6">
        <v>1</v>
      </c>
      <c r="C160" s="6">
        <v>1</v>
      </c>
    </row>
    <row r="161" spans="1:3">
      <c r="A161" s="355" t="str">
        <f>General!G42</f>
        <v>k</v>
      </c>
      <c r="B161" s="6">
        <v>1</v>
      </c>
      <c r="C161" s="6">
        <v>1</v>
      </c>
    </row>
    <row r="162" spans="1:3">
      <c r="A162" s="355" t="str">
        <f>General!G43</f>
        <v>l</v>
      </c>
      <c r="B162" s="6">
        <v>1</v>
      </c>
      <c r="C162" s="6">
        <v>1</v>
      </c>
    </row>
    <row r="163" spans="1:3">
      <c r="A163" s="355" t="str">
        <f>General!G44</f>
        <v>o</v>
      </c>
      <c r="B163" s="6">
        <v>1</v>
      </c>
      <c r="C163" s="6">
        <v>1</v>
      </c>
    </row>
    <row r="164" spans="1:3">
      <c r="A164" s="355" t="str">
        <f>General!G45</f>
        <v>od</v>
      </c>
      <c r="B164" s="6">
        <v>1</v>
      </c>
      <c r="C164" s="6">
        <v>1</v>
      </c>
    </row>
    <row r="165" spans="1:3">
      <c r="A165" s="355" t="str">
        <f>General!G46</f>
        <v>of</v>
      </c>
      <c r="B165" s="6">
        <v>1</v>
      </c>
      <c r="C165" s="6">
        <v>1</v>
      </c>
    </row>
    <row r="166" spans="1:3">
      <c r="A166" s="355" t="str">
        <f>General!G47</f>
        <v>r</v>
      </c>
      <c r="B166" s="6">
        <v>1</v>
      </c>
      <c r="C166" s="6">
        <v>1</v>
      </c>
    </row>
    <row r="167" spans="1:3">
      <c r="A167" s="355" t="str">
        <f>General!G48</f>
        <v>rd</v>
      </c>
      <c r="B167" s="6">
        <v>1</v>
      </c>
      <c r="C167" s="6">
        <v>1</v>
      </c>
    </row>
    <row r="168" spans="1:3">
      <c r="A168" s="355" t="str">
        <f>General!G49</f>
        <v>v</v>
      </c>
      <c r="B168" s="6">
        <v>1</v>
      </c>
      <c r="C168" s="6">
        <v>1</v>
      </c>
    </row>
    <row r="169" spans="1:3">
      <c r="A169" s="355" t="str">
        <f>General!G50</f>
        <v>w</v>
      </c>
      <c r="B169" s="6">
        <v>1</v>
      </c>
      <c r="C169" s="6">
        <v>1</v>
      </c>
    </row>
    <row r="170" spans="1:3">
      <c r="A170" s="355" t="str">
        <f>General!G51</f>
        <v>wd</v>
      </c>
      <c r="B170" s="6">
        <v>1</v>
      </c>
      <c r="C170" s="6">
        <v>1</v>
      </c>
    </row>
    <row r="171" spans="1:3">
      <c r="A171" s="355" t="str">
        <f>General!G52</f>
        <v>z</v>
      </c>
      <c r="B171" s="6">
        <v>1</v>
      </c>
      <c r="C171" s="6">
        <v>1</v>
      </c>
    </row>
    <row r="172" spans="1:3">
      <c r="A172" s="355" t="str">
        <f>General!G53</f>
        <v>zd</v>
      </c>
      <c r="B172" s="6">
        <v>1</v>
      </c>
      <c r="C172"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Microsoft Office User</cp:lastModifiedBy>
  <dcterms:created xsi:type="dcterms:W3CDTF">2020-01-13T01:18:05Z</dcterms:created>
  <dcterms:modified xsi:type="dcterms:W3CDTF">2024-03-08T07:26:12Z</dcterms:modified>
</cp:coreProperties>
</file>