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FC04071-E68A-4AE3-8C0D-152D2AF05D6B}" xr6:coauthVersionLast="47" xr6:coauthVersionMax="47" xr10:uidLastSave="{00000000-0000-0000-0000-000000000000}"/>
  <bookViews>
    <workbookView xWindow="150" yWindow="150" windowWidth="27510" windowHeight="15720" firstSheet="4"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Price!$B$71:$C$78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2'!$B$160</definedName>
    <definedName name="spreader_eff" localSheetId="10">'Mach 1'!$B$164</definedName>
    <definedName name="spreader_eff" localSheetId="11">'Mach 2'!$B$166</definedName>
    <definedName name="spreader_fuel" localSheetId="10">'Mach 1'!$B$147</definedName>
    <definedName name="spreader_fuel" localSheetId="11">'Mach 2'!$B$147</definedName>
    <definedName name="spreader_maint" localSheetId="10">'Mach 1'!$B$166</definedName>
    <definedName name="spreader_maint" localSheetId="11">'Mach 2'!$B$168</definedName>
    <definedName name="spreader_speed" localSheetId="10">'Mach 1'!$B$162</definedName>
    <definedName name="spreader_speed" localSheetId="11">'Mach 2'!$B$164</definedName>
    <definedName name="spreader_width" localSheetId="10">'Mach 1'!$B$149:$C$156</definedName>
    <definedName name="spreader_width" localSheetId="11">'Mach 2'!$A$149:$B$158</definedName>
    <definedName name="stubble_fuel_consumption" localSheetId="10">'Mach 1'!$B$169</definedName>
    <definedName name="stubble_fuel_consumption" localSheetId="11">'Mach 2'!$B$171</definedName>
    <definedName name="stubble_maint" localSheetId="10">'Mach 1'!$B$171</definedName>
    <definedName name="stubble_maint" localSheetId="11">'Mach 2'!$B$173</definedName>
    <definedName name="sup_cartage">Price!$B$37</definedName>
    <definedName name="sup_feed" localSheetId="10">'Mach 1'!$A$174:$C$191</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51" i="16" l="1"/>
  <c r="B152" i="16"/>
  <c r="B153" i="16"/>
  <c r="B154" i="16"/>
  <c r="B155" i="16"/>
  <c r="B156" i="16"/>
  <c r="B150" i="16"/>
  <c r="A151" i="16"/>
  <c r="A152" i="16"/>
  <c r="A153" i="16"/>
  <c r="A154" i="16"/>
  <c r="A155" i="16"/>
  <c r="A156" i="16"/>
  <c r="A150"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V1188" i="14"/>
  <c r="U1188" i="14" s="1"/>
  <c r="U1332" i="14"/>
  <c r="C126" i="13"/>
  <c r="W1188" i="14"/>
  <c r="W1185" i="14"/>
  <c r="V1185" i="14"/>
  <c r="Y1185" i="14" s="1"/>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Y101" i="13" s="1"/>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0" i="13" l="1"/>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Z54" i="6"/>
  <c r="Y54" i="6"/>
  <c r="X54" i="6"/>
  <c r="W54" i="6"/>
  <c r="V54" i="6"/>
  <c r="U54" i="6"/>
  <c r="T54" i="6"/>
  <c r="S54" i="6"/>
  <c r="R54" i="6"/>
  <c r="Q54" i="6"/>
  <c r="P54" i="6"/>
  <c r="O54" i="6"/>
  <c r="N54" i="6"/>
  <c r="M54" i="6"/>
  <c r="L54" i="6"/>
  <c r="K54"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&amp; can't remember why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<sst xmlns="http://schemas.openxmlformats.org/spreadsheetml/2006/main" count="4814" uniqueCount="2850">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</sst>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9" fontId="44" fillId="34" borderId="1" xfId="34" applyNumberFormat="1" applyBorder="1" applyAlignment="1">
      <alignment horizontal="left"/>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2417</v>
      </c>
      <c r="C3" t="s">
        <v>2418</v>
      </c>
    </row>
    <row r="4" spans="1:3" x14ac:dyDescent="0.25">
      <c r="A4" s="354" t="s">
        <v>4</v>
      </c>
      <c r="C4" s="354" t="s">
        <v>2419</v>
      </c>
    </row>
    <row r="5" spans="1:3" x14ac:dyDescent="0.25">
      <c r="A5" s="355" t="s">
        <v>2411</v>
      </c>
      <c r="C5" s="355" t="s">
        <v>144</v>
      </c>
    </row>
    <row r="6" spans="1:3" x14ac:dyDescent="0.25">
      <c r="A6" s="355" t="s">
        <v>10</v>
      </c>
      <c r="C6" s="355" t="s">
        <v>2702</v>
      </c>
    </row>
    <row r="7" spans="1:3" x14ac:dyDescent="0.25">
      <c r="A7" t="s">
        <v>87</v>
      </c>
      <c r="B7" s="359"/>
      <c r="C7" s="355" t="s">
        <v>4</v>
      </c>
    </row>
    <row r="8" spans="1:3" x14ac:dyDescent="0.25">
      <c r="A8" s="355" t="s">
        <v>88</v>
      </c>
      <c r="C8" s="355" t="s">
        <v>2411</v>
      </c>
    </row>
    <row r="9" spans="1:3" x14ac:dyDescent="0.25">
      <c r="A9" s="355" t="s">
        <v>89</v>
      </c>
      <c r="C9" s="355" t="s">
        <v>10</v>
      </c>
    </row>
    <row r="10" spans="1:3" x14ac:dyDescent="0.25">
      <c r="A10" s="355" t="s">
        <v>7</v>
      </c>
      <c r="C10" s="355" t="s">
        <v>87</v>
      </c>
    </row>
    <row r="11" spans="1:3" x14ac:dyDescent="0.25">
      <c r="A11" s="355" t="s">
        <v>6</v>
      </c>
      <c r="C11" s="355" t="s">
        <v>88</v>
      </c>
    </row>
    <row r="12" spans="1:3" x14ac:dyDescent="0.25">
      <c r="A12" s="355" t="s">
        <v>2415</v>
      </c>
      <c r="C12" s="355" t="s">
        <v>2420</v>
      </c>
    </row>
    <row r="13" spans="1:3" x14ac:dyDescent="0.25">
      <c r="A13" s="355" t="s">
        <v>103</v>
      </c>
      <c r="C13" s="355" t="s">
        <v>149</v>
      </c>
    </row>
    <row r="14" spans="1:3" x14ac:dyDescent="0.25">
      <c r="A14" s="355" t="s">
        <v>9</v>
      </c>
      <c r="C14" s="355" t="s">
        <v>147</v>
      </c>
    </row>
    <row r="15" spans="1:3" x14ac:dyDescent="0.25">
      <c r="A15" s="355" t="s">
        <v>2414</v>
      </c>
      <c r="C15" s="355" t="s">
        <v>89</v>
      </c>
    </row>
    <row r="16" spans="1:3" x14ac:dyDescent="0.25">
      <c r="A16" s="355" t="s">
        <v>90</v>
      </c>
      <c r="C16" s="355" t="s">
        <v>7</v>
      </c>
    </row>
    <row r="17" spans="1:3" x14ac:dyDescent="0.25">
      <c r="A17" s="355" t="s">
        <v>5</v>
      </c>
      <c r="C17" s="355" t="s">
        <v>158</v>
      </c>
    </row>
    <row r="18" spans="1:3" x14ac:dyDescent="0.25">
      <c r="A18" s="355" t="s">
        <v>2413</v>
      </c>
      <c r="C18" s="355" t="s">
        <v>6</v>
      </c>
    </row>
    <row r="19" spans="1:3" x14ac:dyDescent="0.25">
      <c r="A19" s="355" t="s">
        <v>8</v>
      </c>
      <c r="C19" s="355" t="s">
        <v>2415</v>
      </c>
    </row>
    <row r="20" spans="1:3" x14ac:dyDescent="0.25">
      <c r="A20" s="356" t="s">
        <v>2412</v>
      </c>
      <c r="C20" s="355" t="s">
        <v>103</v>
      </c>
    </row>
    <row r="21" spans="1:3" x14ac:dyDescent="0.25">
      <c r="C21" s="355" t="s">
        <v>9</v>
      </c>
    </row>
    <row r="22" spans="1:3" x14ac:dyDescent="0.25">
      <c r="C22" s="355" t="s">
        <v>2414</v>
      </c>
    </row>
    <row r="23" spans="1:3" x14ac:dyDescent="0.25">
      <c r="C23" s="355" t="s">
        <v>2421</v>
      </c>
    </row>
    <row r="24" spans="1:3" x14ac:dyDescent="0.25">
      <c r="C24" s="355" t="s">
        <v>2684</v>
      </c>
    </row>
    <row r="25" spans="1:3" x14ac:dyDescent="0.25">
      <c r="C25" s="355" t="s">
        <v>145</v>
      </c>
    </row>
    <row r="26" spans="1:3" x14ac:dyDescent="0.25">
      <c r="C26" s="355" t="s">
        <v>2422</v>
      </c>
    </row>
    <row r="27" spans="1:3" x14ac:dyDescent="0.25">
      <c r="C27" s="355" t="s">
        <v>148</v>
      </c>
    </row>
    <row r="28" spans="1:3" x14ac:dyDescent="0.25">
      <c r="C28" s="355" t="s">
        <v>146</v>
      </c>
    </row>
    <row r="29" spans="1:3" x14ac:dyDescent="0.25">
      <c r="C29" s="355" t="s">
        <v>2423</v>
      </c>
    </row>
    <row r="30" spans="1:3" x14ac:dyDescent="0.25">
      <c r="C30" s="355" t="s">
        <v>152</v>
      </c>
    </row>
    <row r="31" spans="1:3" x14ac:dyDescent="0.25">
      <c r="C31" s="355" t="s">
        <v>150</v>
      </c>
    </row>
    <row r="32" spans="1:3" x14ac:dyDescent="0.25">
      <c r="C32" s="355" t="s">
        <v>90</v>
      </c>
    </row>
    <row r="33" spans="3:3" x14ac:dyDescent="0.25">
      <c r="C33" s="355" t="s">
        <v>5</v>
      </c>
    </row>
    <row r="34" spans="3:3" x14ac:dyDescent="0.25">
      <c r="C34" s="355" t="s">
        <v>2413</v>
      </c>
    </row>
    <row r="35" spans="3:3" x14ac:dyDescent="0.25">
      <c r="C35" s="355" t="s">
        <v>2424</v>
      </c>
    </row>
    <row r="36" spans="3:3" x14ac:dyDescent="0.25">
      <c r="C36" s="355" t="s">
        <v>153</v>
      </c>
    </row>
    <row r="37" spans="3:3" x14ac:dyDescent="0.25">
      <c r="C37" s="355" t="s">
        <v>151</v>
      </c>
    </row>
    <row r="38" spans="3:3" x14ac:dyDescent="0.25">
      <c r="C38" s="355" t="s">
        <v>8</v>
      </c>
    </row>
    <row r="39" spans="3:3" x14ac:dyDescent="0.2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60" outlineLevel="3" x14ac:dyDescent="0.2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2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E71" sqref="E71:G7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Idx!A4</f>
        <v>b</v>
      </c>
      <c r="B9">
        <v>300</v>
      </c>
      <c r="C9" s="1" t="s">
        <v>13</v>
      </c>
    </row>
    <row r="10" spans="1:3" x14ac:dyDescent="0.25">
      <c r="A10" s="357" t="str">
        <f>Idx!A5</f>
        <v>bd</v>
      </c>
      <c r="B10">
        <v>300</v>
      </c>
      <c r="C10" s="1" t="s">
        <v>13</v>
      </c>
    </row>
    <row r="11" spans="1:3" x14ac:dyDescent="0.25">
      <c r="A11" s="357" t="str">
        <f>Idx!A6</f>
        <v>f</v>
      </c>
      <c r="B11">
        <v>300</v>
      </c>
      <c r="C11" s="1" t="s">
        <v>13</v>
      </c>
    </row>
    <row r="12" spans="1:3" x14ac:dyDescent="0.25">
      <c r="A12" s="357" t="str">
        <f>Idx!A7</f>
        <v>h</v>
      </c>
      <c r="B12">
        <v>300</v>
      </c>
      <c r="C12" s="1" t="s">
        <v>13</v>
      </c>
    </row>
    <row r="13" spans="1:3" x14ac:dyDescent="0.25">
      <c r="A13" s="357" t="str">
        <f>Idx!A8</f>
        <v>i</v>
      </c>
      <c r="B13">
        <v>300</v>
      </c>
      <c r="C13" s="1" t="s">
        <v>13</v>
      </c>
    </row>
    <row r="14" spans="1:3" x14ac:dyDescent="0.25">
      <c r="A14" s="357" t="str">
        <f>Idx!A9</f>
        <v>k</v>
      </c>
      <c r="B14">
        <v>300</v>
      </c>
      <c r="C14" s="1" t="s">
        <v>13</v>
      </c>
    </row>
    <row r="15" spans="1:3" x14ac:dyDescent="0.25">
      <c r="A15" s="357" t="str">
        <f>Idx!A10</f>
        <v>l</v>
      </c>
      <c r="B15">
        <v>300</v>
      </c>
      <c r="C15" s="1" t="s">
        <v>13</v>
      </c>
    </row>
    <row r="16" spans="1:3" x14ac:dyDescent="0.25">
      <c r="A16" s="357" t="str">
        <f>Idx!A11</f>
        <v>o</v>
      </c>
      <c r="B16">
        <v>300</v>
      </c>
      <c r="C16" s="1" t="s">
        <v>13</v>
      </c>
    </row>
    <row r="17" spans="1:3" x14ac:dyDescent="0.25">
      <c r="A17" s="357" t="str">
        <f>Idx!A12</f>
        <v>od</v>
      </c>
      <c r="B17">
        <v>300</v>
      </c>
      <c r="C17" s="1" t="s">
        <v>13</v>
      </c>
    </row>
    <row r="18" spans="1:3" x14ac:dyDescent="0.25">
      <c r="A18" s="357" t="str">
        <f>Idx!A13</f>
        <v>of</v>
      </c>
      <c r="B18">
        <v>300</v>
      </c>
      <c r="C18" s="1" t="s">
        <v>13</v>
      </c>
    </row>
    <row r="19" spans="1:3" x14ac:dyDescent="0.25">
      <c r="A19" s="357" t="str">
        <f>Idx!A14</f>
        <v>r</v>
      </c>
      <c r="B19">
        <v>300</v>
      </c>
      <c r="C19" s="1" t="s">
        <v>13</v>
      </c>
    </row>
    <row r="20" spans="1:3" x14ac:dyDescent="0.25">
      <c r="A20" s="357" t="str">
        <f>Idx!A15</f>
        <v>rd</v>
      </c>
      <c r="B20">
        <v>300</v>
      </c>
      <c r="C20" s="1" t="s">
        <v>13</v>
      </c>
    </row>
    <row r="21" spans="1:3" x14ac:dyDescent="0.25">
      <c r="A21" s="357" t="str">
        <f>Idx!A16</f>
        <v>v</v>
      </c>
      <c r="B21">
        <v>300</v>
      </c>
      <c r="C21" s="1" t="s">
        <v>13</v>
      </c>
    </row>
    <row r="22" spans="1:3" x14ac:dyDescent="0.25">
      <c r="A22" s="357" t="str">
        <f>Idx!A17</f>
        <v>w</v>
      </c>
      <c r="B22">
        <v>300</v>
      </c>
      <c r="C22" s="1" t="s">
        <v>13</v>
      </c>
    </row>
    <row r="23" spans="1:3" x14ac:dyDescent="0.25">
      <c r="A23" s="357" t="str">
        <f>Idx!A18</f>
        <v>wd</v>
      </c>
      <c r="B23">
        <v>300</v>
      </c>
      <c r="C23" s="1" t="s">
        <v>13</v>
      </c>
    </row>
    <row r="24" spans="1:3" x14ac:dyDescent="0.25">
      <c r="A24" s="357" t="str">
        <f>Idx!A19</f>
        <v>z</v>
      </c>
      <c r="B24">
        <v>300</v>
      </c>
      <c r="C24" s="1" t="s">
        <v>13</v>
      </c>
    </row>
    <row r="25" spans="1:3" x14ac:dyDescent="0.25">
      <c r="A25" s="357" t="str">
        <f>Idx!A20</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115</v>
      </c>
    </row>
    <row r="37" spans="1:18" x14ac:dyDescent="0.25">
      <c r="A37" s="6" t="s">
        <v>114</v>
      </c>
      <c r="B37" s="6">
        <v>15</v>
      </c>
      <c r="C37" s="1" t="s">
        <v>17</v>
      </c>
    </row>
    <row r="38" spans="1:18" ht="6.6" customHeight="1" x14ac:dyDescent="0.25">
      <c r="A38" s="3"/>
    </row>
    <row r="39" spans="1:18" x14ac:dyDescent="0.25">
      <c r="A39" s="6" t="s">
        <v>113</v>
      </c>
      <c r="B39" s="6">
        <v>20</v>
      </c>
      <c r="C39" s="1" t="s">
        <v>17</v>
      </c>
    </row>
    <row r="40" spans="1:18" ht="9" customHeight="1" x14ac:dyDescent="0.25"/>
    <row r="41" spans="1:18" ht="15" customHeight="1" x14ac:dyDescent="0.25">
      <c r="A41" s="3" t="s">
        <v>85</v>
      </c>
    </row>
    <row r="42" spans="1:18" x14ac:dyDescent="0.25">
      <c r="A42" t="s">
        <v>95</v>
      </c>
      <c r="B42">
        <v>2</v>
      </c>
    </row>
    <row r="44" spans="1:18" x14ac:dyDescent="0.25">
      <c r="A44" t="s">
        <v>111</v>
      </c>
      <c r="B44" s="402">
        <f>MIN(364,INT((C44 - DATE(YEAR(C44),1,1))))</f>
        <v>226</v>
      </c>
      <c r="C44" s="4">
        <v>43692</v>
      </c>
    </row>
    <row r="46" spans="1:18" x14ac:dyDescent="0.25">
      <c r="A46" s="1" t="s">
        <v>2373</v>
      </c>
      <c r="B46">
        <v>50</v>
      </c>
      <c r="J46" s="1" t="s">
        <v>2374</v>
      </c>
    </row>
    <row r="47" spans="1:18" x14ac:dyDescent="0.25">
      <c r="A47" s="3"/>
      <c r="J47" s="479" t="s">
        <v>2425</v>
      </c>
      <c r="K47" s="479"/>
      <c r="L47" s="479"/>
      <c r="M47" s="479" t="s">
        <v>2429</v>
      </c>
      <c r="N47" s="479"/>
      <c r="O47" s="479"/>
      <c r="P47" s="479" t="s">
        <v>2430</v>
      </c>
      <c r="Q47" s="479"/>
      <c r="R47" s="479"/>
    </row>
    <row r="48" spans="1:18" x14ac:dyDescent="0.25">
      <c r="A48" s="3"/>
      <c r="I48" s="1" t="s">
        <v>2431</v>
      </c>
      <c r="J48" t="s">
        <v>2426</v>
      </c>
      <c r="K48" t="s">
        <v>2426</v>
      </c>
      <c r="L48" t="s">
        <v>2426</v>
      </c>
      <c r="M48" t="s">
        <v>2428</v>
      </c>
      <c r="N48" t="s">
        <v>2428</v>
      </c>
      <c r="O48" t="s">
        <v>2428</v>
      </c>
      <c r="P48" t="s">
        <v>2427</v>
      </c>
      <c r="Q48" t="s">
        <v>2427</v>
      </c>
      <c r="R48" t="s">
        <v>2427</v>
      </c>
    </row>
    <row r="49" spans="1:18" x14ac:dyDescent="0.2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2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99</v>
      </c>
    </row>
    <row r="69" spans="1:18" x14ac:dyDescent="0.25">
      <c r="A69" t="s">
        <v>100</v>
      </c>
      <c r="B69">
        <v>23</v>
      </c>
    </row>
    <row r="70" spans="1:18" ht="9.6" customHeight="1" x14ac:dyDescent="0.25">
      <c r="A70" s="3"/>
    </row>
    <row r="71" spans="1:18" x14ac:dyDescent="0.25">
      <c r="B71" t="s">
        <v>96</v>
      </c>
      <c r="C71" t="s">
        <v>97</v>
      </c>
    </row>
    <row r="72" spans="1:18" x14ac:dyDescent="0.25">
      <c r="A72" s="477" t="s">
        <v>98</v>
      </c>
      <c r="B72" s="476" t="s">
        <v>2845</v>
      </c>
      <c r="C72">
        <v>780</v>
      </c>
    </row>
    <row r="73" spans="1:18" x14ac:dyDescent="0.25">
      <c r="A73" s="477" t="s">
        <v>2679</v>
      </c>
      <c r="B73" s="476" t="s">
        <v>2847</v>
      </c>
      <c r="C73">
        <v>520</v>
      </c>
    </row>
    <row r="74" spans="1:18" x14ac:dyDescent="0.25">
      <c r="A74" s="477" t="s">
        <v>2681</v>
      </c>
      <c r="B74" s="476" t="s">
        <v>2846</v>
      </c>
      <c r="C74">
        <v>520</v>
      </c>
    </row>
    <row r="75" spans="1:18" x14ac:dyDescent="0.25">
      <c r="A75" s="477" t="s">
        <v>141</v>
      </c>
      <c r="B75" t="s">
        <v>2848</v>
      </c>
      <c r="C75">
        <v>500</v>
      </c>
    </row>
    <row r="76" spans="1:18" x14ac:dyDescent="0.25">
      <c r="A76" s="477" t="s">
        <v>63</v>
      </c>
      <c r="B76" t="s">
        <v>63</v>
      </c>
      <c r="C76">
        <v>15</v>
      </c>
    </row>
    <row r="77" spans="1:18" x14ac:dyDescent="0.25">
      <c r="A77" s="477" t="s">
        <v>62</v>
      </c>
      <c r="B77" t="s">
        <v>2843</v>
      </c>
      <c r="C77">
        <v>541</v>
      </c>
    </row>
    <row r="78" spans="1:18" x14ac:dyDescent="0.25">
      <c r="A78" s="478" t="s">
        <v>61</v>
      </c>
      <c r="B78" s="395" t="s">
        <v>2844</v>
      </c>
      <c r="C78">
        <v>339</v>
      </c>
    </row>
    <row r="81" spans="1:2" x14ac:dyDescent="0.25">
      <c r="A81" s="3" t="s">
        <v>105</v>
      </c>
    </row>
    <row r="82" spans="1:2" x14ac:dyDescent="0.25">
      <c r="A82" t="s">
        <v>154</v>
      </c>
      <c r="B82">
        <v>80000</v>
      </c>
    </row>
    <row r="84" spans="1:2" x14ac:dyDescent="0.25">
      <c r="A84" t="s">
        <v>155</v>
      </c>
      <c r="B84">
        <v>80000</v>
      </c>
    </row>
    <row r="86" spans="1:2" x14ac:dyDescent="0.25">
      <c r="A86" t="s">
        <v>106</v>
      </c>
      <c r="B86" s="44">
        <v>0.09</v>
      </c>
    </row>
    <row r="88" spans="1:2" x14ac:dyDescent="0.25">
      <c r="A88" t="s">
        <v>107</v>
      </c>
      <c r="B88" s="44">
        <v>3.5000000000000003E-2</v>
      </c>
    </row>
    <row r="90" spans="1:2" x14ac:dyDescent="0.25">
      <c r="A90" t="s">
        <v>108</v>
      </c>
      <c r="B90">
        <v>2.3E-2</v>
      </c>
    </row>
    <row r="92" spans="1:2" x14ac:dyDescent="0.25">
      <c r="A92" t="s">
        <v>156</v>
      </c>
      <c r="B92">
        <v>28</v>
      </c>
    </row>
    <row r="94" spans="1:2" x14ac:dyDescent="0.25">
      <c r="A94" t="s">
        <v>109</v>
      </c>
      <c r="B94" s="44">
        <v>0.09</v>
      </c>
    </row>
    <row r="96" spans="1:2" x14ac:dyDescent="0.25">
      <c r="A96" t="s">
        <v>110</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2416</v>
      </c>
      <c r="B3" s="42">
        <v>4.4999999999999998E-2</v>
      </c>
    </row>
    <row r="5" spans="1:2" x14ac:dyDescent="0.25">
      <c r="A5" s="3" t="s">
        <v>140</v>
      </c>
    </row>
    <row r="6" spans="1:2" x14ac:dyDescent="0.25">
      <c r="A6" t="s">
        <v>139</v>
      </c>
      <c r="B6" s="42">
        <v>4.4999999999999998E-2</v>
      </c>
    </row>
    <row r="8" spans="1:2" x14ac:dyDescent="0.25">
      <c r="A8" s="3" t="s">
        <v>138</v>
      </c>
    </row>
    <row r="9" spans="1:2" x14ac:dyDescent="0.25">
      <c r="A9" t="s">
        <v>2318</v>
      </c>
      <c r="B9" s="42">
        <v>0.5</v>
      </c>
    </row>
    <row r="10" spans="1:2" x14ac:dyDescent="0.25">
      <c r="A10" t="s">
        <v>2319</v>
      </c>
      <c r="B10" s="42">
        <v>0</v>
      </c>
    </row>
    <row r="12" spans="1:2" x14ac:dyDescent="0.25">
      <c r="A12" s="3" t="s">
        <v>142</v>
      </c>
    </row>
    <row r="13" spans="1:2" x14ac:dyDescent="0.25">
      <c r="A13" t="s">
        <v>21</v>
      </c>
      <c r="B13" s="42">
        <v>0.02</v>
      </c>
    </row>
    <row r="15" spans="1:2" x14ac:dyDescent="0.25">
      <c r="A15" s="3" t="s">
        <v>116</v>
      </c>
    </row>
    <row r="16" spans="1:2" x14ac:dyDescent="0.2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118</v>
      </c>
      <c r="F18" s="14"/>
      <c r="G18" s="15" t="s">
        <v>2830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2831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2833</v>
      </c>
      <c r="K22" s="21"/>
      <c r="L22" s="21" t="s">
        <v>2833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2834</v>
      </c>
      <c r="K23" s="18"/>
      <c r="L23" s="18" t="s">
        <v>2835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2832</v>
      </c>
      <c r="K24" s="22"/>
      <c r="L24" s="18" t="s">
        <v>2836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0999999999999996" customHeight="1" x14ac:dyDescent="0.2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4.95" customHeight="1" x14ac:dyDescent="0.2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2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3">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2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2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2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2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2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2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2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2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2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2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2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2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2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25">
      <c r="A70" s="7"/>
      <c r="B70" s="8"/>
      <c r="C70" s="18"/>
      <c r="D70" s="18"/>
      <c r="E70" s="18"/>
      <c r="F70" s="24"/>
      <c r="I70" t="s">
        <v>2434</v>
      </c>
      <c r="AB70" s="27"/>
      <c r="AC70" s="27"/>
      <c r="AD70" s="27"/>
      <c r="AE70" s="17"/>
      <c r="AF70" s="9"/>
      <c r="AG70" s="9"/>
      <c r="AH70" s="9"/>
    </row>
    <row r="71" spans="1:34" ht="12" customHeight="1" x14ac:dyDescent="0.25">
      <c r="A71" s="7"/>
      <c r="B71" s="8"/>
      <c r="C71" s="18"/>
      <c r="D71" s="18"/>
      <c r="E71" s="18"/>
      <c r="F71" s="24"/>
      <c r="I71" s="361"/>
      <c r="J71" s="361"/>
      <c r="K71" s="361"/>
      <c r="L71" s="361"/>
      <c r="M71" s="361"/>
      <c r="AB71" s="27"/>
      <c r="AC71" s="27"/>
      <c r="AD71" s="27"/>
      <c r="AE71" s="17"/>
      <c r="AF71" s="9"/>
      <c r="AG71" s="9"/>
      <c r="AH71" s="9"/>
    </row>
    <row r="72" spans="1:34" ht="12" customHeight="1" x14ac:dyDescent="0.25">
      <c r="A72" s="7"/>
      <c r="B72" s="8"/>
      <c r="C72" s="18"/>
      <c r="D72" s="18"/>
      <c r="E72" s="18"/>
      <c r="F72" s="24"/>
      <c r="J72" t="s">
        <v>2426</v>
      </c>
      <c r="K72" t="s">
        <v>2428</v>
      </c>
      <c r="L72" t="s">
        <v>2427</v>
      </c>
      <c r="AB72" s="27"/>
      <c r="AC72" s="27"/>
      <c r="AD72" s="27"/>
      <c r="AE72" s="17"/>
      <c r="AF72" s="9"/>
      <c r="AG72" s="9"/>
      <c r="AH72" s="9"/>
    </row>
    <row r="73" spans="1:34" ht="12" customHeight="1" x14ac:dyDescent="0.2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2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2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2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2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2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2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2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AB90" s="27"/>
      <c r="AC90" s="27"/>
      <c r="AD90" s="27"/>
      <c r="AE90" s="17"/>
      <c r="AF90" s="9"/>
      <c r="AG90" s="9"/>
      <c r="AH90" s="9"/>
    </row>
    <row r="91" spans="1:34" ht="12" customHeight="1" x14ac:dyDescent="0.2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2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2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79">
        <v>1</v>
      </c>
      <c r="J11" s="480" t="s">
        <v>2296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181</v>
      </c>
      <c r="I12" s="99">
        <v>1</v>
      </c>
      <c r="J12" s="481" t="s">
        <v>2295</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359" activePane="bottomRight" state="frozen"/>
      <selection activeCell="A6" sqref="A6"/>
      <selection pane="topRight" activeCell="K6" sqref="K6"/>
      <selection pane="bottomLeft" activeCell="A22" sqref="A22"/>
      <selection pane="bottomRight" activeCell="N123" sqref="N12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180</v>
      </c>
      <c r="I11" s="289">
        <v>44911.606490972197</v>
      </c>
      <c r="J11" s="484" t="s">
        <v>2837</v>
      </c>
      <c r="K11" s="480"/>
      <c r="L11" s="480"/>
      <c r="M11" s="480"/>
      <c r="N11" s="480"/>
      <c r="O11" s="480"/>
      <c r="P11" s="480"/>
      <c r="Q11" s="480"/>
      <c r="R11" s="480"/>
      <c r="S11" s="480"/>
      <c r="T11" s="480"/>
      <c r="U11" s="480"/>
      <c r="V11" s="480"/>
      <c r="W11" s="480"/>
      <c r="X11" s="480"/>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181</v>
      </c>
      <c r="I12" s="281">
        <v>44838.697201736097</v>
      </c>
      <c r="J12" s="481" t="s">
        <v>2829</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2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2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2839</v>
      </c>
      <c r="X93" s="107"/>
      <c r="Y93" s="107"/>
      <c r="Z93" s="107"/>
      <c r="AA93" s="107"/>
      <c r="AB93" s="107"/>
      <c r="AC93" s="76"/>
      <c r="AD93" s="76" t="s">
        <v>2838</v>
      </c>
      <c r="AE93" s="76"/>
      <c r="AF93" s="76"/>
      <c r="AG93" s="76"/>
      <c r="AH93" s="73"/>
      <c r="AI93" s="57"/>
      <c r="AJ93" s="45"/>
      <c r="AK93" s="45"/>
      <c r="AL93" s="45"/>
      <c r="AP93" s="474" t="s">
        <v>2298</v>
      </c>
      <c r="AV93" t="s">
        <v>2354</v>
      </c>
    </row>
    <row r="94" spans="1:57" outlineLevel="2" x14ac:dyDescent="0.2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4" t="str">
        <f>"Calculated from "&amp;$AD$110</f>
        <v>Calculated from Inputs from Mecardo (Andrew Wood) Nov 2020</v>
      </c>
      <c r="AV94" t="s">
        <v>2355</v>
      </c>
    </row>
    <row r="95" spans="1:57" outlineLevel="3" x14ac:dyDescent="0.2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2822</v>
      </c>
      <c r="BC96" s="334" t="s">
        <v>2437</v>
      </c>
      <c r="BD96" s="334" t="s">
        <v>2356</v>
      </c>
      <c r="BE96" s="334" t="s">
        <v>2357</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2840</v>
      </c>
    </row>
    <row r="112" spans="1:57" outlineLevel="3" x14ac:dyDescent="0.2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2842</v>
      </c>
    </row>
    <row r="113" spans="1:40" outlineLevel="3" x14ac:dyDescent="0.2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2841</v>
      </c>
    </row>
    <row r="114" spans="1:40" outlineLevel="3" x14ac:dyDescent="0.25">
      <c r="A114" s="45"/>
      <c r="B114" s="54"/>
      <c r="C114" s="87">
        <f>INT($C$81+3)</f>
        <v>4</v>
      </c>
      <c r="D114" s="73"/>
      <c r="E114" s="70"/>
      <c r="F114" s="70"/>
      <c r="G114" s="73"/>
      <c r="H114" s="76" t="s">
        <v>252</v>
      </c>
      <c r="I114" s="97">
        <v>50</v>
      </c>
      <c r="J114" s="76" t="s">
        <v>2828</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2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2310</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2310</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2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2315</v>
      </c>
      <c r="I138" s="133"/>
      <c r="J138" s="133"/>
      <c r="K138" s="312">
        <f>SUM(K134:K137)</f>
        <v>0.39569892473118284</v>
      </c>
      <c r="L138" s="134"/>
      <c r="M138" s="76"/>
      <c r="N138" s="76" t="s">
        <v>2823</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2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2827</v>
      </c>
    </row>
    <row r="165" spans="1:49" ht="30" customHeight="1" outlineLevel="2" x14ac:dyDescent="0.2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2824</v>
      </c>
      <c r="S165" s="140" t="s">
        <v>2825</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2826</v>
      </c>
      <c r="AS165" s="467" t="s">
        <v>318</v>
      </c>
      <c r="AV165" t="s">
        <v>2406</v>
      </c>
    </row>
    <row r="166" spans="1:49" outlineLevel="3" x14ac:dyDescent="0.2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2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2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2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2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2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2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2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2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2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2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469</v>
      </c>
      <c r="I382" s="97" t="b">
        <v>0</v>
      </c>
      <c r="J382" s="76"/>
      <c r="K382" s="76"/>
      <c r="L382" s="76"/>
      <c r="M382" s="76"/>
      <c r="N382" s="238" t="s">
        <v>2819</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abSelected="1" topLeftCell="A6" zoomScale="80" zoomScaleNormal="80" workbookViewId="0">
      <pane xSplit="10" ySplit="37" topLeftCell="K1022" activePane="bottomRight" state="frozen"/>
      <selection activeCell="A6" sqref="A6"/>
      <selection pane="topRight" activeCell="K6" sqref="K6"/>
      <selection pane="bottomLeft" activeCell="A54" sqref="A54"/>
      <selection pane="bottomRight" activeCell="T1183" sqref="T1183"/>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180</v>
      </c>
      <c r="I11" s="313">
        <v>44829.2022743056</v>
      </c>
      <c r="J11" s="485" t="s">
        <v>2717</v>
      </c>
      <c r="K11" s="486"/>
      <c r="L11" s="486"/>
      <c r="M11" s="486"/>
      <c r="N11" s="486"/>
      <c r="O11" s="486"/>
      <c r="P11" s="486"/>
      <c r="Q11" s="486"/>
      <c r="R11" s="486"/>
      <c r="S11" s="486"/>
      <c r="T11" s="486"/>
      <c r="U11" s="486"/>
      <c r="V11" s="486"/>
      <c r="W11" s="486"/>
      <c r="X11" s="486"/>
      <c r="Y11" s="486"/>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181</v>
      </c>
      <c r="I12" s="281">
        <v>44919.520474074103</v>
      </c>
      <c r="J12" s="487" t="s">
        <v>2849</v>
      </c>
      <c r="K12" s="488"/>
      <c r="L12" s="488"/>
      <c r="M12" s="488"/>
      <c r="N12" s="488"/>
      <c r="O12" s="488"/>
      <c r="P12" s="488"/>
      <c r="Q12" s="488"/>
      <c r="R12" s="488"/>
      <c r="S12" s="488"/>
      <c r="T12" s="488"/>
      <c r="U12" s="488"/>
      <c r="V12" s="488"/>
      <c r="W12" s="488"/>
      <c r="X12" s="488"/>
      <c r="Y12" s="488"/>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2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2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45" customHeight="1" outlineLevel="1" collapsed="1" x14ac:dyDescent="0.2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hidden="1" outlineLevel="1" collapsed="1" x14ac:dyDescent="0.2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2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870</v>
      </c>
      <c r="F234" s="70" t="s">
        <v>2719</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2718</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2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2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hidden="1" outlineLevel="2" x14ac:dyDescent="0.2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hidden="1" outlineLevel="2" x14ac:dyDescent="0.2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hidden="1" outlineLevel="3" x14ac:dyDescent="0.2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hidden="1" outlineLevel="1" x14ac:dyDescent="0.2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outlineLevel="2" x14ac:dyDescent="0.2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outlineLevel="2" x14ac:dyDescent="0.25">
      <c r="A431" s="45"/>
      <c r="B431" s="54"/>
      <c r="C431" s="47">
        <f t="shared" si="74"/>
        <v>3</v>
      </c>
      <c r="D431" s="73"/>
      <c r="E431" s="70"/>
      <c r="F431" s="70" t="s">
        <v>1198</v>
      </c>
      <c r="G431" s="73"/>
      <c r="H431" s="76" t="s">
        <v>2720</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outlineLevel="2" x14ac:dyDescent="0.25">
      <c r="A432" s="45"/>
      <c r="B432" s="54"/>
      <c r="C432" s="47">
        <f t="shared" si="74"/>
        <v>3</v>
      </c>
      <c r="D432" s="73"/>
      <c r="E432" s="70"/>
      <c r="F432" s="70" t="s">
        <v>1199</v>
      </c>
      <c r="G432" s="73"/>
      <c r="H432" s="76" t="s">
        <v>2721</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outlineLevel="3" x14ac:dyDescent="0.25">
      <c r="A433" s="45"/>
      <c r="B433" s="54"/>
      <c r="C433" s="47">
        <f t="shared" si="74"/>
        <v>3</v>
      </c>
      <c r="D433" s="73"/>
      <c r="E433" s="70"/>
      <c r="F433" s="70" t="s">
        <v>1200</v>
      </c>
      <c r="G433" s="73"/>
      <c r="H433" s="76" t="s">
        <v>2722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3" x14ac:dyDescent="0.25">
      <c r="A434" s="45"/>
      <c r="B434" s="54"/>
      <c r="C434" s="47">
        <f t="shared" si="74"/>
        <v>3</v>
      </c>
      <c r="D434" s="73"/>
      <c r="E434" s="70"/>
      <c r="F434" s="70" t="s">
        <v>1201</v>
      </c>
      <c r="G434" s="73"/>
      <c r="H434" s="76" t="s">
        <v>2723</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outlineLevel="3" x14ac:dyDescent="0.25">
      <c r="A435" s="45"/>
      <c r="B435" s="54"/>
      <c r="C435" s="47">
        <f t="shared" si="74"/>
        <v>3</v>
      </c>
      <c r="D435" s="73"/>
      <c r="E435" s="70"/>
      <c r="F435" s="70" t="s">
        <v>1202</v>
      </c>
      <c r="G435" s="73"/>
      <c r="H435" s="76" t="s">
        <v>2724</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outlineLevel="3" x14ac:dyDescent="0.25">
      <c r="A436" s="45"/>
      <c r="B436" s="54"/>
      <c r="C436" s="47">
        <f t="shared" si="74"/>
        <v>3</v>
      </c>
      <c r="D436" s="73"/>
      <c r="E436" s="70"/>
      <c r="F436" s="70" t="s">
        <v>1203</v>
      </c>
      <c r="G436" s="73"/>
      <c r="H436" s="76" t="s">
        <v>2725</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outlineLevel="3" collapsed="1" x14ac:dyDescent="0.25">
      <c r="A437" s="45"/>
      <c r="B437" s="54"/>
      <c r="C437" s="47">
        <f t="shared" si="74"/>
        <v>3</v>
      </c>
      <c r="D437" s="73"/>
      <c r="E437" s="70"/>
      <c r="F437" s="70" t="s">
        <v>1204</v>
      </c>
      <c r="G437" s="73"/>
      <c r="H437" s="76" t="s">
        <v>2726</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outlineLevel="3" x14ac:dyDescent="0.2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outlineLevel="3" x14ac:dyDescent="0.2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outlineLevel="3" x14ac:dyDescent="0.2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outlineLevel="3" x14ac:dyDescent="0.2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outlineLevel="3" x14ac:dyDescent="0.2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outlineLevel="3" x14ac:dyDescent="0.2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outlineLevel="3" x14ac:dyDescent="0.2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outlineLevel="3" x14ac:dyDescent="0.2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1234</v>
      </c>
      <c r="G463" s="73"/>
      <c r="H463" s="76" t="s">
        <v>2727</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1235</v>
      </c>
      <c r="G464" s="73"/>
      <c r="H464" s="76" t="s">
        <v>2728</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1236</v>
      </c>
      <c r="G465" s="73"/>
      <c r="H465" s="76" t="s">
        <v>2729</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1237</v>
      </c>
      <c r="G466" s="73"/>
      <c r="H466" s="76" t="s">
        <v>2730</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1238</v>
      </c>
      <c r="G467" s="73"/>
      <c r="H467" s="76" t="s">
        <v>2731</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1239</v>
      </c>
      <c r="G468" s="73"/>
      <c r="H468" s="76" t="s">
        <v>2732</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1240</v>
      </c>
      <c r="G469" s="73"/>
      <c r="H469" s="76" t="s">
        <v>2733</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1243</v>
      </c>
      <c r="G471" s="73"/>
      <c r="H471" s="76" t="s">
        <v>2734</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1244</v>
      </c>
      <c r="G472" s="73"/>
      <c r="H472" s="76" t="s">
        <v>2735</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1245</v>
      </c>
      <c r="G473" s="73"/>
      <c r="H473" s="76" t="s">
        <v>2736</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1246</v>
      </c>
      <c r="G474" s="73"/>
      <c r="H474" s="76" t="s">
        <v>2737</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1247</v>
      </c>
      <c r="G475" s="73"/>
      <c r="H475" s="76" t="s">
        <v>2738</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1248</v>
      </c>
      <c r="G476" s="73"/>
      <c r="H476" s="76" t="s">
        <v>2739</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1249</v>
      </c>
      <c r="G477" s="73"/>
      <c r="H477" s="76" t="s">
        <v>2740</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1262</v>
      </c>
      <c r="G487" s="73"/>
      <c r="H487" s="76" t="s">
        <v>2741</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1263</v>
      </c>
      <c r="G488" s="73"/>
      <c r="H488" s="76" t="s">
        <v>2742</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1264</v>
      </c>
      <c r="G489" s="73"/>
      <c r="H489" s="76" t="s">
        <v>2743</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1265</v>
      </c>
      <c r="G490" s="73"/>
      <c r="H490" s="76" t="s">
        <v>2744</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1266</v>
      </c>
      <c r="G491" s="73"/>
      <c r="H491" s="76" t="s">
        <v>2745</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1267</v>
      </c>
      <c r="G492" s="73"/>
      <c r="H492" s="76" t="s">
        <v>2746</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1268</v>
      </c>
      <c r="G493" s="73"/>
      <c r="H493" s="76" t="s">
        <v>2747</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2" x14ac:dyDescent="0.2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97">
        <v>-0.55000000000000004</v>
      </c>
      <c r="Z494" s="263">
        <f t="shared" ref="Z494" si="84">Y494</f>
        <v>-0.55000000000000004</v>
      </c>
      <c r="AA494" s="263">
        <f t="shared" ref="AA494" si="85">Z494</f>
        <v>-0.55000000000000004</v>
      </c>
      <c r="AB494" s="263">
        <f t="shared" ref="AB494" si="86">AA494</f>
        <v>-0.55000000000000004</v>
      </c>
      <c r="AC494" s="76"/>
      <c r="AD494" s="97" t="s">
        <v>2820</v>
      </c>
      <c r="AE494" s="76"/>
      <c r="AF494" s="97">
        <v>1</v>
      </c>
      <c r="AG494" s="97">
        <v>1</v>
      </c>
      <c r="AH494" s="73"/>
      <c r="AI494" s="57"/>
      <c r="AJ494" s="45"/>
      <c r="AK494" s="45"/>
      <c r="AL494" s="45"/>
    </row>
    <row r="495" spans="1:38" hidden="1" outlineLevel="2" x14ac:dyDescent="0.25">
      <c r="A495" s="45"/>
      <c r="B495" s="54"/>
      <c r="C495" s="47">
        <f t="shared" si="83"/>
        <v>3</v>
      </c>
      <c r="D495" s="73"/>
      <c r="E495" s="70"/>
      <c r="F495" s="70" t="s">
        <v>1270</v>
      </c>
      <c r="G495" s="73"/>
      <c r="H495" s="76" t="s">
        <v>2748</v>
      </c>
      <c r="I495" s="96" t="s">
        <v>576</v>
      </c>
      <c r="J495" s="96" t="s">
        <v>1232</v>
      </c>
      <c r="K495" s="76"/>
      <c r="L495" s="76"/>
      <c r="M495" s="76"/>
      <c r="N495" s="76"/>
      <c r="O495" s="76"/>
      <c r="P495" s="76"/>
      <c r="Q495" s="76"/>
      <c r="R495" s="76"/>
      <c r="S495" s="76"/>
      <c r="T495" s="76"/>
      <c r="U495" s="272">
        <v>0</v>
      </c>
      <c r="V495" s="272">
        <v>0</v>
      </c>
      <c r="W495" s="272">
        <v>0</v>
      </c>
      <c r="X495" s="263">
        <f t="shared" ref="X495:AB517" si="87">W495</f>
        <v>0</v>
      </c>
      <c r="Y495" s="263">
        <f t="shared" si="87"/>
        <v>0</v>
      </c>
      <c r="Z495" s="263">
        <f t="shared" si="87"/>
        <v>0</v>
      </c>
      <c r="AA495" s="263">
        <f t="shared" si="87"/>
        <v>0</v>
      </c>
      <c r="AB495" s="263">
        <f t="shared" si="87"/>
        <v>0</v>
      </c>
      <c r="AC495" s="76"/>
      <c r="AD495" s="97"/>
      <c r="AE495" s="76"/>
      <c r="AF495" s="97">
        <v>1</v>
      </c>
      <c r="AG495" s="97">
        <v>1</v>
      </c>
      <c r="AH495" s="73"/>
      <c r="AI495" s="57"/>
      <c r="AJ495" s="45"/>
      <c r="AK495" s="45"/>
      <c r="AL495" s="45"/>
    </row>
    <row r="496" spans="1:38" hidden="1" outlineLevel="2" collapsed="1" x14ac:dyDescent="0.25">
      <c r="A496" s="45"/>
      <c r="B496" s="54"/>
      <c r="C496" s="47">
        <f t="shared" si="83"/>
        <v>3</v>
      </c>
      <c r="D496" s="73"/>
      <c r="E496" s="70"/>
      <c r="F496" s="70" t="s">
        <v>1271</v>
      </c>
      <c r="G496" s="73"/>
      <c r="H496" s="76" t="s">
        <v>2749</v>
      </c>
      <c r="I496" s="96" t="s">
        <v>576</v>
      </c>
      <c r="J496" s="96" t="s">
        <v>1232</v>
      </c>
      <c r="K496" s="76"/>
      <c r="L496" s="76"/>
      <c r="M496" s="76"/>
      <c r="N496" s="76"/>
      <c r="O496" s="76"/>
      <c r="P496" s="76"/>
      <c r="Q496" s="76"/>
      <c r="R496" s="76"/>
      <c r="S496" s="76"/>
      <c r="T496" s="76"/>
      <c r="U496" s="272">
        <v>0</v>
      </c>
      <c r="V496" s="272">
        <v>0</v>
      </c>
      <c r="W496" s="272">
        <v>0</v>
      </c>
      <c r="X496" s="263">
        <f t="shared" si="87"/>
        <v>0</v>
      </c>
      <c r="Y496" s="263">
        <f t="shared" si="87"/>
        <v>0</v>
      </c>
      <c r="Z496" s="263">
        <f t="shared" si="87"/>
        <v>0</v>
      </c>
      <c r="AA496" s="263">
        <f t="shared" si="87"/>
        <v>0</v>
      </c>
      <c r="AB496" s="263">
        <f t="shared" si="87"/>
        <v>0</v>
      </c>
      <c r="AC496" s="76"/>
      <c r="AD496" s="97"/>
      <c r="AE496" s="76"/>
      <c r="AF496" s="97">
        <v>1</v>
      </c>
      <c r="AG496" s="97">
        <v>1</v>
      </c>
      <c r="AH496" s="73"/>
      <c r="AI496" s="57"/>
      <c r="AJ496" s="45"/>
      <c r="AK496" s="45"/>
      <c r="AL496" s="45"/>
    </row>
    <row r="497" spans="1:38" hidden="1" outlineLevel="3" x14ac:dyDescent="0.25">
      <c r="A497" s="45"/>
      <c r="B497" s="54"/>
      <c r="C497" s="47">
        <f t="shared" si="83"/>
        <v>3</v>
      </c>
      <c r="D497" s="73"/>
      <c r="E497" s="70"/>
      <c r="F497" s="70" t="s">
        <v>1272</v>
      </c>
      <c r="G497" s="73"/>
      <c r="H497" s="76" t="s">
        <v>2750</v>
      </c>
      <c r="I497" s="96" t="s">
        <v>576</v>
      </c>
      <c r="J497" s="96" t="s">
        <v>1232</v>
      </c>
      <c r="K497" s="76"/>
      <c r="L497" s="76"/>
      <c r="M497" s="76"/>
      <c r="N497" s="76"/>
      <c r="O497" s="76"/>
      <c r="P497" s="76"/>
      <c r="Q497" s="76"/>
      <c r="R497" s="76"/>
      <c r="S497" s="76"/>
      <c r="T497" s="76"/>
      <c r="U497" s="272">
        <v>0</v>
      </c>
      <c r="V497" s="272">
        <v>0</v>
      </c>
      <c r="W497" s="272">
        <v>0</v>
      </c>
      <c r="X497" s="263">
        <f t="shared" si="87"/>
        <v>0</v>
      </c>
      <c r="Y497" s="263">
        <f t="shared" si="87"/>
        <v>0</v>
      </c>
      <c r="Z497" s="263">
        <f t="shared" si="87"/>
        <v>0</v>
      </c>
      <c r="AA497" s="263">
        <f t="shared" si="87"/>
        <v>0</v>
      </c>
      <c r="AB497" s="263">
        <f t="shared" si="87"/>
        <v>0</v>
      </c>
      <c r="AC497" s="76"/>
      <c r="AD497" s="97"/>
      <c r="AE497" s="76"/>
      <c r="AF497" s="97">
        <v>1</v>
      </c>
      <c r="AG497" s="97">
        <v>1</v>
      </c>
      <c r="AH497" s="73"/>
      <c r="AI497" s="57"/>
      <c r="AJ497" s="45"/>
      <c r="AK497" s="45"/>
      <c r="AL497" s="45"/>
    </row>
    <row r="498" spans="1:38" hidden="1" outlineLevel="3" x14ac:dyDescent="0.25">
      <c r="A498" s="45"/>
      <c r="B498" s="54"/>
      <c r="C498" s="47">
        <f t="shared" si="83"/>
        <v>3</v>
      </c>
      <c r="D498" s="73"/>
      <c r="E498" s="70"/>
      <c r="F498" s="70" t="s">
        <v>1273</v>
      </c>
      <c r="G498" s="73"/>
      <c r="H498" s="76" t="s">
        <v>2751</v>
      </c>
      <c r="I498" s="96" t="s">
        <v>576</v>
      </c>
      <c r="J498" s="96" t="s">
        <v>1232</v>
      </c>
      <c r="K498" s="76"/>
      <c r="L498" s="76"/>
      <c r="M498" s="76"/>
      <c r="N498" s="76"/>
      <c r="O498" s="76"/>
      <c r="P498" s="76"/>
      <c r="Q498" s="76"/>
      <c r="R498" s="76"/>
      <c r="S498" s="76"/>
      <c r="T498" s="76"/>
      <c r="U498" s="272">
        <v>0</v>
      </c>
      <c r="V498" s="272">
        <v>0</v>
      </c>
      <c r="W498" s="272">
        <v>0</v>
      </c>
      <c r="X498" s="263">
        <f t="shared" si="87"/>
        <v>0</v>
      </c>
      <c r="Y498" s="263">
        <f t="shared" si="87"/>
        <v>0</v>
      </c>
      <c r="Z498" s="263">
        <f t="shared" si="87"/>
        <v>0</v>
      </c>
      <c r="AA498" s="263">
        <f t="shared" si="87"/>
        <v>0</v>
      </c>
      <c r="AB498" s="263">
        <f t="shared" si="87"/>
        <v>0</v>
      </c>
      <c r="AC498" s="76"/>
      <c r="AD498" s="97"/>
      <c r="AE498" s="76"/>
      <c r="AF498" s="97">
        <v>1</v>
      </c>
      <c r="AG498" s="97">
        <v>1</v>
      </c>
      <c r="AH498" s="73"/>
      <c r="AI498" s="57"/>
      <c r="AJ498" s="45"/>
      <c r="AK498" s="45"/>
      <c r="AL498" s="45"/>
    </row>
    <row r="499" spans="1:38" hidden="1" outlineLevel="3" x14ac:dyDescent="0.25">
      <c r="A499" s="45"/>
      <c r="B499" s="54"/>
      <c r="C499" s="47">
        <f t="shared" si="83"/>
        <v>3</v>
      </c>
      <c r="D499" s="73"/>
      <c r="E499" s="70"/>
      <c r="F499" s="70" t="s">
        <v>1274</v>
      </c>
      <c r="G499" s="73"/>
      <c r="H499" s="76" t="s">
        <v>2752</v>
      </c>
      <c r="I499" s="96" t="s">
        <v>576</v>
      </c>
      <c r="J499" s="96" t="s">
        <v>1232</v>
      </c>
      <c r="K499" s="76"/>
      <c r="L499" s="76"/>
      <c r="M499" s="76"/>
      <c r="N499" s="76"/>
      <c r="O499" s="76"/>
      <c r="P499" s="76"/>
      <c r="Q499" s="76"/>
      <c r="R499" s="76"/>
      <c r="S499" s="76"/>
      <c r="T499" s="76"/>
      <c r="U499" s="272">
        <v>0</v>
      </c>
      <c r="V499" s="272">
        <v>0</v>
      </c>
      <c r="W499" s="272">
        <v>0</v>
      </c>
      <c r="X499" s="263">
        <f t="shared" si="87"/>
        <v>0</v>
      </c>
      <c r="Y499" s="263">
        <f t="shared" si="87"/>
        <v>0</v>
      </c>
      <c r="Z499" s="263">
        <f t="shared" si="87"/>
        <v>0</v>
      </c>
      <c r="AA499" s="263">
        <f t="shared" si="87"/>
        <v>0</v>
      </c>
      <c r="AB499" s="263">
        <f t="shared" si="87"/>
        <v>0</v>
      </c>
      <c r="AC499" s="76"/>
      <c r="AD499" s="97"/>
      <c r="AE499" s="76"/>
      <c r="AF499" s="97">
        <v>1</v>
      </c>
      <c r="AG499" s="97">
        <v>1</v>
      </c>
      <c r="AH499" s="73"/>
      <c r="AI499" s="57"/>
      <c r="AJ499" s="45"/>
      <c r="AK499" s="45"/>
      <c r="AL499" s="45"/>
    </row>
    <row r="500" spans="1:38" hidden="1" outlineLevel="3" x14ac:dyDescent="0.25">
      <c r="A500" s="45"/>
      <c r="B500" s="54"/>
      <c r="C500" s="47">
        <f t="shared" si="83"/>
        <v>3</v>
      </c>
      <c r="D500" s="73"/>
      <c r="E500" s="70"/>
      <c r="F500" s="70" t="s">
        <v>1275</v>
      </c>
      <c r="G500" s="73"/>
      <c r="H500" s="76" t="s">
        <v>2753</v>
      </c>
      <c r="I500" s="96" t="s">
        <v>576</v>
      </c>
      <c r="J500" s="96" t="s">
        <v>1232</v>
      </c>
      <c r="K500" s="76"/>
      <c r="L500" s="76"/>
      <c r="M500" s="76"/>
      <c r="N500" s="76"/>
      <c r="O500" s="76"/>
      <c r="P500" s="76"/>
      <c r="Q500" s="76"/>
      <c r="R500" s="76"/>
      <c r="S500" s="76"/>
      <c r="T500" s="76"/>
      <c r="U500" s="272">
        <v>0</v>
      </c>
      <c r="V500" s="272">
        <v>0</v>
      </c>
      <c r="W500" s="272">
        <v>0</v>
      </c>
      <c r="X500" s="263">
        <f t="shared" si="87"/>
        <v>0</v>
      </c>
      <c r="Y500" s="263">
        <f t="shared" si="87"/>
        <v>0</v>
      </c>
      <c r="Z500" s="263">
        <f t="shared" si="87"/>
        <v>0</v>
      </c>
      <c r="AA500" s="263">
        <f t="shared" si="87"/>
        <v>0</v>
      </c>
      <c r="AB500" s="263">
        <f t="shared" si="87"/>
        <v>0</v>
      </c>
      <c r="AC500" s="76"/>
      <c r="AD500" s="97"/>
      <c r="AE500" s="76"/>
      <c r="AF500" s="97">
        <v>1</v>
      </c>
      <c r="AG500" s="97">
        <v>1</v>
      </c>
      <c r="AH500" s="73"/>
      <c r="AI500" s="57"/>
      <c r="AJ500" s="45"/>
      <c r="AK500" s="45"/>
      <c r="AL500" s="45"/>
    </row>
    <row r="501" spans="1:38" hidden="1" outlineLevel="3" x14ac:dyDescent="0.25">
      <c r="A501" s="45"/>
      <c r="B501" s="54"/>
      <c r="C501" s="47">
        <f t="shared" si="83"/>
        <v>3</v>
      </c>
      <c r="D501" s="73"/>
      <c r="E501" s="70"/>
      <c r="F501" s="70" t="s">
        <v>1276</v>
      </c>
      <c r="G501" s="73"/>
      <c r="H501" s="76" t="s">
        <v>2754</v>
      </c>
      <c r="I501" s="96" t="s">
        <v>576</v>
      </c>
      <c r="J501" s="96" t="s">
        <v>1232</v>
      </c>
      <c r="K501" s="76"/>
      <c r="L501" s="76"/>
      <c r="M501" s="76"/>
      <c r="N501" s="76"/>
      <c r="O501" s="76"/>
      <c r="P501" s="76"/>
      <c r="Q501" s="76"/>
      <c r="R501" s="76"/>
      <c r="S501" s="76"/>
      <c r="T501" s="76"/>
      <c r="U501" s="272">
        <v>0</v>
      </c>
      <c r="V501" s="272">
        <v>0</v>
      </c>
      <c r="W501" s="272">
        <v>0</v>
      </c>
      <c r="X501" s="263">
        <f t="shared" si="87"/>
        <v>0</v>
      </c>
      <c r="Y501" s="263">
        <f t="shared" si="87"/>
        <v>0</v>
      </c>
      <c r="Z501" s="263">
        <f t="shared" si="87"/>
        <v>0</v>
      </c>
      <c r="AA501" s="263">
        <f t="shared" si="87"/>
        <v>0</v>
      </c>
      <c r="AB501" s="263">
        <f t="shared" si="87"/>
        <v>0</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1279</v>
      </c>
      <c r="G503" s="73"/>
      <c r="H503" s="76" t="s">
        <v>2755</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1280</v>
      </c>
      <c r="G504" s="73"/>
      <c r="H504" s="76" t="s">
        <v>2756</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1281</v>
      </c>
      <c r="G505" s="73"/>
      <c r="H505" s="76" t="s">
        <v>2757</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1282</v>
      </c>
      <c r="G506" s="73"/>
      <c r="H506" s="76" t="s">
        <v>2758</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1283</v>
      </c>
      <c r="G507" s="73"/>
      <c r="H507" s="76" t="s">
        <v>2759</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1284</v>
      </c>
      <c r="G508" s="73"/>
      <c r="H508" s="76" t="s">
        <v>2760</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1285</v>
      </c>
      <c r="G509" s="73"/>
      <c r="H509" s="76" t="s">
        <v>2761</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1288</v>
      </c>
      <c r="G511" s="73"/>
      <c r="H511" s="76" t="s">
        <v>2762</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1289</v>
      </c>
      <c r="G512" s="73"/>
      <c r="H512" s="76" t="s">
        <v>2763</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1290</v>
      </c>
      <c r="G513" s="73"/>
      <c r="H513" s="76" t="s">
        <v>2764</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1291</v>
      </c>
      <c r="G514" s="73"/>
      <c r="H514" s="76" t="s">
        <v>2765</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1292</v>
      </c>
      <c r="G515" s="73"/>
      <c r="H515" s="76" t="s">
        <v>2766</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1293</v>
      </c>
      <c r="G516" s="73"/>
      <c r="H516" s="76" t="s">
        <v>2767</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1294</v>
      </c>
      <c r="G517" s="73"/>
      <c r="H517" s="76" t="s">
        <v>2768</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2778</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2780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2781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2782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2783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2786</v>
      </c>
      <c r="G526" s="73"/>
      <c r="H526" s="76" t="s">
        <v>2810</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2787</v>
      </c>
      <c r="G527" s="73"/>
      <c r="H527" s="76" t="s">
        <v>2811</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2788</v>
      </c>
      <c r="G528" s="73"/>
      <c r="H528" s="76" t="s">
        <v>2812</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2789</v>
      </c>
      <c r="G529" s="73"/>
      <c r="H529" s="76" t="s">
        <v>2813</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2790</v>
      </c>
      <c r="G530" s="73"/>
      <c r="H530" s="76" t="s">
        <v>2814</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2791</v>
      </c>
      <c r="G531" s="73"/>
      <c r="H531" s="76" t="s">
        <v>2815</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2792</v>
      </c>
      <c r="G532" s="73"/>
      <c r="H532" s="76" t="s">
        <v>2816</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2793</v>
      </c>
      <c r="G533" s="73"/>
      <c r="H533" s="76" t="s">
        <v>2817</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2794</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2795</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2796</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2797</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2798</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2799</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2800</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2801</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2802</v>
      </c>
      <c r="G542" s="73"/>
      <c r="H542" s="76" t="s">
        <v>2818</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2803</v>
      </c>
      <c r="G543" s="73"/>
      <c r="H543" s="76" t="s">
        <v>2811</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2804</v>
      </c>
      <c r="G544" s="73"/>
      <c r="H544" s="76" t="s">
        <v>2812</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2805</v>
      </c>
      <c r="G545" s="73"/>
      <c r="H545" s="76" t="s">
        <v>2813</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2806</v>
      </c>
      <c r="G546" s="73"/>
      <c r="H546" s="76" t="s">
        <v>2814</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2807</v>
      </c>
      <c r="G547" s="73"/>
      <c r="H547" s="76" t="s">
        <v>2815</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2808</v>
      </c>
      <c r="G548" s="73"/>
      <c r="H548" s="76" t="s">
        <v>2816</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2809</v>
      </c>
      <c r="G549" s="73"/>
      <c r="H549" s="76" t="s">
        <v>2817</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88">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88"/>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88"/>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88"/>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88"/>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88"/>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88"/>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88"/>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88"/>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88"/>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88"/>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88"/>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88"/>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88"/>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88"/>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88"/>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88"/>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88"/>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89">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89"/>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89"/>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89"/>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89"/>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89"/>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outlineLevel="2" x14ac:dyDescent="0.25">
      <c r="A575" s="45"/>
      <c r="B575" s="54"/>
      <c r="C575" s="47">
        <f t="shared" si="88"/>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0">Y575</f>
        <v>-0.28349999999999997</v>
      </c>
      <c r="Y575" s="97">
        <v>-0.28349999999999997</v>
      </c>
      <c r="Z575" s="263">
        <f t="shared" ref="Z575:AB575" si="91">Y575</f>
        <v>-0.28349999999999997</v>
      </c>
      <c r="AA575" s="263">
        <f t="shared" si="91"/>
        <v>-0.28349999999999997</v>
      </c>
      <c r="AB575" s="263">
        <f t="shared" si="91"/>
        <v>-0.28349999999999997</v>
      </c>
      <c r="AC575" s="76"/>
      <c r="AD575" s="76" t="s">
        <v>1323</v>
      </c>
      <c r="AE575" s="76"/>
      <c r="AF575" s="97">
        <v>1</v>
      </c>
      <c r="AG575" s="97">
        <v>1</v>
      </c>
      <c r="AH575" s="73"/>
      <c r="AI575" s="57"/>
      <c r="AJ575" s="45"/>
      <c r="AK575" s="45"/>
      <c r="AL575" s="45"/>
    </row>
    <row r="576" spans="1:38" outlineLevel="2" x14ac:dyDescent="0.25">
      <c r="A576" s="45"/>
      <c r="B576" s="54"/>
      <c r="C576" s="47">
        <f t="shared" si="88"/>
        <v>3</v>
      </c>
      <c r="D576" s="73"/>
      <c r="E576" s="70"/>
      <c r="F576" s="70" t="s">
        <v>1324</v>
      </c>
      <c r="G576" s="73"/>
      <c r="H576" s="76" t="s">
        <v>2769</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-2.93</v>
      </c>
      <c r="Y576" s="97">
        <v>-2.93</v>
      </c>
      <c r="Z576" s="263">
        <f>Y576</f>
        <v>-2.93</v>
      </c>
      <c r="AA576" s="263">
        <f>Z576</f>
        <v>-2.93</v>
      </c>
      <c r="AB576" s="263">
        <f>AA576</f>
        <v>-2.93</v>
      </c>
      <c r="AC576" s="76"/>
      <c r="AD576" s="76" t="s">
        <v>2703</v>
      </c>
      <c r="AE576" s="76"/>
      <c r="AF576" s="97">
        <v>1</v>
      </c>
      <c r="AG576" s="97">
        <v>1</v>
      </c>
      <c r="AH576" s="73"/>
      <c r="AI576" s="57"/>
      <c r="AJ576" s="45"/>
      <c r="AK576" s="45"/>
      <c r="AL576" s="45"/>
    </row>
    <row r="577" spans="1:38" outlineLevel="2" x14ac:dyDescent="0.25">
      <c r="A577" s="45"/>
      <c r="B577" s="54"/>
      <c r="C577" s="47">
        <f t="shared" si="88"/>
        <v>3</v>
      </c>
      <c r="D577" s="73"/>
      <c r="E577" s="70"/>
      <c r="F577" s="70" t="s">
        <v>1325</v>
      </c>
      <c r="G577" s="73"/>
      <c r="H577" s="76" t="s">
        <v>2770</v>
      </c>
      <c r="I577" s="96" t="s">
        <v>576</v>
      </c>
      <c r="J577" s="96"/>
      <c r="K577" s="76"/>
      <c r="L577" s="76"/>
      <c r="M577" s="76"/>
      <c r="N577" s="76"/>
      <c r="O577" s="76"/>
      <c r="P577" s="76"/>
      <c r="Q577" s="76"/>
      <c r="R577" s="76"/>
      <c r="S577" s="76"/>
      <c r="T577" s="76"/>
      <c r="U577" s="76">
        <v>0</v>
      </c>
      <c r="V577" s="76">
        <v>0</v>
      </c>
      <c r="W577" s="76">
        <v>0</v>
      </c>
      <c r="X577" s="263">
        <f t="shared" ref="X577:X580" si="92">Y577</f>
        <v>-0.28349999999999997</v>
      </c>
      <c r="Y577" s="97">
        <v>-0.28349999999999997</v>
      </c>
      <c r="Z577" s="263">
        <f t="shared" ref="Z577:AB577" si="93">Y577</f>
        <v>-0.28349999999999997</v>
      </c>
      <c r="AA577" s="263">
        <f t="shared" si="93"/>
        <v>-0.28349999999999997</v>
      </c>
      <c r="AB577" s="263">
        <f t="shared" si="93"/>
        <v>-0.28349999999999997</v>
      </c>
      <c r="AC577" s="76"/>
      <c r="AD577" s="76"/>
      <c r="AE577" s="76"/>
      <c r="AF577" s="97">
        <v>1</v>
      </c>
      <c r="AG577" s="97">
        <v>1</v>
      </c>
      <c r="AH577" s="73"/>
      <c r="AI577" s="57"/>
      <c r="AJ577" s="45"/>
      <c r="AK577" s="45"/>
      <c r="AL577" s="45"/>
    </row>
    <row r="578" spans="1:38" outlineLevel="2" x14ac:dyDescent="0.25">
      <c r="A578" s="45"/>
      <c r="B578" s="54"/>
      <c r="C578" s="47">
        <f t="shared" si="88"/>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2"/>
        <v>0</v>
      </c>
      <c r="Y578" s="97">
        <v>0</v>
      </c>
      <c r="Z578" s="263">
        <f t="shared" ref="Z578:AB578" si="94">Y578</f>
        <v>0</v>
      </c>
      <c r="AA578" s="263">
        <f t="shared" si="94"/>
        <v>0</v>
      </c>
      <c r="AB578" s="263">
        <f t="shared" si="94"/>
        <v>0</v>
      </c>
      <c r="AC578" s="76"/>
      <c r="AD578" s="76" t="s">
        <v>1323</v>
      </c>
      <c r="AE578" s="76"/>
      <c r="AF578" s="97">
        <v>1</v>
      </c>
      <c r="AG578" s="97">
        <v>1</v>
      </c>
      <c r="AH578" s="73"/>
      <c r="AI578" s="57"/>
      <c r="AJ578" s="45"/>
      <c r="AK578" s="45"/>
      <c r="AL578" s="45"/>
    </row>
    <row r="579" spans="1:38" outlineLevel="2" x14ac:dyDescent="0.25">
      <c r="A579" s="45"/>
      <c r="B579" s="54"/>
      <c r="C579" s="47">
        <f t="shared" si="88"/>
        <v>3</v>
      </c>
      <c r="D579" s="73"/>
      <c r="E579" s="70"/>
      <c r="F579" s="70" t="s">
        <v>1328</v>
      </c>
      <c r="G579" s="73"/>
      <c r="H579" s="76" t="s">
        <v>2771</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2"/>
        <v>2.9299999999999999E-3</v>
      </c>
      <c r="Y579" s="97">
        <f>U579</f>
        <v>2.9299999999999999E-3</v>
      </c>
      <c r="Z579" s="263">
        <f t="shared" ref="Z579:AB579" si="95">Y579</f>
        <v>2.9299999999999999E-3</v>
      </c>
      <c r="AA579" s="263">
        <f t="shared" si="95"/>
        <v>2.9299999999999999E-3</v>
      </c>
      <c r="AB579" s="263">
        <f t="shared" si="95"/>
        <v>2.9299999999999999E-3</v>
      </c>
      <c r="AC579" s="76"/>
      <c r="AD579" s="76"/>
      <c r="AE579" s="76"/>
      <c r="AF579" s="97">
        <v>1</v>
      </c>
      <c r="AG579" s="97">
        <v>1</v>
      </c>
      <c r="AH579" s="73"/>
      <c r="AI579" s="57"/>
      <c r="AJ579" s="45"/>
      <c r="AK579" s="45"/>
      <c r="AL579" s="45"/>
    </row>
    <row r="580" spans="1:38" outlineLevel="2" x14ac:dyDescent="0.25">
      <c r="A580" s="45"/>
      <c r="B580" s="54"/>
      <c r="C580" s="47">
        <f t="shared" si="88"/>
        <v>3</v>
      </c>
      <c r="D580" s="73"/>
      <c r="E580" s="70"/>
      <c r="F580" s="70" t="s">
        <v>1329</v>
      </c>
      <c r="G580" s="73"/>
      <c r="H580" s="76" t="s">
        <v>2772</v>
      </c>
      <c r="I580" s="96" t="s">
        <v>576</v>
      </c>
      <c r="J580" s="96"/>
      <c r="K580" s="76"/>
      <c r="L580" s="76"/>
      <c r="M580" s="76"/>
      <c r="N580" s="76"/>
      <c r="O580" s="76"/>
      <c r="P580" s="76"/>
      <c r="Q580" s="76"/>
      <c r="R580" s="76"/>
      <c r="S580" s="76"/>
      <c r="T580" s="76"/>
      <c r="U580" s="76">
        <v>0</v>
      </c>
      <c r="V580" s="76">
        <v>0</v>
      </c>
      <c r="W580" s="76">
        <v>0</v>
      </c>
      <c r="X580" s="263">
        <f t="shared" si="92"/>
        <v>0</v>
      </c>
      <c r="Y580" s="97">
        <v>0</v>
      </c>
      <c r="Z580" s="263">
        <f t="shared" ref="Z580:AB580" si="96">Y580</f>
        <v>0</v>
      </c>
      <c r="AA580" s="263">
        <f t="shared" si="96"/>
        <v>0</v>
      </c>
      <c r="AB580" s="263">
        <f t="shared" si="96"/>
        <v>0</v>
      </c>
      <c r="AC580" s="76"/>
      <c r="AD580" s="76"/>
      <c r="AE580" s="76"/>
      <c r="AF580" s="97">
        <v>1</v>
      </c>
      <c r="AG580" s="97">
        <v>1</v>
      </c>
      <c r="AH580" s="73"/>
      <c r="AI580" s="57"/>
      <c r="AJ580" s="45"/>
      <c r="AK580" s="45"/>
      <c r="AL580" s="45"/>
    </row>
    <row r="581" spans="1:38" hidden="1" outlineLevel="2" x14ac:dyDescent="0.25">
      <c r="A581" s="45"/>
      <c r="B581" s="54"/>
      <c r="C581" s="47">
        <f t="shared" si="88"/>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97">INDEX($K581:$Q581,1,U$43)</f>
        <v>1.1499999999999999</v>
      </c>
      <c r="V581" s="261">
        <f t="shared" si="97"/>
        <v>1.1499999999999999</v>
      </c>
      <c r="W581" s="261">
        <f t="shared" si="97"/>
        <v>1.1499999999999999</v>
      </c>
      <c r="X581" s="261">
        <f t="shared" si="97"/>
        <v>1.1499999999999999</v>
      </c>
      <c r="Y581" s="261">
        <f t="shared" si="97"/>
        <v>1.1499999999999999</v>
      </c>
      <c r="Z581" s="261">
        <f t="shared" si="97"/>
        <v>1.1499999999999999</v>
      </c>
      <c r="AA581" s="261">
        <f t="shared" si="97"/>
        <v>1.1499999999999999</v>
      </c>
      <c r="AB581" s="261">
        <f t="shared" si="97"/>
        <v>1.1499999999999999</v>
      </c>
      <c r="AC581" s="76"/>
      <c r="AD581" s="76"/>
      <c r="AE581" s="76"/>
      <c r="AF581" s="97">
        <v>1</v>
      </c>
      <c r="AG581" s="97">
        <v>1</v>
      </c>
      <c r="AH581" s="73"/>
      <c r="AI581" s="57"/>
      <c r="AJ581" s="45"/>
      <c r="AK581" s="45"/>
      <c r="AL581" s="45"/>
    </row>
    <row r="582" spans="1:38" hidden="1" outlineLevel="2" x14ac:dyDescent="0.25">
      <c r="A582" s="45"/>
      <c r="B582" s="54"/>
      <c r="C582" s="47">
        <f t="shared" si="88"/>
        <v>3</v>
      </c>
      <c r="D582" s="73"/>
      <c r="E582" s="70"/>
      <c r="F582" s="70" t="s">
        <v>1332</v>
      </c>
      <c r="G582" s="73"/>
      <c r="H582" s="76" t="s">
        <v>2773</v>
      </c>
      <c r="I582" s="96"/>
      <c r="J582" s="96" t="s">
        <v>1260</v>
      </c>
      <c r="K582" s="97">
        <v>1</v>
      </c>
      <c r="L582" s="97">
        <v>1</v>
      </c>
      <c r="M582" s="97">
        <v>1</v>
      </c>
      <c r="N582" s="97">
        <v>1</v>
      </c>
      <c r="O582" s="97">
        <v>1</v>
      </c>
      <c r="P582" s="97">
        <v>1</v>
      </c>
      <c r="Q582" s="76"/>
      <c r="R582" s="76" t="s">
        <v>587</v>
      </c>
      <c r="S582" s="76" t="s">
        <v>587</v>
      </c>
      <c r="T582" s="76"/>
      <c r="U582" s="261">
        <f t="shared" si="97"/>
        <v>1</v>
      </c>
      <c r="V582" s="261">
        <f t="shared" si="97"/>
        <v>1</v>
      </c>
      <c r="W582" s="261">
        <f t="shared" si="97"/>
        <v>1</v>
      </c>
      <c r="X582" s="261">
        <f t="shared" si="97"/>
        <v>1</v>
      </c>
      <c r="Y582" s="261">
        <f t="shared" si="97"/>
        <v>1</v>
      </c>
      <c r="Z582" s="261">
        <f t="shared" si="97"/>
        <v>1</v>
      </c>
      <c r="AA582" s="261">
        <f t="shared" si="97"/>
        <v>1</v>
      </c>
      <c r="AB582" s="261">
        <f t="shared" si="97"/>
        <v>1</v>
      </c>
      <c r="AC582" s="76"/>
      <c r="AD582" s="76"/>
      <c r="AE582" s="76"/>
      <c r="AF582" s="97">
        <v>1</v>
      </c>
      <c r="AG582" s="97">
        <v>1</v>
      </c>
      <c r="AH582" s="73"/>
      <c r="AI582" s="57"/>
      <c r="AJ582" s="45"/>
      <c r="AK582" s="45"/>
      <c r="AL582" s="45"/>
    </row>
    <row r="583" spans="1:38" hidden="1" outlineLevel="2" x14ac:dyDescent="0.25">
      <c r="A583" s="45"/>
      <c r="B583" s="54"/>
      <c r="C583" s="47">
        <f t="shared" si="88"/>
        <v>3</v>
      </c>
      <c r="D583" s="73"/>
      <c r="E583" s="70"/>
      <c r="F583" s="70" t="s">
        <v>1333</v>
      </c>
      <c r="G583" s="73"/>
      <c r="H583" s="76" t="s">
        <v>2774</v>
      </c>
      <c r="I583" s="96"/>
      <c r="J583" s="96" t="s">
        <v>1260</v>
      </c>
      <c r="K583" s="97">
        <v>1</v>
      </c>
      <c r="L583" s="97">
        <v>1</v>
      </c>
      <c r="M583" s="97">
        <v>1</v>
      </c>
      <c r="N583" s="97">
        <v>1</v>
      </c>
      <c r="O583" s="97">
        <v>1</v>
      </c>
      <c r="P583" s="97">
        <v>1</v>
      </c>
      <c r="Q583" s="76"/>
      <c r="R583" s="76" t="s">
        <v>587</v>
      </c>
      <c r="S583" s="76" t="s">
        <v>587</v>
      </c>
      <c r="T583" s="76"/>
      <c r="U583" s="261">
        <f t="shared" si="97"/>
        <v>1</v>
      </c>
      <c r="V583" s="261">
        <f t="shared" si="97"/>
        <v>1</v>
      </c>
      <c r="W583" s="261">
        <f t="shared" si="97"/>
        <v>1</v>
      </c>
      <c r="X583" s="261">
        <f t="shared" si="97"/>
        <v>1</v>
      </c>
      <c r="Y583" s="261">
        <f t="shared" si="97"/>
        <v>1</v>
      </c>
      <c r="Z583" s="261">
        <f t="shared" si="97"/>
        <v>1</v>
      </c>
      <c r="AA583" s="261">
        <f t="shared" si="97"/>
        <v>1</v>
      </c>
      <c r="AB583" s="261">
        <f t="shared" si="97"/>
        <v>1</v>
      </c>
      <c r="AC583" s="76"/>
      <c r="AD583" s="76"/>
      <c r="AE583" s="76"/>
      <c r="AF583" s="97">
        <v>1</v>
      </c>
      <c r="AG583" s="97">
        <v>1</v>
      </c>
      <c r="AH583" s="73"/>
      <c r="AI583" s="57"/>
      <c r="AJ583" s="45"/>
      <c r="AK583" s="45"/>
      <c r="AL583" s="45"/>
    </row>
    <row r="584" spans="1:38" hidden="1" outlineLevel="2" x14ac:dyDescent="0.25">
      <c r="A584" s="45"/>
      <c r="B584" s="54"/>
      <c r="C584" s="47">
        <f t="shared" si="88"/>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97"/>
        <v>1.4</v>
      </c>
      <c r="V584" s="261">
        <f t="shared" si="97"/>
        <v>1.4</v>
      </c>
      <c r="W584" s="261">
        <f t="shared" si="97"/>
        <v>1.4</v>
      </c>
      <c r="X584" s="261">
        <f t="shared" si="97"/>
        <v>1.4</v>
      </c>
      <c r="Y584" s="261">
        <f t="shared" si="97"/>
        <v>1.4</v>
      </c>
      <c r="Z584" s="261">
        <f t="shared" si="97"/>
        <v>1.4</v>
      </c>
      <c r="AA584" s="261">
        <f t="shared" si="97"/>
        <v>1.4</v>
      </c>
      <c r="AB584" s="261">
        <f t="shared" si="97"/>
        <v>1.4</v>
      </c>
      <c r="AC584" s="76"/>
      <c r="AD584" s="76"/>
      <c r="AE584" s="76"/>
      <c r="AF584" s="97">
        <v>1</v>
      </c>
      <c r="AG584" s="97">
        <v>1</v>
      </c>
      <c r="AH584" s="73"/>
      <c r="AI584" s="57"/>
      <c r="AJ584" s="45"/>
      <c r="AK584" s="45"/>
      <c r="AL584" s="45"/>
    </row>
    <row r="585" spans="1:38" hidden="1" outlineLevel="2" x14ac:dyDescent="0.25">
      <c r="A585" s="45"/>
      <c r="B585" s="54"/>
      <c r="C585" s="47">
        <f t="shared" si="88"/>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97"/>
        <v>1</v>
      </c>
      <c r="V585" s="261">
        <f t="shared" si="97"/>
        <v>1</v>
      </c>
      <c r="W585" s="261">
        <f t="shared" si="97"/>
        <v>1</v>
      </c>
      <c r="X585" s="261">
        <f t="shared" si="97"/>
        <v>1</v>
      </c>
      <c r="Y585" s="261">
        <f t="shared" si="97"/>
        <v>1</v>
      </c>
      <c r="Z585" s="261">
        <f t="shared" si="97"/>
        <v>1</v>
      </c>
      <c r="AA585" s="261">
        <f t="shared" si="97"/>
        <v>1</v>
      </c>
      <c r="AB585" s="261">
        <f t="shared" si="97"/>
        <v>1</v>
      </c>
      <c r="AC585" s="76"/>
      <c r="AD585" s="76"/>
      <c r="AE585" s="76"/>
      <c r="AF585" s="97">
        <v>1</v>
      </c>
      <c r="AG585" s="97">
        <v>1</v>
      </c>
      <c r="AH585" s="73"/>
      <c r="AI585" s="57"/>
      <c r="AJ585" s="45"/>
      <c r="AK585" s="45"/>
      <c r="AL585" s="45"/>
    </row>
    <row r="586" spans="1:38" hidden="1" outlineLevel="2" x14ac:dyDescent="0.25">
      <c r="A586" s="45"/>
      <c r="B586" s="54"/>
      <c r="C586" s="47">
        <f t="shared" si="88"/>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97"/>
        <v>1.2</v>
      </c>
      <c r="V586" s="261">
        <f t="shared" si="97"/>
        <v>1.2</v>
      </c>
      <c r="W586" s="261">
        <f t="shared" si="97"/>
        <v>1.2</v>
      </c>
      <c r="X586" s="261">
        <f t="shared" si="97"/>
        <v>1.2</v>
      </c>
      <c r="Y586" s="261">
        <f t="shared" si="97"/>
        <v>1.2</v>
      </c>
      <c r="Z586" s="261">
        <f t="shared" si="97"/>
        <v>1.2</v>
      </c>
      <c r="AA586" s="261">
        <f t="shared" si="97"/>
        <v>1.2</v>
      </c>
      <c r="AB586" s="261">
        <f t="shared" si="97"/>
        <v>1.2</v>
      </c>
      <c r="AC586" s="76"/>
      <c r="AD586" s="76"/>
      <c r="AE586" s="76"/>
      <c r="AF586" s="97">
        <v>1</v>
      </c>
      <c r="AG586" s="97">
        <v>1</v>
      </c>
      <c r="AH586" s="73"/>
      <c r="AI586" s="57"/>
      <c r="AJ586" s="45"/>
      <c r="AK586" s="45"/>
      <c r="AL586" s="45"/>
    </row>
    <row r="587" spans="1:38" hidden="1" outlineLevel="2" x14ac:dyDescent="0.25">
      <c r="A587" s="45"/>
      <c r="B587" s="54"/>
      <c r="C587" s="47">
        <f t="shared" si="88"/>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98">W587</f>
        <v>0</v>
      </c>
      <c r="Y587" s="263">
        <f t="shared" si="98"/>
        <v>0</v>
      </c>
      <c r="Z587" s="263">
        <f t="shared" si="98"/>
        <v>0</v>
      </c>
      <c r="AA587" s="263">
        <f t="shared" si="98"/>
        <v>0</v>
      </c>
      <c r="AB587" s="263">
        <f t="shared" si="98"/>
        <v>0</v>
      </c>
      <c r="AC587" s="76"/>
      <c r="AD587" s="76"/>
      <c r="AE587" s="76"/>
      <c r="AF587" s="97">
        <v>1</v>
      </c>
      <c r="AG587" s="97">
        <v>1</v>
      </c>
      <c r="AH587" s="73"/>
      <c r="AI587" s="57"/>
      <c r="AJ587" s="45"/>
      <c r="AK587" s="45"/>
      <c r="AL587" s="45"/>
    </row>
    <row r="588" spans="1:38" hidden="1" outlineLevel="2" x14ac:dyDescent="0.25">
      <c r="A588" s="45"/>
      <c r="B588" s="54"/>
      <c r="C588" s="47">
        <f t="shared" si="88"/>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98"/>
        <v>0</v>
      </c>
      <c r="Y588" s="263">
        <f t="shared" si="98"/>
        <v>0</v>
      </c>
      <c r="Z588" s="263">
        <f t="shared" si="98"/>
        <v>0</v>
      </c>
      <c r="AA588" s="263">
        <f t="shared" si="98"/>
        <v>0</v>
      </c>
      <c r="AB588" s="263">
        <f t="shared" si="98"/>
        <v>0</v>
      </c>
      <c r="AC588" s="76"/>
      <c r="AD588" s="76"/>
      <c r="AE588" s="76"/>
      <c r="AF588" s="97">
        <v>1</v>
      </c>
      <c r="AG588" s="97">
        <v>1</v>
      </c>
      <c r="AH588" s="73"/>
      <c r="AI588" s="57"/>
      <c r="AJ588" s="45"/>
      <c r="AK588" s="45"/>
      <c r="AL588" s="45"/>
    </row>
    <row r="589" spans="1:38" hidden="1" outlineLevel="2" x14ac:dyDescent="0.25">
      <c r="A589" s="45"/>
      <c r="B589" s="54"/>
      <c r="C589" s="47">
        <f t="shared" si="88"/>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98"/>
        <v>0</v>
      </c>
      <c r="Y589" s="263">
        <f t="shared" si="98"/>
        <v>0</v>
      </c>
      <c r="Z589" s="263">
        <f t="shared" si="98"/>
        <v>0</v>
      </c>
      <c r="AA589" s="263">
        <f t="shared" si="98"/>
        <v>0</v>
      </c>
      <c r="AB589" s="263">
        <f t="shared" si="98"/>
        <v>0</v>
      </c>
      <c r="AC589" s="76"/>
      <c r="AD589" s="76"/>
      <c r="AE589" s="76"/>
      <c r="AF589" s="97">
        <v>1</v>
      </c>
      <c r="AG589" s="97">
        <v>1</v>
      </c>
      <c r="AH589" s="73"/>
      <c r="AI589" s="57"/>
      <c r="AJ589" s="45"/>
      <c r="AK589" s="45"/>
      <c r="AL589" s="45"/>
    </row>
    <row r="590" spans="1:38" hidden="1" outlineLevel="2" x14ac:dyDescent="0.25">
      <c r="A590" s="45"/>
      <c r="B590" s="54"/>
      <c r="C590" s="47">
        <f t="shared" si="88"/>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98"/>
        <v>0</v>
      </c>
      <c r="Y590" s="263">
        <f t="shared" si="98"/>
        <v>0</v>
      </c>
      <c r="Z590" s="263">
        <f t="shared" si="98"/>
        <v>0</v>
      </c>
      <c r="AA590" s="263">
        <f t="shared" si="98"/>
        <v>0</v>
      </c>
      <c r="AB590" s="263">
        <f t="shared" si="98"/>
        <v>0</v>
      </c>
      <c r="AC590" s="76"/>
      <c r="AD590" s="76"/>
      <c r="AE590" s="76"/>
      <c r="AF590" s="97">
        <v>1</v>
      </c>
      <c r="AG590" s="97">
        <v>1</v>
      </c>
      <c r="AH590" s="73"/>
      <c r="AI590" s="57"/>
      <c r="AJ590" s="45"/>
      <c r="AK590" s="45"/>
      <c r="AL590" s="45"/>
    </row>
    <row r="591" spans="1:38" hidden="1" outlineLevel="2" x14ac:dyDescent="0.25">
      <c r="A591" s="45"/>
      <c r="B591" s="54"/>
      <c r="C591" s="47">
        <f t="shared" si="88"/>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98"/>
        <v>0.26</v>
      </c>
      <c r="Y591" s="263">
        <f t="shared" si="98"/>
        <v>0.26</v>
      </c>
      <c r="Z591" s="263">
        <f t="shared" si="98"/>
        <v>0.26</v>
      </c>
      <c r="AA591" s="263">
        <f t="shared" si="98"/>
        <v>0.26</v>
      </c>
      <c r="AB591" s="263">
        <f t="shared" si="98"/>
        <v>0.26</v>
      </c>
      <c r="AC591" s="76"/>
      <c r="AD591" s="97" t="s">
        <v>1350</v>
      </c>
      <c r="AE591" s="76"/>
      <c r="AF591" s="97">
        <v>1</v>
      </c>
      <c r="AG591" s="97">
        <v>1</v>
      </c>
      <c r="AH591" s="73"/>
      <c r="AI591" s="57"/>
      <c r="AJ591" s="45"/>
      <c r="AK591" s="45"/>
      <c r="AL591" s="45"/>
    </row>
    <row r="592" spans="1:38" hidden="1" outlineLevel="2" collapsed="1" x14ac:dyDescent="0.25">
      <c r="A592" s="45"/>
      <c r="B592" s="54"/>
      <c r="C592" s="47">
        <f t="shared" si="88"/>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98"/>
        <v>0</v>
      </c>
      <c r="Y592" s="263">
        <f t="shared" si="98"/>
        <v>0</v>
      </c>
      <c r="Z592" s="263">
        <f t="shared" si="98"/>
        <v>0</v>
      </c>
      <c r="AA592" s="263">
        <f t="shared" si="98"/>
        <v>0</v>
      </c>
      <c r="AB592" s="263">
        <f t="shared" si="98"/>
        <v>0</v>
      </c>
      <c r="AC592" s="76"/>
      <c r="AD592" s="76"/>
      <c r="AE592" s="76"/>
      <c r="AF592" s="97">
        <v>1</v>
      </c>
      <c r="AG592" s="97">
        <v>1</v>
      </c>
      <c r="AH592" s="73"/>
      <c r="AI592" s="57"/>
      <c r="AJ592" s="45"/>
      <c r="AK592" s="45"/>
      <c r="AL592" s="45"/>
    </row>
    <row r="593" spans="1:38" hidden="1" outlineLevel="3" x14ac:dyDescent="0.25">
      <c r="A593" s="45"/>
      <c r="B593" s="54"/>
      <c r="C593" s="47">
        <f t="shared" si="88"/>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88"/>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88"/>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88"/>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99">INDEX($K596:$Q596,1,U$43)</f>
        <v>1.02</v>
      </c>
      <c r="V596" s="261">
        <f t="shared" si="99"/>
        <v>1.02</v>
      </c>
      <c r="W596" s="261">
        <f t="shared" si="99"/>
        <v>1.02</v>
      </c>
      <c r="X596" s="261">
        <f t="shared" si="99"/>
        <v>1.02</v>
      </c>
      <c r="Y596" s="261">
        <f t="shared" si="99"/>
        <v>1.02</v>
      </c>
      <c r="Z596" s="261">
        <f t="shared" si="99"/>
        <v>1.02</v>
      </c>
      <c r="AA596" s="261">
        <f t="shared" si="99"/>
        <v>1.02</v>
      </c>
      <c r="AB596" s="261">
        <f t="shared" si="99"/>
        <v>1.02</v>
      </c>
      <c r="AC596" s="76"/>
      <c r="AD596" s="76"/>
      <c r="AE596" s="76"/>
      <c r="AF596" s="97">
        <v>1</v>
      </c>
      <c r="AG596" s="97">
        <v>1</v>
      </c>
      <c r="AH596" s="73"/>
      <c r="AI596" s="57"/>
      <c r="AJ596" s="45"/>
      <c r="AK596" s="45"/>
      <c r="AL596" s="45"/>
    </row>
    <row r="597" spans="1:38" hidden="1" outlineLevel="2" x14ac:dyDescent="0.25">
      <c r="A597" s="45"/>
      <c r="B597" s="54"/>
      <c r="C597" s="47">
        <f t="shared" si="88"/>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99"/>
        <v>0.98000000000000009</v>
      </c>
      <c r="V597" s="261">
        <f t="shared" si="99"/>
        <v>0.98000000000000009</v>
      </c>
      <c r="W597" s="261">
        <f t="shared" si="99"/>
        <v>0.98000000000000009</v>
      </c>
      <c r="X597" s="261">
        <f t="shared" si="99"/>
        <v>0.98000000000000009</v>
      </c>
      <c r="Y597" s="261">
        <f t="shared" si="99"/>
        <v>0.98000000000000009</v>
      </c>
      <c r="Z597" s="261">
        <f t="shared" si="99"/>
        <v>0.98000000000000009</v>
      </c>
      <c r="AA597" s="261">
        <f t="shared" si="99"/>
        <v>0.98000000000000009</v>
      </c>
      <c r="AB597" s="261">
        <f t="shared" si="99"/>
        <v>0.98000000000000009</v>
      </c>
      <c r="AC597" s="76"/>
      <c r="AD597" s="76"/>
      <c r="AE597" s="76"/>
      <c r="AF597" s="97">
        <v>1</v>
      </c>
      <c r="AG597" s="97">
        <v>1</v>
      </c>
      <c r="AH597" s="73"/>
      <c r="AI597" s="57"/>
      <c r="AJ597" s="45"/>
      <c r="AK597" s="45"/>
      <c r="AL597" s="45"/>
    </row>
    <row r="598" spans="1:38" hidden="1" outlineLevel="2" x14ac:dyDescent="0.25">
      <c r="A598" s="45"/>
      <c r="B598" s="54"/>
      <c r="C598" s="47">
        <f t="shared" si="88"/>
        <v>3</v>
      </c>
      <c r="D598" s="73"/>
      <c r="E598" s="70"/>
      <c r="F598" s="70" t="s">
        <v>1362</v>
      </c>
      <c r="G598" s="73"/>
      <c r="H598" s="76" t="s">
        <v>2452</v>
      </c>
      <c r="I598" s="96"/>
      <c r="J598" s="96" t="s">
        <v>1260</v>
      </c>
      <c r="K598" s="261">
        <f t="shared" ref="K598:P598" si="100">K596</f>
        <v>1.02</v>
      </c>
      <c r="L598" s="261">
        <f t="shared" si="100"/>
        <v>1.02</v>
      </c>
      <c r="M598" s="261">
        <f t="shared" si="100"/>
        <v>1</v>
      </c>
      <c r="N598" s="261">
        <f t="shared" si="100"/>
        <v>1</v>
      </c>
      <c r="O598" s="261">
        <f t="shared" si="100"/>
        <v>1</v>
      </c>
      <c r="P598" s="261">
        <f t="shared" si="100"/>
        <v>1</v>
      </c>
      <c r="Q598" s="76"/>
      <c r="R598" s="76"/>
      <c r="S598" s="76"/>
      <c r="T598" s="76"/>
      <c r="U598" s="261">
        <f t="shared" si="99"/>
        <v>1.02</v>
      </c>
      <c r="V598" s="261">
        <f t="shared" si="99"/>
        <v>1.02</v>
      </c>
      <c r="W598" s="261">
        <f t="shared" si="99"/>
        <v>1.02</v>
      </c>
      <c r="X598" s="261">
        <f t="shared" si="99"/>
        <v>1.02</v>
      </c>
      <c r="Y598" s="261">
        <f t="shared" si="99"/>
        <v>1.02</v>
      </c>
      <c r="Z598" s="261">
        <f t="shared" si="99"/>
        <v>1.02</v>
      </c>
      <c r="AA598" s="261">
        <f t="shared" si="99"/>
        <v>1.02</v>
      </c>
      <c r="AB598" s="261">
        <f t="shared" si="99"/>
        <v>1.02</v>
      </c>
      <c r="AC598" s="76"/>
      <c r="AD598" s="76"/>
      <c r="AE598" s="76"/>
      <c r="AF598" s="97">
        <v>1</v>
      </c>
      <c r="AG598" s="97">
        <v>1</v>
      </c>
      <c r="AH598" s="73"/>
      <c r="AI598" s="57"/>
      <c r="AJ598" s="45"/>
      <c r="AK598" s="45"/>
      <c r="AL598" s="45"/>
    </row>
    <row r="599" spans="1:38" hidden="1" outlineLevel="2" x14ac:dyDescent="0.25">
      <c r="A599" s="45"/>
      <c r="B599" s="54"/>
      <c r="C599" s="47">
        <f t="shared" si="88"/>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97">
        <v>0.34849999999999998</v>
      </c>
      <c r="Z599" s="263">
        <f t="shared" ref="X599:AB607" si="101">Y599</f>
        <v>0.34849999999999998</v>
      </c>
      <c r="AA599" s="263">
        <f t="shared" si="101"/>
        <v>0.34849999999999998</v>
      </c>
      <c r="AB599" s="263">
        <f t="shared" si="101"/>
        <v>0.34849999999999998</v>
      </c>
      <c r="AC599" s="76"/>
      <c r="AD599" s="97" t="s">
        <v>2277</v>
      </c>
      <c r="AE599" s="76"/>
      <c r="AF599" s="97">
        <v>1</v>
      </c>
      <c r="AG599" s="97">
        <v>1</v>
      </c>
      <c r="AH599" s="73"/>
      <c r="AI599" s="57"/>
      <c r="AJ599" s="45"/>
      <c r="AK599" s="45"/>
      <c r="AL599" s="45"/>
    </row>
    <row r="600" spans="1:38" hidden="1" outlineLevel="2" x14ac:dyDescent="0.25">
      <c r="A600" s="45"/>
      <c r="B600" s="54"/>
      <c r="C600" s="47">
        <f t="shared" si="88"/>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97">
        <v>0</v>
      </c>
      <c r="Z600" s="263">
        <f t="shared" si="101"/>
        <v>0</v>
      </c>
      <c r="AA600" s="263">
        <f t="shared" si="101"/>
        <v>0</v>
      </c>
      <c r="AB600" s="263">
        <f t="shared" si="101"/>
        <v>0</v>
      </c>
      <c r="AC600" s="76"/>
      <c r="AD600" s="76"/>
      <c r="AE600" s="76"/>
      <c r="AF600" s="97">
        <v>1</v>
      </c>
      <c r="AG600" s="97">
        <v>1</v>
      </c>
      <c r="AH600" s="73"/>
      <c r="AI600" s="57"/>
      <c r="AJ600" s="45"/>
      <c r="AK600" s="45"/>
      <c r="AL600" s="45"/>
    </row>
    <row r="601" spans="1:38" hidden="1" outlineLevel="2" x14ac:dyDescent="0.25">
      <c r="A601" s="45"/>
      <c r="B601" s="54"/>
      <c r="C601" s="47">
        <f t="shared" si="88"/>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1">
        <f>Y599</f>
        <v>0.34849999999999998</v>
      </c>
      <c r="Z601" s="263">
        <f t="shared" si="101"/>
        <v>0.34849999999999998</v>
      </c>
      <c r="AA601" s="263">
        <f t="shared" si="101"/>
        <v>0.34849999999999998</v>
      </c>
      <c r="AB601" s="263">
        <f t="shared" si="101"/>
        <v>0.34849999999999998</v>
      </c>
      <c r="AC601" s="76"/>
      <c r="AD601" s="76"/>
      <c r="AE601" s="76"/>
      <c r="AF601" s="97">
        <v>1</v>
      </c>
      <c r="AG601" s="97">
        <v>1</v>
      </c>
      <c r="AH601" s="73"/>
      <c r="AI601" s="57"/>
      <c r="AJ601" s="45"/>
      <c r="AK601" s="45"/>
      <c r="AL601" s="45"/>
    </row>
    <row r="602" spans="1:38" hidden="1" outlineLevel="2" x14ac:dyDescent="0.25">
      <c r="A602" s="45"/>
      <c r="B602" s="54"/>
      <c r="C602" s="47">
        <f t="shared" si="88"/>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1"/>
        <v>0</v>
      </c>
      <c r="Y602" s="97">
        <v>1.42</v>
      </c>
      <c r="Z602" s="263">
        <f t="shared" si="101"/>
        <v>1.42</v>
      </c>
      <c r="AA602" s="263">
        <f t="shared" si="101"/>
        <v>1.42</v>
      </c>
      <c r="AB602" s="263">
        <f t="shared" si="101"/>
        <v>1.42</v>
      </c>
      <c r="AC602" s="76"/>
      <c r="AD602" s="97" t="s">
        <v>2277</v>
      </c>
      <c r="AE602" s="76"/>
      <c r="AF602" s="97">
        <v>1</v>
      </c>
      <c r="AG602" s="97">
        <v>1</v>
      </c>
      <c r="AH602" s="73"/>
      <c r="AI602" s="57"/>
      <c r="AJ602" s="45"/>
      <c r="AK602" s="45"/>
      <c r="AL602" s="45"/>
    </row>
    <row r="603" spans="1:38" hidden="1" outlineLevel="2" x14ac:dyDescent="0.25">
      <c r="A603" s="45"/>
      <c r="B603" s="54"/>
      <c r="C603" s="47">
        <f t="shared" si="88"/>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1"/>
        <v>-0.72</v>
      </c>
      <c r="Y603" s="97">
        <v>0</v>
      </c>
      <c r="Z603" s="263">
        <f t="shared" si="101"/>
        <v>0</v>
      </c>
      <c r="AA603" s="263">
        <f t="shared" si="101"/>
        <v>0</v>
      </c>
      <c r="AB603" s="263">
        <f t="shared" si="101"/>
        <v>0</v>
      </c>
      <c r="AC603" s="76"/>
      <c r="AD603" s="97" t="s">
        <v>1373</v>
      </c>
      <c r="AE603" s="76"/>
      <c r="AF603" s="97">
        <v>1</v>
      </c>
      <c r="AG603" s="97">
        <v>1</v>
      </c>
      <c r="AH603" s="73"/>
      <c r="AI603" s="57"/>
      <c r="AJ603" s="45"/>
      <c r="AK603" s="45"/>
      <c r="AL603" s="45"/>
    </row>
    <row r="604" spans="1:38" hidden="1" outlineLevel="2" x14ac:dyDescent="0.25">
      <c r="A604" s="45"/>
      <c r="B604" s="54"/>
      <c r="C604" s="47">
        <f t="shared" si="88"/>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1"/>
        <v>0</v>
      </c>
      <c r="Y604" s="261">
        <f>Y602</f>
        <v>1.42</v>
      </c>
      <c r="Z604" s="263">
        <f t="shared" si="101"/>
        <v>1.42</v>
      </c>
      <c r="AA604" s="263">
        <f t="shared" si="101"/>
        <v>1.42</v>
      </c>
      <c r="AB604" s="263">
        <f t="shared" si="101"/>
        <v>1.42</v>
      </c>
      <c r="AC604" s="76"/>
      <c r="AD604" s="76"/>
      <c r="AE604" s="76"/>
      <c r="AF604" s="97">
        <v>1</v>
      </c>
      <c r="AG604" s="97">
        <v>1</v>
      </c>
      <c r="AH604" s="73"/>
      <c r="AI604" s="57"/>
      <c r="AJ604" s="45"/>
      <c r="AK604" s="45"/>
      <c r="AL604" s="45"/>
    </row>
    <row r="605" spans="1:38" hidden="1" outlineLevel="2" x14ac:dyDescent="0.25">
      <c r="A605" s="45"/>
      <c r="B605" s="54"/>
      <c r="C605" s="47">
        <f t="shared" si="88"/>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1"/>
        <v>0</v>
      </c>
      <c r="Y605" s="263">
        <f t="shared" si="101"/>
        <v>0</v>
      </c>
      <c r="Z605" s="263">
        <f t="shared" si="101"/>
        <v>0</v>
      </c>
      <c r="AA605" s="263">
        <f t="shared" si="101"/>
        <v>0</v>
      </c>
      <c r="AB605" s="263">
        <f t="shared" si="101"/>
        <v>0</v>
      </c>
      <c r="AC605" s="76"/>
      <c r="AD605" s="76"/>
      <c r="AE605" s="76"/>
      <c r="AF605" s="97">
        <v>1</v>
      </c>
      <c r="AG605" s="97">
        <v>1</v>
      </c>
      <c r="AH605" s="73"/>
      <c r="AI605" s="57"/>
      <c r="AJ605" s="45"/>
      <c r="AK605" s="45"/>
      <c r="AL605" s="45"/>
    </row>
    <row r="606" spans="1:38" hidden="1" outlineLevel="2" x14ac:dyDescent="0.25">
      <c r="A606" s="45"/>
      <c r="B606" s="54"/>
      <c r="C606" s="47">
        <f t="shared" si="88"/>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1"/>
        <v>-7.0000000000000001E-3</v>
      </c>
      <c r="Y606" s="263">
        <f t="shared" si="101"/>
        <v>-7.0000000000000001E-3</v>
      </c>
      <c r="Z606" s="263">
        <f t="shared" si="101"/>
        <v>-7.0000000000000001E-3</v>
      </c>
      <c r="AA606" s="263">
        <f t="shared" si="101"/>
        <v>-7.0000000000000001E-3</v>
      </c>
      <c r="AB606" s="263">
        <f t="shared" si="101"/>
        <v>-7.0000000000000001E-3</v>
      </c>
      <c r="AC606" s="76"/>
      <c r="AD606" s="97" t="s">
        <v>1380</v>
      </c>
      <c r="AE606" s="76"/>
      <c r="AF606" s="97">
        <v>1</v>
      </c>
      <c r="AG606" s="97">
        <v>1</v>
      </c>
      <c r="AH606" s="73"/>
      <c r="AI606" s="57"/>
      <c r="AJ606" s="45"/>
      <c r="AK606" s="45"/>
      <c r="AL606" s="45"/>
    </row>
    <row r="607" spans="1:38" hidden="1" outlineLevel="2" collapsed="1" x14ac:dyDescent="0.25">
      <c r="A607" s="45"/>
      <c r="B607" s="54"/>
      <c r="C607" s="47">
        <f t="shared" si="88"/>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1"/>
        <v>0</v>
      </c>
      <c r="Y607" s="263">
        <f t="shared" si="101"/>
        <v>0</v>
      </c>
      <c r="Z607" s="263">
        <f t="shared" si="101"/>
        <v>0</v>
      </c>
      <c r="AA607" s="263">
        <f t="shared" si="101"/>
        <v>0</v>
      </c>
      <c r="AB607" s="263">
        <f t="shared" si="101"/>
        <v>0</v>
      </c>
      <c r="AC607" s="76"/>
      <c r="AD607" s="76"/>
      <c r="AE607" s="76"/>
      <c r="AF607" s="97">
        <v>1</v>
      </c>
      <c r="AG607" s="97">
        <v>1</v>
      </c>
      <c r="AH607" s="73"/>
      <c r="AI607" s="57"/>
      <c r="AJ607" s="45"/>
      <c r="AK607" s="45"/>
      <c r="AL607" s="45"/>
    </row>
    <row r="608" spans="1:38" hidden="1" outlineLevel="3" x14ac:dyDescent="0.25">
      <c r="A608" s="45"/>
      <c r="B608" s="54"/>
      <c r="C608" s="47">
        <f t="shared" si="88"/>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88"/>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88"/>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88"/>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25">
      <c r="A612" s="45"/>
      <c r="B612" s="54"/>
      <c r="C612" s="47">
        <f t="shared" si="88"/>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25">
      <c r="A613" s="45"/>
      <c r="B613" s="54"/>
      <c r="C613" s="47">
        <f t="shared" si="88"/>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88"/>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2">W614</f>
        <v>0</v>
      </c>
      <c r="Y614" s="263">
        <f t="shared" si="102"/>
        <v>0</v>
      </c>
      <c r="Z614" s="263">
        <f t="shared" si="102"/>
        <v>0</v>
      </c>
      <c r="AA614" s="263">
        <f t="shared" si="102"/>
        <v>0</v>
      </c>
      <c r="AB614" s="263">
        <f t="shared" si="102"/>
        <v>0</v>
      </c>
      <c r="AC614" s="76"/>
      <c r="AD614" s="76"/>
      <c r="AE614" s="76"/>
      <c r="AF614" s="97">
        <v>1</v>
      </c>
      <c r="AG614" s="97">
        <v>1</v>
      </c>
      <c r="AH614" s="73"/>
      <c r="AI614" s="57"/>
      <c r="AJ614" s="45"/>
      <c r="AK614" s="45"/>
      <c r="AL614" s="45"/>
    </row>
    <row r="615" spans="1:38" hidden="1" outlineLevel="2" x14ac:dyDescent="0.25">
      <c r="A615" s="45"/>
      <c r="B615" s="54"/>
      <c r="C615" s="47">
        <f t="shared" si="88"/>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2"/>
        <v>0</v>
      </c>
      <c r="Y615" s="263">
        <f t="shared" si="102"/>
        <v>0</v>
      </c>
      <c r="Z615" s="263">
        <f t="shared" si="102"/>
        <v>0</v>
      </c>
      <c r="AA615" s="263">
        <f t="shared" si="102"/>
        <v>0</v>
      </c>
      <c r="AB615" s="263">
        <f t="shared" si="102"/>
        <v>0</v>
      </c>
      <c r="AC615" s="76"/>
      <c r="AD615" s="76"/>
      <c r="AE615" s="76"/>
      <c r="AF615" s="97">
        <v>1</v>
      </c>
      <c r="AG615" s="97">
        <v>1</v>
      </c>
      <c r="AH615" s="73"/>
      <c r="AI615" s="57"/>
      <c r="AJ615" s="45"/>
      <c r="AK615" s="45"/>
      <c r="AL615" s="45"/>
    </row>
    <row r="616" spans="1:38" hidden="1" outlineLevel="2" x14ac:dyDescent="0.25">
      <c r="A616" s="45"/>
      <c r="B616" s="54"/>
      <c r="C616" s="47">
        <f t="shared" si="88"/>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2"/>
        <v>0</v>
      </c>
      <c r="Y616" s="263">
        <f t="shared" si="102"/>
        <v>0</v>
      </c>
      <c r="Z616" s="263">
        <f t="shared" si="102"/>
        <v>0</v>
      </c>
      <c r="AA616" s="263">
        <f t="shared" si="102"/>
        <v>0</v>
      </c>
      <c r="AB616" s="263">
        <f t="shared" si="102"/>
        <v>0</v>
      </c>
      <c r="AC616" s="76"/>
      <c r="AD616" s="76"/>
      <c r="AE616" s="76"/>
      <c r="AF616" s="97">
        <v>1</v>
      </c>
      <c r="AG616" s="97">
        <v>1</v>
      </c>
      <c r="AH616" s="73"/>
      <c r="AI616" s="57"/>
      <c r="AJ616" s="45"/>
      <c r="AK616" s="45"/>
      <c r="AL616" s="45"/>
    </row>
    <row r="617" spans="1:38" hidden="1" outlineLevel="2" x14ac:dyDescent="0.25">
      <c r="A617" s="45"/>
      <c r="B617" s="54"/>
      <c r="C617" s="47">
        <f t="shared" si="88"/>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88"/>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88"/>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88"/>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88"/>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25">
      <c r="A622" s="45"/>
      <c r="B622" s="54"/>
      <c r="C622" s="47">
        <f t="shared" si="88"/>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03">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03"/>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03"/>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03"/>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03"/>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03"/>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03"/>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03"/>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03"/>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03"/>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03"/>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03"/>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03"/>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03"/>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03"/>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03"/>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03"/>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03"/>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03"/>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03"/>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03"/>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03"/>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03"/>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03"/>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03"/>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03"/>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03"/>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03"/>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03"/>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03"/>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03"/>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03"/>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03"/>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03"/>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03"/>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03"/>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03"/>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03"/>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03"/>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03"/>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03"/>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03"/>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03"/>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03"/>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03"/>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03"/>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03"/>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03"/>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outlineLevel="2" x14ac:dyDescent="0.25">
      <c r="A672" s="45"/>
      <c r="B672" s="54"/>
      <c r="C672" s="47">
        <f t="shared" ref="C672:C677" si="104">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05">V$772</f>
        <v>0</v>
      </c>
      <c r="W672" s="271">
        <f t="shared" si="105"/>
        <v>0</v>
      </c>
      <c r="X672" s="271">
        <f t="shared" si="105"/>
        <v>0</v>
      </c>
      <c r="Y672" s="271">
        <f t="shared" si="105"/>
        <v>0</v>
      </c>
      <c r="Z672" s="271">
        <f t="shared" si="105"/>
        <v>0</v>
      </c>
      <c r="AA672" s="271">
        <f t="shared" si="105"/>
        <v>0</v>
      </c>
      <c r="AB672" s="271">
        <f t="shared" si="105"/>
        <v>0</v>
      </c>
      <c r="AC672" s="76"/>
      <c r="AD672" s="97" t="s">
        <v>1462</v>
      </c>
      <c r="AE672" s="76"/>
      <c r="AF672" s="271">
        <f>AF$772</f>
        <v>1</v>
      </c>
      <c r="AG672" s="271">
        <f>AG$772</f>
        <v>1</v>
      </c>
      <c r="AH672" s="73"/>
      <c r="AI672" s="57"/>
      <c r="AJ672" s="45"/>
      <c r="AK672" s="45"/>
      <c r="AL672" s="45"/>
    </row>
    <row r="673" spans="1:38" outlineLevel="2" x14ac:dyDescent="0.25">
      <c r="A673" s="45"/>
      <c r="B673" s="54"/>
      <c r="C673" s="47">
        <f t="shared" si="104"/>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06">V$773</f>
        <v>-0.48270000000000002</v>
      </c>
      <c r="W673" s="271">
        <f t="shared" si="106"/>
        <v>-0.55427188413696349</v>
      </c>
      <c r="X673" s="271">
        <f t="shared" si="106"/>
        <v>-0.15359999999999999</v>
      </c>
      <c r="Y673" s="271">
        <f t="shared" si="106"/>
        <v>-0.15359999999999999</v>
      </c>
      <c r="Z673" s="271">
        <f t="shared" si="106"/>
        <v>-0.15359999999999999</v>
      </c>
      <c r="AA673" s="271">
        <f t="shared" si="106"/>
        <v>-0.15359999999999999</v>
      </c>
      <c r="AB673" s="271">
        <f t="shared" si="106"/>
        <v>-0.15359999999999999</v>
      </c>
      <c r="AC673" s="76"/>
      <c r="AD673" s="76"/>
      <c r="AE673" s="76"/>
      <c r="AF673" s="271">
        <f>AF$773</f>
        <v>1</v>
      </c>
      <c r="AG673" s="271">
        <f>AG$773</f>
        <v>1</v>
      </c>
      <c r="AH673" s="73"/>
      <c r="AI673" s="57"/>
      <c r="AJ673" s="45"/>
      <c r="AK673" s="45"/>
      <c r="AL673" s="45"/>
    </row>
    <row r="674" spans="1:38" outlineLevel="2" x14ac:dyDescent="0.25">
      <c r="A674" s="45"/>
      <c r="B674" s="54"/>
      <c r="C674" s="47">
        <f t="shared" si="104"/>
        <v>3</v>
      </c>
      <c r="D674" s="73"/>
      <c r="E674" s="70"/>
      <c r="F674" s="70" t="s">
        <v>1465</v>
      </c>
      <c r="G674" s="73"/>
      <c r="H674" s="76" t="s">
        <v>1466</v>
      </c>
      <c r="I674" s="96"/>
      <c r="J674" s="96"/>
      <c r="K674" s="76"/>
      <c r="L674" s="76"/>
      <c r="M674" s="76"/>
      <c r="N674" s="76"/>
      <c r="O674" s="76"/>
      <c r="P674" s="76"/>
      <c r="Q674" s="76"/>
      <c r="R674" s="76"/>
      <c r="S674" s="76"/>
      <c r="T674" s="76"/>
      <c r="U674" s="271">
        <f>U$774</f>
        <v>-0.48270000000000002</v>
      </c>
      <c r="V674" s="271">
        <f t="shared" ref="V674:AB674" si="107">V$774</f>
        <v>-0.48270000000000002</v>
      </c>
      <c r="W674" s="271">
        <f t="shared" si="107"/>
        <v>-0.55427188413696349</v>
      </c>
      <c r="X674" s="271">
        <f t="shared" si="107"/>
        <v>-0.65990000000000004</v>
      </c>
      <c r="Y674" s="271">
        <f t="shared" si="107"/>
        <v>-0.65990000000000004</v>
      </c>
      <c r="Z674" s="271">
        <f t="shared" si="107"/>
        <v>-0.65990000000000004</v>
      </c>
      <c r="AA674" s="271">
        <f t="shared" si="107"/>
        <v>-0.65990000000000004</v>
      </c>
      <c r="AB674" s="271">
        <f t="shared" si="107"/>
        <v>-0.65990000000000004</v>
      </c>
      <c r="AC674" s="76"/>
      <c r="AD674" s="76"/>
      <c r="AE674" s="76"/>
      <c r="AF674" s="271">
        <f>AF$774</f>
        <v>1</v>
      </c>
      <c r="AG674" s="271">
        <f>AG$774</f>
        <v>1</v>
      </c>
      <c r="AH674" s="73"/>
      <c r="AI674" s="57"/>
      <c r="AJ674" s="45"/>
      <c r="AK674" s="45"/>
      <c r="AL674" s="45"/>
    </row>
    <row r="675" spans="1:38" outlineLevel="2" x14ac:dyDescent="0.25">
      <c r="A675" s="45"/>
      <c r="B675" s="54"/>
      <c r="C675" s="47">
        <f t="shared" si="104"/>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08">$773:$773</f>
        <v>-0.48270000000000002</v>
      </c>
      <c r="W675" s="271">
        <f t="shared" si="108"/>
        <v>-0.55427188413696349</v>
      </c>
      <c r="X675" s="271">
        <f t="shared" si="108"/>
        <v>-0.15359999999999999</v>
      </c>
      <c r="Y675" s="271">
        <f t="shared" si="108"/>
        <v>-0.15359999999999999</v>
      </c>
      <c r="Z675" s="271">
        <f t="shared" si="108"/>
        <v>-0.15359999999999999</v>
      </c>
      <c r="AA675" s="271">
        <f t="shared" si="108"/>
        <v>-0.15359999999999999</v>
      </c>
      <c r="AB675" s="271">
        <f t="shared" si="108"/>
        <v>-0.15359999999999999</v>
      </c>
      <c r="AC675" s="76"/>
      <c r="AD675" s="76"/>
      <c r="AE675" s="76"/>
      <c r="AF675" s="271">
        <f>$773:$773</f>
        <v>1</v>
      </c>
      <c r="AG675" s="271">
        <f>$773:$773</f>
        <v>1</v>
      </c>
      <c r="AH675" s="73"/>
      <c r="AI675" s="57"/>
      <c r="AJ675" s="45"/>
      <c r="AK675" s="45"/>
      <c r="AL675" s="45"/>
    </row>
    <row r="676" spans="1:38" outlineLevel="2" x14ac:dyDescent="0.25">
      <c r="A676" s="45">
        <v>4</v>
      </c>
      <c r="B676" s="54"/>
      <c r="C676" s="47">
        <f t="shared" si="104"/>
        <v>3</v>
      </c>
      <c r="D676" s="73"/>
      <c r="E676" s="70"/>
      <c r="F676" s="70" t="s">
        <v>1469</v>
      </c>
      <c r="G676" s="73"/>
      <c r="H676" s="76" t="s">
        <v>1470</v>
      </c>
      <c r="I676" s="96"/>
      <c r="J676" s="96"/>
      <c r="K676" s="76"/>
      <c r="L676" s="76"/>
      <c r="M676" s="76"/>
      <c r="N676" s="76"/>
      <c r="O676" s="76"/>
      <c r="P676" s="76"/>
      <c r="Q676" s="76"/>
      <c r="R676" s="76"/>
      <c r="S676" s="76"/>
      <c r="T676" s="76"/>
      <c r="U676" s="271">
        <f>$774:$774</f>
        <v>-0.48270000000000002</v>
      </c>
      <c r="V676" s="271">
        <f t="shared" ref="V676:AB677" si="109">$774:$774</f>
        <v>-0.48270000000000002</v>
      </c>
      <c r="W676" s="271">
        <f t="shared" si="109"/>
        <v>-0.55427188413696349</v>
      </c>
      <c r="X676" s="271">
        <f t="shared" si="109"/>
        <v>-0.65990000000000004</v>
      </c>
      <c r="Y676" s="271">
        <f t="shared" si="109"/>
        <v>-0.65990000000000004</v>
      </c>
      <c r="Z676" s="271">
        <f t="shared" si="109"/>
        <v>-0.65990000000000004</v>
      </c>
      <c r="AA676" s="271">
        <f t="shared" si="109"/>
        <v>-0.65990000000000004</v>
      </c>
      <c r="AB676" s="271">
        <f t="shared" si="109"/>
        <v>-0.65990000000000004</v>
      </c>
      <c r="AC676" s="76"/>
      <c r="AD676" s="76"/>
      <c r="AE676" s="76"/>
      <c r="AF676" s="271">
        <f>$774:$774</f>
        <v>1</v>
      </c>
      <c r="AG676" s="271">
        <f>$774:$774</f>
        <v>1</v>
      </c>
      <c r="AH676" s="73"/>
      <c r="AI676" s="57"/>
      <c r="AJ676" s="45"/>
      <c r="AK676" s="45"/>
      <c r="AL676" s="45"/>
    </row>
    <row r="677" spans="1:38" outlineLevel="2" x14ac:dyDescent="0.25">
      <c r="A677" s="45">
        <f>A676</f>
        <v>4</v>
      </c>
      <c r="B677" s="54"/>
      <c r="C677" s="47">
        <f t="shared" si="104"/>
        <v>3</v>
      </c>
      <c r="D677" s="73"/>
      <c r="E677" s="70"/>
      <c r="F677" s="70" t="s">
        <v>1471</v>
      </c>
      <c r="G677" s="73"/>
      <c r="H677" s="76" t="s">
        <v>1472</v>
      </c>
      <c r="I677" s="96"/>
      <c r="J677" s="96"/>
      <c r="K677" s="76"/>
      <c r="L677" s="76"/>
      <c r="M677" s="76"/>
      <c r="N677" s="76"/>
      <c r="O677" s="76"/>
      <c r="P677" s="76"/>
      <c r="Q677" s="76"/>
      <c r="R677" s="76"/>
      <c r="S677" s="76"/>
      <c r="T677" s="76"/>
      <c r="U677" s="271">
        <f>$774:$774</f>
        <v>-0.48270000000000002</v>
      </c>
      <c r="V677" s="271">
        <f t="shared" si="109"/>
        <v>-0.48270000000000002</v>
      </c>
      <c r="W677" s="271">
        <f t="shared" si="109"/>
        <v>-0.55427188413696349</v>
      </c>
      <c r="X677" s="271">
        <f t="shared" si="109"/>
        <v>-0.65990000000000004</v>
      </c>
      <c r="Y677" s="271">
        <f t="shared" si="109"/>
        <v>-0.65990000000000004</v>
      </c>
      <c r="Z677" s="271">
        <f t="shared" si="109"/>
        <v>-0.65990000000000004</v>
      </c>
      <c r="AA677" s="271">
        <f t="shared" si="109"/>
        <v>-0.65990000000000004</v>
      </c>
      <c r="AB677" s="271">
        <f t="shared" si="109"/>
        <v>-0.65990000000000004</v>
      </c>
      <c r="AC677" s="76"/>
      <c r="AD677" s="76"/>
      <c r="AE677" s="76"/>
      <c r="AF677" s="271">
        <f>$774:$774</f>
        <v>1</v>
      </c>
      <c r="AG677" s="271">
        <f>$774:$774</f>
        <v>1</v>
      </c>
      <c r="AH677" s="73"/>
      <c r="AI677" s="57"/>
      <c r="AJ677" s="45"/>
      <c r="AK677" s="45"/>
      <c r="AL677" s="45"/>
    </row>
    <row r="678" spans="1:38" outlineLevel="3" x14ac:dyDescent="0.25">
      <c r="A678" s="45"/>
      <c r="B678" s="54"/>
      <c r="C678" s="47">
        <f t="shared" si="103"/>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outlineLevel="3" x14ac:dyDescent="0.25">
      <c r="A679" s="45"/>
      <c r="B679" s="54"/>
      <c r="C679" s="47">
        <f t="shared" si="103"/>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outlineLevel="3" x14ac:dyDescent="0.25">
      <c r="A680" s="45"/>
      <c r="B680" s="54"/>
      <c r="C680" s="47">
        <f t="shared" si="103"/>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outlineLevel="3" x14ac:dyDescent="0.25">
      <c r="A681" s="45"/>
      <c r="B681" s="54"/>
      <c r="C681" s="47">
        <f t="shared" si="103"/>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outlineLevel="3" x14ac:dyDescent="0.25">
      <c r="A682" s="45">
        <v>4</v>
      </c>
      <c r="B682" s="54"/>
      <c r="C682" s="47">
        <f t="shared" si="103"/>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3" x14ac:dyDescent="0.25">
      <c r="A683" s="45">
        <f>A682</f>
        <v>4</v>
      </c>
      <c r="B683" s="54"/>
      <c r="C683" s="47">
        <f t="shared" si="103"/>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03"/>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03"/>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03"/>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03"/>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0">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0"/>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0"/>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0"/>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0"/>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0"/>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0"/>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0"/>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1">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2">W696</f>
        <v>0</v>
      </c>
      <c r="Y696" s="263">
        <f t="shared" si="112"/>
        <v>0</v>
      </c>
      <c r="Z696" s="263">
        <f t="shared" si="112"/>
        <v>0</v>
      </c>
      <c r="AA696" s="263">
        <f t="shared" si="112"/>
        <v>0</v>
      </c>
      <c r="AB696" s="263">
        <f t="shared" si="112"/>
        <v>0</v>
      </c>
      <c r="AC696" s="76"/>
      <c r="AD696" s="97" t="s">
        <v>1493</v>
      </c>
      <c r="AE696" s="76"/>
      <c r="AF696" s="97">
        <v>1</v>
      </c>
      <c r="AG696" s="97">
        <v>1</v>
      </c>
      <c r="AH696" s="73"/>
      <c r="AI696" s="57"/>
      <c r="AJ696" s="45"/>
      <c r="AK696" s="45"/>
      <c r="AL696" s="45"/>
    </row>
    <row r="697" spans="1:38" hidden="1" outlineLevel="2" x14ac:dyDescent="0.25">
      <c r="A697" s="45"/>
      <c r="B697" s="54"/>
      <c r="C697" s="47">
        <f t="shared" si="111"/>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2"/>
        <v>-0.26400000000000001</v>
      </c>
      <c r="Y697" s="263">
        <f t="shared" si="112"/>
        <v>-0.26400000000000001</v>
      </c>
      <c r="Z697" s="263">
        <f t="shared" si="112"/>
        <v>-0.26400000000000001</v>
      </c>
      <c r="AA697" s="263">
        <f t="shared" si="112"/>
        <v>-0.26400000000000001</v>
      </c>
      <c r="AB697" s="263">
        <f t="shared" si="112"/>
        <v>-0.26400000000000001</v>
      </c>
      <c r="AC697" s="76"/>
      <c r="AD697" s="97" t="s">
        <v>1496</v>
      </c>
      <c r="AE697" s="76"/>
      <c r="AF697" s="97">
        <v>1</v>
      </c>
      <c r="AG697" s="97">
        <v>1</v>
      </c>
      <c r="AH697" s="73"/>
      <c r="AI697" s="57"/>
      <c r="AJ697" s="45"/>
      <c r="AK697" s="45"/>
      <c r="AL697" s="45"/>
    </row>
    <row r="698" spans="1:38" hidden="1" outlineLevel="2" x14ac:dyDescent="0.25">
      <c r="A698" s="45"/>
      <c r="B698" s="54"/>
      <c r="C698" s="47">
        <f t="shared" si="111"/>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2"/>
        <v>-0.4</v>
      </c>
      <c r="Y698" s="263">
        <f t="shared" si="112"/>
        <v>-0.4</v>
      </c>
      <c r="Z698" s="263">
        <f t="shared" si="112"/>
        <v>-0.4</v>
      </c>
      <c r="AA698" s="263">
        <f t="shared" si="112"/>
        <v>-0.4</v>
      </c>
      <c r="AB698" s="263">
        <f t="shared" si="112"/>
        <v>-0.4</v>
      </c>
      <c r="AC698" s="76"/>
      <c r="AD698" s="273" t="s">
        <v>1499</v>
      </c>
      <c r="AE698" s="76"/>
      <c r="AF698" s="97">
        <v>1</v>
      </c>
      <c r="AG698" s="97">
        <v>1</v>
      </c>
      <c r="AH698" s="73"/>
      <c r="AI698" s="57"/>
      <c r="AJ698" s="45"/>
      <c r="AK698" s="45"/>
      <c r="AL698" s="45"/>
    </row>
    <row r="699" spans="1:38" hidden="1" outlineLevel="2" x14ac:dyDescent="0.25">
      <c r="A699" s="45"/>
      <c r="B699" s="54"/>
      <c r="C699" s="47">
        <f t="shared" si="111"/>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2"/>
        <v>-0.17799999999999999</v>
      </c>
      <c r="Y699" s="263">
        <f t="shared" si="112"/>
        <v>-0.17799999999999999</v>
      </c>
      <c r="Z699" s="263">
        <f t="shared" si="112"/>
        <v>-0.17799999999999999</v>
      </c>
      <c r="AA699" s="263">
        <f t="shared" si="112"/>
        <v>-0.17799999999999999</v>
      </c>
      <c r="AB699" s="263">
        <f t="shared" si="112"/>
        <v>-0.17799999999999999</v>
      </c>
      <c r="AC699" s="76"/>
      <c r="AD699" s="97" t="s">
        <v>1502</v>
      </c>
      <c r="AE699" s="76"/>
      <c r="AF699" s="97">
        <v>1</v>
      </c>
      <c r="AG699" s="97">
        <v>1</v>
      </c>
      <c r="AH699" s="73"/>
      <c r="AI699" s="57"/>
      <c r="AJ699" s="45"/>
      <c r="AK699" s="45"/>
      <c r="AL699" s="45"/>
    </row>
    <row r="700" spans="1:38" hidden="1" outlineLevel="2" x14ac:dyDescent="0.25">
      <c r="A700" s="45">
        <v>4</v>
      </c>
      <c r="B700" s="54"/>
      <c r="C700" s="47">
        <f t="shared" si="111"/>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2"/>
        <v>-0.26400000000000001</v>
      </c>
      <c r="Y700" s="263">
        <f t="shared" si="112"/>
        <v>-0.26400000000000001</v>
      </c>
      <c r="Z700" s="263">
        <f t="shared" si="112"/>
        <v>-0.26400000000000001</v>
      </c>
      <c r="AA700" s="263">
        <f t="shared" si="112"/>
        <v>-0.26400000000000001</v>
      </c>
      <c r="AB700" s="263">
        <f t="shared" si="112"/>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1"/>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2"/>
        <v>-0.17799999999999999</v>
      </c>
      <c r="Y701" s="263">
        <f t="shared" si="112"/>
        <v>-0.17799999999999999</v>
      </c>
      <c r="Z701" s="263">
        <f t="shared" si="112"/>
        <v>-0.17799999999999999</v>
      </c>
      <c r="AA701" s="263">
        <f t="shared" si="112"/>
        <v>-0.17799999999999999</v>
      </c>
      <c r="AB701" s="263">
        <f t="shared" si="112"/>
        <v>-0.17799999999999999</v>
      </c>
      <c r="AC701" s="76"/>
      <c r="AD701" s="97"/>
      <c r="AE701" s="76"/>
      <c r="AF701" s="97">
        <v>1</v>
      </c>
      <c r="AG701" s="97">
        <v>1</v>
      </c>
      <c r="AH701" s="73"/>
      <c r="AI701" s="57"/>
      <c r="AJ701" s="45"/>
      <c r="AK701" s="45"/>
      <c r="AL701" s="45"/>
    </row>
    <row r="702" spans="1:38" hidden="1" outlineLevel="2" x14ac:dyDescent="0.25">
      <c r="A702" s="45"/>
      <c r="B702" s="54"/>
      <c r="C702" s="47">
        <f t="shared" si="111"/>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2"/>
        <v>0</v>
      </c>
      <c r="Y702" s="263">
        <f t="shared" si="112"/>
        <v>0</v>
      </c>
      <c r="Z702" s="263">
        <f t="shared" si="112"/>
        <v>0</v>
      </c>
      <c r="AA702" s="263">
        <f t="shared" si="112"/>
        <v>0</v>
      </c>
      <c r="AB702" s="263">
        <f t="shared" si="112"/>
        <v>0</v>
      </c>
      <c r="AC702" s="76"/>
      <c r="AD702" s="97" t="s">
        <v>1493</v>
      </c>
      <c r="AE702" s="76"/>
      <c r="AF702" s="97">
        <v>1</v>
      </c>
      <c r="AG702" s="97">
        <v>1</v>
      </c>
      <c r="AH702" s="73"/>
      <c r="AI702" s="57"/>
      <c r="AJ702" s="45"/>
      <c r="AK702" s="45"/>
      <c r="AL702" s="45"/>
    </row>
    <row r="703" spans="1:38" hidden="1" outlineLevel="2" x14ac:dyDescent="0.25">
      <c r="A703" s="45"/>
      <c r="B703" s="54"/>
      <c r="C703" s="47">
        <f t="shared" si="111"/>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2"/>
        <v>0.43</v>
      </c>
      <c r="Y703" s="263">
        <f t="shared" si="112"/>
        <v>0.43</v>
      </c>
      <c r="Z703" s="263">
        <f t="shared" si="112"/>
        <v>0.43</v>
      </c>
      <c r="AA703" s="263">
        <f t="shared" si="112"/>
        <v>0.43</v>
      </c>
      <c r="AB703" s="263">
        <f t="shared" si="112"/>
        <v>0.43</v>
      </c>
      <c r="AC703" s="76"/>
      <c r="AD703" s="97" t="s">
        <v>1496</v>
      </c>
      <c r="AE703" s="76"/>
      <c r="AF703" s="97">
        <v>1</v>
      </c>
      <c r="AG703" s="97">
        <v>1</v>
      </c>
      <c r="AH703" s="73"/>
      <c r="AI703" s="57"/>
      <c r="AJ703" s="45"/>
      <c r="AK703" s="45"/>
      <c r="AL703" s="45"/>
    </row>
    <row r="704" spans="1:38" hidden="1" outlineLevel="2" x14ac:dyDescent="0.25">
      <c r="A704" s="45"/>
      <c r="B704" s="54"/>
      <c r="C704" s="47">
        <f t="shared" si="111"/>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2"/>
        <v>0.8</v>
      </c>
      <c r="Y704" s="263">
        <f t="shared" si="112"/>
        <v>0.8</v>
      </c>
      <c r="Z704" s="263">
        <f t="shared" si="112"/>
        <v>0.8</v>
      </c>
      <c r="AA704" s="263">
        <f t="shared" si="112"/>
        <v>0.8</v>
      </c>
      <c r="AB704" s="263">
        <f t="shared" si="112"/>
        <v>0.8</v>
      </c>
      <c r="AC704" s="76"/>
      <c r="AD704" s="273" t="s">
        <v>1499</v>
      </c>
      <c r="AE704" s="76"/>
      <c r="AF704" s="97">
        <v>1</v>
      </c>
      <c r="AG704" s="97">
        <v>1</v>
      </c>
      <c r="AH704" s="73"/>
      <c r="AI704" s="57"/>
      <c r="AJ704" s="45"/>
      <c r="AK704" s="45"/>
      <c r="AL704" s="45"/>
    </row>
    <row r="705" spans="1:38" hidden="1" outlineLevel="2" x14ac:dyDescent="0.25">
      <c r="A705" s="45"/>
      <c r="B705" s="54"/>
      <c r="C705" s="47">
        <f t="shared" si="111"/>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2"/>
        <v>8.9999999999999993E-3</v>
      </c>
      <c r="Y705" s="263">
        <f t="shared" si="112"/>
        <v>8.9999999999999993E-3</v>
      </c>
      <c r="Z705" s="263">
        <f t="shared" si="112"/>
        <v>8.9999999999999993E-3</v>
      </c>
      <c r="AA705" s="263">
        <f t="shared" si="112"/>
        <v>8.9999999999999993E-3</v>
      </c>
      <c r="AB705" s="263">
        <f t="shared" si="112"/>
        <v>8.9999999999999993E-3</v>
      </c>
      <c r="AC705" s="76"/>
      <c r="AD705" s="97" t="s">
        <v>1516</v>
      </c>
      <c r="AE705" s="76"/>
      <c r="AF705" s="97">
        <v>1</v>
      </c>
      <c r="AG705" s="97">
        <v>1</v>
      </c>
      <c r="AH705" s="73"/>
      <c r="AI705" s="57"/>
      <c r="AJ705" s="45"/>
      <c r="AK705" s="45"/>
      <c r="AL705" s="45"/>
    </row>
    <row r="706" spans="1:38" hidden="1" outlineLevel="2" x14ac:dyDescent="0.25">
      <c r="A706" s="45">
        <v>4</v>
      </c>
      <c r="B706" s="54"/>
      <c r="C706" s="47">
        <f t="shared" si="111"/>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2"/>
        <v>0.48199999999999998</v>
      </c>
      <c r="Y706" s="263">
        <f t="shared" si="112"/>
        <v>0.48199999999999998</v>
      </c>
      <c r="Z706" s="263">
        <f t="shared" si="112"/>
        <v>0.48199999999999998</v>
      </c>
      <c r="AA706" s="263">
        <f t="shared" si="112"/>
        <v>0.48199999999999998</v>
      </c>
      <c r="AB706" s="263">
        <f t="shared" si="112"/>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1"/>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2"/>
        <v>0.128</v>
      </c>
      <c r="Y707" s="263">
        <f t="shared" si="112"/>
        <v>0.128</v>
      </c>
      <c r="Z707" s="263">
        <f t="shared" si="112"/>
        <v>0.128</v>
      </c>
      <c r="AA707" s="263">
        <f t="shared" si="112"/>
        <v>0.128</v>
      </c>
      <c r="AB707" s="263">
        <f t="shared" si="112"/>
        <v>0.128</v>
      </c>
      <c r="AC707" s="76"/>
      <c r="AD707" s="97"/>
      <c r="AE707" s="76"/>
      <c r="AF707" s="97">
        <v>1</v>
      </c>
      <c r="AG707" s="97">
        <v>1</v>
      </c>
      <c r="AH707" s="73"/>
      <c r="AI707" s="57"/>
      <c r="AJ707" s="45"/>
      <c r="AK707" s="45"/>
      <c r="AL707" s="45"/>
    </row>
    <row r="708" spans="1:38" hidden="1" outlineLevel="3" x14ac:dyDescent="0.25">
      <c r="A708" s="45"/>
      <c r="B708" s="54"/>
      <c r="C708" s="47">
        <f t="shared" si="110"/>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0"/>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0"/>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0"/>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0"/>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0"/>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13">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14">V$800</f>
        <v>0.1</v>
      </c>
      <c r="W714" s="271">
        <f t="shared" si="114"/>
        <v>0.1</v>
      </c>
      <c r="X714" s="271">
        <f t="shared" si="114"/>
        <v>0.1</v>
      </c>
      <c r="Y714" s="271">
        <f t="shared" si="114"/>
        <v>0.1</v>
      </c>
      <c r="Z714" s="271">
        <f t="shared" si="114"/>
        <v>0.1</v>
      </c>
      <c r="AA714" s="271">
        <f t="shared" si="114"/>
        <v>0.1</v>
      </c>
      <c r="AB714" s="271">
        <f t="shared" si="114"/>
        <v>0.1</v>
      </c>
      <c r="AC714" s="76"/>
      <c r="AD714" s="76" t="s">
        <v>1462</v>
      </c>
      <c r="AE714" s="76"/>
      <c r="AF714" s="271">
        <f>AF$800</f>
        <v>1</v>
      </c>
      <c r="AG714" s="271">
        <f>AG$800</f>
        <v>1</v>
      </c>
      <c r="AH714" s="73"/>
      <c r="AI714" s="57"/>
      <c r="AJ714" s="45"/>
      <c r="AK714" s="45"/>
      <c r="AL714" s="45"/>
    </row>
    <row r="715" spans="1:38" hidden="1" outlineLevel="2" x14ac:dyDescent="0.25">
      <c r="A715" s="45"/>
      <c r="B715" s="54"/>
      <c r="C715" s="47">
        <f t="shared" si="113"/>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15">V$801</f>
        <v>8.5000000000000006E-2</v>
      </c>
      <c r="W715" s="271">
        <f t="shared" si="115"/>
        <v>8.5000000000000006E-2</v>
      </c>
      <c r="X715" s="271">
        <f t="shared" si="115"/>
        <v>8.5000000000000006E-2</v>
      </c>
      <c r="Y715" s="271">
        <f t="shared" si="115"/>
        <v>8.5000000000000006E-2</v>
      </c>
      <c r="Z715" s="271">
        <f t="shared" si="115"/>
        <v>8.5000000000000006E-2</v>
      </c>
      <c r="AA715" s="271">
        <f t="shared" si="115"/>
        <v>8.5000000000000006E-2</v>
      </c>
      <c r="AB715" s="271">
        <f t="shared" si="115"/>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13"/>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16">V$802</f>
        <v>7.0000000000000007E-2</v>
      </c>
      <c r="W716" s="271">
        <f t="shared" si="116"/>
        <v>7.0000000000000007E-2</v>
      </c>
      <c r="X716" s="271">
        <f t="shared" si="116"/>
        <v>7.0000000000000007E-2</v>
      </c>
      <c r="Y716" s="271">
        <f t="shared" si="116"/>
        <v>7.0000000000000007E-2</v>
      </c>
      <c r="Z716" s="271">
        <f t="shared" si="116"/>
        <v>7.0000000000000007E-2</v>
      </c>
      <c r="AA716" s="271">
        <f t="shared" si="116"/>
        <v>7.0000000000000007E-2</v>
      </c>
      <c r="AB716" s="271">
        <f t="shared" si="116"/>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13"/>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17">V$801</f>
        <v>8.5000000000000006E-2</v>
      </c>
      <c r="W717" s="271">
        <f t="shared" si="117"/>
        <v>8.5000000000000006E-2</v>
      </c>
      <c r="X717" s="271">
        <f t="shared" si="117"/>
        <v>8.5000000000000006E-2</v>
      </c>
      <c r="Y717" s="271">
        <f t="shared" si="117"/>
        <v>8.5000000000000006E-2</v>
      </c>
      <c r="Z717" s="271">
        <f t="shared" si="117"/>
        <v>8.5000000000000006E-2</v>
      </c>
      <c r="AA717" s="271">
        <f t="shared" si="117"/>
        <v>8.5000000000000006E-2</v>
      </c>
      <c r="AB717" s="271">
        <f t="shared" si="117"/>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13"/>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18">V$802</f>
        <v>7.0000000000000007E-2</v>
      </c>
      <c r="W718" s="271">
        <f t="shared" si="118"/>
        <v>7.0000000000000007E-2</v>
      </c>
      <c r="X718" s="271">
        <f t="shared" si="118"/>
        <v>7.0000000000000007E-2</v>
      </c>
      <c r="Y718" s="271">
        <f t="shared" si="118"/>
        <v>7.0000000000000007E-2</v>
      </c>
      <c r="Z718" s="271">
        <f t="shared" si="118"/>
        <v>7.0000000000000007E-2</v>
      </c>
      <c r="AA718" s="271">
        <f t="shared" si="118"/>
        <v>7.0000000000000007E-2</v>
      </c>
      <c r="AB718" s="271">
        <f t="shared" si="118"/>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13"/>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18"/>
        <v>7.0000000000000007E-2</v>
      </c>
      <c r="W719" s="271">
        <f t="shared" si="118"/>
        <v>7.0000000000000007E-2</v>
      </c>
      <c r="X719" s="271">
        <f t="shared" si="118"/>
        <v>7.0000000000000007E-2</v>
      </c>
      <c r="Y719" s="271">
        <f t="shared" si="118"/>
        <v>7.0000000000000007E-2</v>
      </c>
      <c r="Z719" s="271">
        <f t="shared" si="118"/>
        <v>7.0000000000000007E-2</v>
      </c>
      <c r="AA719" s="271">
        <f t="shared" si="118"/>
        <v>7.0000000000000007E-2</v>
      </c>
      <c r="AB719" s="271">
        <f t="shared" si="118"/>
        <v>7.0000000000000007E-2</v>
      </c>
      <c r="AC719" s="76"/>
      <c r="AD719" s="76"/>
      <c r="AE719" s="76"/>
      <c r="AF719" s="271">
        <f>AF$802</f>
        <v>1</v>
      </c>
      <c r="AG719" s="271">
        <f>AG$802</f>
        <v>1</v>
      </c>
      <c r="AH719" s="73"/>
      <c r="AI719" s="57"/>
      <c r="AJ719" s="45"/>
      <c r="AK719" s="45"/>
      <c r="AL719" s="45"/>
    </row>
    <row r="720" spans="1:38" hidden="1" outlineLevel="2" x14ac:dyDescent="0.25">
      <c r="A720" s="45"/>
      <c r="B720" s="54"/>
      <c r="C720" s="47">
        <f t="shared" si="113"/>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19">V$804</f>
        <v>0</v>
      </c>
      <c r="W720" s="271">
        <f t="shared" si="119"/>
        <v>0</v>
      </c>
      <c r="X720" s="271">
        <f t="shared" si="119"/>
        <v>0</v>
      </c>
      <c r="Y720" s="271">
        <f t="shared" si="119"/>
        <v>0</v>
      </c>
      <c r="Z720" s="271">
        <f t="shared" si="119"/>
        <v>0</v>
      </c>
      <c r="AA720" s="271">
        <f t="shared" si="119"/>
        <v>0</v>
      </c>
      <c r="AB720" s="271">
        <f t="shared" si="119"/>
        <v>0</v>
      </c>
      <c r="AC720" s="76"/>
      <c r="AD720" s="76" t="s">
        <v>1462</v>
      </c>
      <c r="AE720" s="76"/>
      <c r="AF720" s="271">
        <f>AF$804</f>
        <v>1</v>
      </c>
      <c r="AG720" s="271">
        <f>AG$804</f>
        <v>1</v>
      </c>
      <c r="AH720" s="73"/>
      <c r="AI720" s="57"/>
      <c r="AJ720" s="45"/>
      <c r="AK720" s="45"/>
      <c r="AL720" s="45"/>
    </row>
    <row r="721" spans="1:38" hidden="1" outlineLevel="2" x14ac:dyDescent="0.25">
      <c r="A721" s="45"/>
      <c r="B721" s="54"/>
      <c r="C721" s="47">
        <f t="shared" si="113"/>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0">V$805</f>
        <v>-1.03</v>
      </c>
      <c r="W721" s="271">
        <f t="shared" si="120"/>
        <v>-1.03</v>
      </c>
      <c r="X721" s="271">
        <f t="shared" si="120"/>
        <v>-1.03</v>
      </c>
      <c r="Y721" s="271">
        <f t="shared" si="120"/>
        <v>-1.079</v>
      </c>
      <c r="Z721" s="271">
        <f t="shared" si="120"/>
        <v>-1.079</v>
      </c>
      <c r="AA721" s="271">
        <f t="shared" si="120"/>
        <v>-1.079</v>
      </c>
      <c r="AB721" s="271">
        <f t="shared" si="120"/>
        <v>-1.079</v>
      </c>
      <c r="AC721" s="76"/>
      <c r="AD721" s="76"/>
      <c r="AE721" s="76"/>
      <c r="AF721" s="271">
        <f>AF$805</f>
        <v>1</v>
      </c>
      <c r="AG721" s="271">
        <f>AG$805</f>
        <v>1</v>
      </c>
      <c r="AH721" s="73"/>
      <c r="AI721" s="57"/>
      <c r="AJ721" s="45"/>
      <c r="AK721" s="45"/>
      <c r="AL721" s="45"/>
    </row>
    <row r="722" spans="1:38" hidden="1" outlineLevel="2" x14ac:dyDescent="0.25">
      <c r="A722" s="45"/>
      <c r="B722" s="54"/>
      <c r="C722" s="47">
        <f t="shared" si="113"/>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1">V$806</f>
        <v>-2</v>
      </c>
      <c r="W722" s="271">
        <f t="shared" si="121"/>
        <v>-2</v>
      </c>
      <c r="X722" s="271">
        <f t="shared" si="121"/>
        <v>-2</v>
      </c>
      <c r="Y722" s="271">
        <f t="shared" si="121"/>
        <v>-2.012</v>
      </c>
      <c r="Z722" s="271">
        <f t="shared" si="121"/>
        <v>-2.012</v>
      </c>
      <c r="AA722" s="271">
        <f t="shared" si="121"/>
        <v>-2.012</v>
      </c>
      <c r="AB722" s="271">
        <f t="shared" si="121"/>
        <v>-2.012</v>
      </c>
      <c r="AC722" s="76"/>
      <c r="AD722" s="76"/>
      <c r="AE722" s="76"/>
      <c r="AF722" s="271">
        <f>AF$806</f>
        <v>1</v>
      </c>
      <c r="AG722" s="271">
        <f>AG$806</f>
        <v>1</v>
      </c>
      <c r="AH722" s="73"/>
      <c r="AI722" s="57"/>
      <c r="AJ722" s="45"/>
      <c r="AK722" s="45"/>
      <c r="AL722" s="45"/>
    </row>
    <row r="723" spans="1:38" hidden="1" outlineLevel="2" x14ac:dyDescent="0.25">
      <c r="A723" s="45"/>
      <c r="B723" s="54"/>
      <c r="C723" s="47">
        <f t="shared" si="113"/>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2">V$805</f>
        <v>-1.03</v>
      </c>
      <c r="W723" s="271">
        <f t="shared" si="122"/>
        <v>-1.03</v>
      </c>
      <c r="X723" s="271">
        <f t="shared" si="122"/>
        <v>-1.03</v>
      </c>
      <c r="Y723" s="271">
        <f t="shared" si="122"/>
        <v>-1.079</v>
      </c>
      <c r="Z723" s="271">
        <f t="shared" si="122"/>
        <v>-1.079</v>
      </c>
      <c r="AA723" s="271">
        <f t="shared" si="122"/>
        <v>-1.079</v>
      </c>
      <c r="AB723" s="271">
        <f t="shared" si="122"/>
        <v>-1.079</v>
      </c>
      <c r="AC723" s="76"/>
      <c r="AD723" s="76"/>
      <c r="AE723" s="76"/>
      <c r="AF723" s="271">
        <f>AF$805</f>
        <v>1</v>
      </c>
      <c r="AG723" s="271">
        <f>AG$805</f>
        <v>1</v>
      </c>
      <c r="AH723" s="73"/>
      <c r="AI723" s="57"/>
      <c r="AJ723" s="45"/>
      <c r="AK723" s="45"/>
      <c r="AL723" s="45"/>
    </row>
    <row r="724" spans="1:38" hidden="1" outlineLevel="2" x14ac:dyDescent="0.25">
      <c r="A724" s="45">
        <v>4</v>
      </c>
      <c r="B724" s="54"/>
      <c r="C724" s="47">
        <f t="shared" si="113"/>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3">V$806</f>
        <v>-2</v>
      </c>
      <c r="W724" s="271">
        <f t="shared" si="123"/>
        <v>-2</v>
      </c>
      <c r="X724" s="271">
        <f t="shared" si="123"/>
        <v>-2</v>
      </c>
      <c r="Y724" s="271">
        <f t="shared" si="123"/>
        <v>-2.012</v>
      </c>
      <c r="Z724" s="271">
        <f t="shared" si="123"/>
        <v>-2.012</v>
      </c>
      <c r="AA724" s="271">
        <f t="shared" si="123"/>
        <v>-2.012</v>
      </c>
      <c r="AB724" s="271">
        <f t="shared" si="123"/>
        <v>-2.012</v>
      </c>
      <c r="AC724" s="76"/>
      <c r="AD724" s="76"/>
      <c r="AE724" s="76"/>
      <c r="AF724" s="271">
        <f>AF$806</f>
        <v>1</v>
      </c>
      <c r="AG724" s="271">
        <f>AG$806</f>
        <v>1</v>
      </c>
      <c r="AH724" s="73"/>
      <c r="AI724" s="57"/>
      <c r="AJ724" s="45"/>
      <c r="AK724" s="45"/>
      <c r="AL724" s="45"/>
    </row>
    <row r="725" spans="1:38" hidden="1" outlineLevel="2" x14ac:dyDescent="0.25">
      <c r="A725" s="45">
        <f>A724</f>
        <v>4</v>
      </c>
      <c r="B725" s="54"/>
      <c r="C725" s="47">
        <f t="shared" si="113"/>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3"/>
        <v>-2</v>
      </c>
      <c r="W725" s="271">
        <f t="shared" si="123"/>
        <v>-2</v>
      </c>
      <c r="X725" s="271">
        <f t="shared" si="123"/>
        <v>-2</v>
      </c>
      <c r="Y725" s="271">
        <f t="shared" si="123"/>
        <v>-2.012</v>
      </c>
      <c r="Z725" s="271">
        <f t="shared" si="123"/>
        <v>-2.012</v>
      </c>
      <c r="AA725" s="271">
        <f t="shared" si="123"/>
        <v>-2.012</v>
      </c>
      <c r="AB725" s="271">
        <f t="shared" si="123"/>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13"/>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25">
      <c r="A727" s="45"/>
      <c r="B727" s="54"/>
      <c r="C727" s="47">
        <f t="shared" si="113"/>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24">U727</f>
        <v>-4.9400000000000004</v>
      </c>
      <c r="W727" s="351">
        <f t="shared" si="124"/>
        <v>-4.9400000000000004</v>
      </c>
      <c r="X727" s="351">
        <f>Y727</f>
        <v>-6.68</v>
      </c>
      <c r="Y727" s="97">
        <v>-6.68</v>
      </c>
      <c r="Z727" s="263">
        <f t="shared" si="124"/>
        <v>-6.68</v>
      </c>
      <c r="AA727" s="263">
        <f t="shared" si="124"/>
        <v>-6.68</v>
      </c>
      <c r="AB727" s="263">
        <f t="shared" si="124"/>
        <v>-6.68</v>
      </c>
      <c r="AC727" s="76"/>
      <c r="AD727" s="97" t="s">
        <v>2400</v>
      </c>
      <c r="AE727" s="76"/>
      <c r="AF727" s="97">
        <v>1</v>
      </c>
      <c r="AG727" s="97">
        <v>1</v>
      </c>
      <c r="AH727" s="73"/>
      <c r="AI727" s="57"/>
      <c r="AJ727" s="45"/>
      <c r="AK727" s="45"/>
      <c r="AL727" s="45"/>
    </row>
    <row r="728" spans="1:38" hidden="1" outlineLevel="2" x14ac:dyDescent="0.25">
      <c r="A728" s="45"/>
      <c r="B728" s="54"/>
      <c r="C728" s="47">
        <f t="shared" si="113"/>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24"/>
        <v>-6.8171999999999997</v>
      </c>
      <c r="W728" s="351">
        <f t="shared" si="124"/>
        <v>-6.8171999999999997</v>
      </c>
      <c r="X728" s="351">
        <f t="shared" ref="X728:X731" si="125">Y728</f>
        <v>-9.2200000000000006</v>
      </c>
      <c r="Y728" s="97">
        <v>-9.2200000000000006</v>
      </c>
      <c r="Z728" s="263">
        <f t="shared" si="124"/>
        <v>-9.2200000000000006</v>
      </c>
      <c r="AA728" s="263">
        <f t="shared" si="124"/>
        <v>-9.2200000000000006</v>
      </c>
      <c r="AB728" s="263">
        <f t="shared" si="124"/>
        <v>-9.2200000000000006</v>
      </c>
      <c r="AC728" s="76"/>
      <c r="AD728" s="97" t="s">
        <v>2401</v>
      </c>
      <c r="AE728" s="76"/>
      <c r="AF728" s="97">
        <v>1</v>
      </c>
      <c r="AG728" s="97">
        <v>1</v>
      </c>
      <c r="AH728" s="73"/>
      <c r="AI728" s="57"/>
      <c r="AJ728" s="45"/>
      <c r="AK728" s="45"/>
      <c r="AL728" s="45"/>
    </row>
    <row r="729" spans="1:38" hidden="1" outlineLevel="2" x14ac:dyDescent="0.25">
      <c r="A729" s="45"/>
      <c r="B729" s="54"/>
      <c r="C729" s="47">
        <f t="shared" si="113"/>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26">U729</f>
        <v>-1.85</v>
      </c>
      <c r="W729" s="351">
        <f t="shared" si="126"/>
        <v>-1.85</v>
      </c>
      <c r="X729" s="351">
        <f t="shared" si="125"/>
        <v>-3.36</v>
      </c>
      <c r="Y729" s="97">
        <v>-3.36</v>
      </c>
      <c r="Z729" s="263">
        <f t="shared" si="126"/>
        <v>-3.36</v>
      </c>
      <c r="AA729" s="263">
        <f t="shared" si="126"/>
        <v>-3.36</v>
      </c>
      <c r="AB729" s="263">
        <f t="shared" si="126"/>
        <v>-3.36</v>
      </c>
      <c r="AC729" s="76"/>
      <c r="AD729" s="97" t="s">
        <v>2402</v>
      </c>
      <c r="AE729" s="76"/>
      <c r="AF729" s="97">
        <v>1</v>
      </c>
      <c r="AG729" s="97">
        <v>1</v>
      </c>
      <c r="AH729" s="73"/>
      <c r="AI729" s="57"/>
      <c r="AJ729" s="45"/>
      <c r="AK729" s="45"/>
      <c r="AL729" s="45"/>
    </row>
    <row r="730" spans="1:38" hidden="1" outlineLevel="2" x14ac:dyDescent="0.25">
      <c r="A730" s="45">
        <v>4</v>
      </c>
      <c r="B730" s="54"/>
      <c r="C730" s="47">
        <f t="shared" si="113"/>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27">U730</f>
        <v>-6.1627488000000001</v>
      </c>
      <c r="W730" s="351">
        <f t="shared" ref="W730:W731" si="128">V730</f>
        <v>-6.1627488000000001</v>
      </c>
      <c r="X730" s="351">
        <f t="shared" si="125"/>
        <v>-8.33</v>
      </c>
      <c r="Y730" s="97">
        <v>-8.33</v>
      </c>
      <c r="Z730" s="263">
        <f t="shared" ref="Z730:Z731" si="129">Y730</f>
        <v>-8.33</v>
      </c>
      <c r="AA730" s="263">
        <f t="shared" ref="AA730:AA731" si="130">Z730</f>
        <v>-8.33</v>
      </c>
      <c r="AB730" s="263">
        <f t="shared" ref="AB730:AB731" si="131">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13"/>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27"/>
        <v>-3.7835460000000003</v>
      </c>
      <c r="W731" s="351">
        <f t="shared" si="128"/>
        <v>-3.7835460000000003</v>
      </c>
      <c r="X731" s="351">
        <f t="shared" si="125"/>
        <v>-5.1100000000000003</v>
      </c>
      <c r="Y731" s="97">
        <v>-5.1100000000000003</v>
      </c>
      <c r="Z731" s="263">
        <f t="shared" si="129"/>
        <v>-5.1100000000000003</v>
      </c>
      <c r="AA731" s="263">
        <f t="shared" si="130"/>
        <v>-5.1100000000000003</v>
      </c>
      <c r="AB731" s="263">
        <f t="shared" si="131"/>
        <v>-5.1100000000000003</v>
      </c>
      <c r="AC731" s="76"/>
      <c r="AD731" s="97"/>
      <c r="AE731" s="76"/>
      <c r="AF731" s="97">
        <v>1</v>
      </c>
      <c r="AG731" s="97">
        <v>1</v>
      </c>
      <c r="AH731" s="73"/>
      <c r="AI731" s="57"/>
      <c r="AJ731" s="45"/>
      <c r="AK731" s="45"/>
      <c r="AL731" s="45"/>
    </row>
    <row r="732" spans="1:38" hidden="1" outlineLevel="2" x14ac:dyDescent="0.25">
      <c r="A732" s="45"/>
      <c r="B732" s="54"/>
      <c r="C732" s="47">
        <f t="shared" si="113"/>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25">
      <c r="A733" s="45"/>
      <c r="B733" s="54"/>
      <c r="C733" s="47">
        <f t="shared" si="113"/>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2">U733</f>
        <v>-5.2299999999999999E-2</v>
      </c>
      <c r="W733" s="263">
        <f t="shared" si="132"/>
        <v>-5.2299999999999999E-2</v>
      </c>
      <c r="X733" s="263">
        <f t="shared" si="132"/>
        <v>-5.2299999999999999E-2</v>
      </c>
      <c r="Y733" s="263">
        <f t="shared" si="132"/>
        <v>-5.2299999999999999E-2</v>
      </c>
      <c r="Z733" s="263">
        <f t="shared" si="132"/>
        <v>-5.2299999999999999E-2</v>
      </c>
      <c r="AA733" s="263">
        <f t="shared" si="132"/>
        <v>-5.2299999999999999E-2</v>
      </c>
      <c r="AB733" s="263">
        <f t="shared" si="132"/>
        <v>-5.2299999999999999E-2</v>
      </c>
      <c r="AC733" s="76"/>
      <c r="AD733" s="97"/>
      <c r="AE733" s="76"/>
      <c r="AF733" s="97">
        <v>1</v>
      </c>
      <c r="AG733" s="97">
        <v>1</v>
      </c>
      <c r="AH733" s="73"/>
      <c r="AI733" s="57"/>
      <c r="AJ733" s="45"/>
      <c r="AK733" s="45"/>
      <c r="AL733" s="45"/>
    </row>
    <row r="734" spans="1:38" hidden="1" outlineLevel="2" x14ac:dyDescent="0.25">
      <c r="A734" s="45"/>
      <c r="B734" s="54"/>
      <c r="C734" s="47">
        <f t="shared" si="113"/>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3">U733</f>
        <v>-5.2299999999999999E-2</v>
      </c>
      <c r="V734" s="271">
        <f t="shared" si="133"/>
        <v>-5.2299999999999999E-2</v>
      </c>
      <c r="W734" s="271">
        <f t="shared" si="133"/>
        <v>-5.2299999999999999E-2</v>
      </c>
      <c r="X734" s="271">
        <f t="shared" si="133"/>
        <v>-5.2299999999999999E-2</v>
      </c>
      <c r="Y734" s="271">
        <f t="shared" si="133"/>
        <v>-5.2299999999999999E-2</v>
      </c>
      <c r="Z734" s="271">
        <f t="shared" si="133"/>
        <v>-5.2299999999999999E-2</v>
      </c>
      <c r="AA734" s="271">
        <f t="shared" si="133"/>
        <v>-5.2299999999999999E-2</v>
      </c>
      <c r="AB734" s="271">
        <f t="shared" si="133"/>
        <v>-5.2299999999999999E-2</v>
      </c>
      <c r="AC734" s="76"/>
      <c r="AD734" s="97" t="s">
        <v>1557</v>
      </c>
      <c r="AE734" s="76"/>
      <c r="AF734" s="97">
        <v>1</v>
      </c>
      <c r="AG734" s="97">
        <v>1</v>
      </c>
      <c r="AH734" s="73"/>
      <c r="AI734" s="57"/>
      <c r="AJ734" s="45"/>
      <c r="AK734" s="45"/>
      <c r="AL734" s="45"/>
    </row>
    <row r="735" spans="1:38" hidden="1" outlineLevel="2" x14ac:dyDescent="0.25">
      <c r="A735" s="45"/>
      <c r="B735" s="54"/>
      <c r="C735" s="47">
        <f t="shared" si="113"/>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34">U735</f>
        <v>-1.0699999999999999E-2</v>
      </c>
      <c r="W735" s="263">
        <f t="shared" si="134"/>
        <v>-1.0699999999999999E-2</v>
      </c>
      <c r="X735" s="263">
        <f t="shared" si="134"/>
        <v>-1.0699999999999999E-2</v>
      </c>
      <c r="Y735" s="263">
        <f t="shared" si="134"/>
        <v>-1.0699999999999999E-2</v>
      </c>
      <c r="Z735" s="263">
        <f t="shared" si="134"/>
        <v>-1.0699999999999999E-2</v>
      </c>
      <c r="AA735" s="263">
        <f t="shared" si="134"/>
        <v>-1.0699999999999999E-2</v>
      </c>
      <c r="AB735" s="263">
        <f t="shared" si="134"/>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13"/>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35">U735</f>
        <v>-1.0699999999999999E-2</v>
      </c>
      <c r="V736" s="271">
        <f t="shared" si="135"/>
        <v>-1.0699999999999999E-2</v>
      </c>
      <c r="W736" s="271">
        <f t="shared" si="135"/>
        <v>-1.0699999999999999E-2</v>
      </c>
      <c r="X736" s="271">
        <f t="shared" si="135"/>
        <v>-1.0699999999999999E-2</v>
      </c>
      <c r="Y736" s="271">
        <f t="shared" si="135"/>
        <v>-1.0699999999999999E-2</v>
      </c>
      <c r="Z736" s="271">
        <f t="shared" si="135"/>
        <v>-1.0699999999999999E-2</v>
      </c>
      <c r="AA736" s="271">
        <f t="shared" si="135"/>
        <v>-1.0699999999999999E-2</v>
      </c>
      <c r="AB736" s="271">
        <f t="shared" si="135"/>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13"/>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35"/>
        <v>-1.0699999999999999E-2</v>
      </c>
      <c r="W737" s="271">
        <f t="shared" si="135"/>
        <v>-1.0699999999999999E-2</v>
      </c>
      <c r="X737" s="271">
        <f t="shared" si="135"/>
        <v>-1.0699999999999999E-2</v>
      </c>
      <c r="Y737" s="271">
        <f t="shared" si="135"/>
        <v>-1.0699999999999999E-2</v>
      </c>
      <c r="Z737" s="271">
        <f t="shared" si="135"/>
        <v>-1.0699999999999999E-2</v>
      </c>
      <c r="AA737" s="271">
        <f t="shared" si="135"/>
        <v>-1.0699999999999999E-2</v>
      </c>
      <c r="AB737" s="271">
        <f t="shared" si="135"/>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36">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hidden="1" outlineLevel="2" x14ac:dyDescent="0.25">
      <c r="A744" s="45"/>
      <c r="B744" s="54"/>
      <c r="C744" s="47">
        <f t="shared" si="136"/>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37">0.23/2</f>
        <v>0.115</v>
      </c>
      <c r="X744" s="97">
        <f>0.34/2</f>
        <v>0.17</v>
      </c>
      <c r="Y744" s="97">
        <f t="shared" ref="Y744:AC744" si="138">0.34/2</f>
        <v>0.17</v>
      </c>
      <c r="Z744" s="97">
        <f t="shared" si="138"/>
        <v>0.17</v>
      </c>
      <c r="AA744" s="97">
        <f t="shared" si="138"/>
        <v>0.17</v>
      </c>
      <c r="AB744" s="97">
        <f t="shared" si="138"/>
        <v>0.17</v>
      </c>
      <c r="AC744" s="97">
        <f t="shared" si="138"/>
        <v>0.17</v>
      </c>
      <c r="AD744" s="97" t="s">
        <v>2709</v>
      </c>
      <c r="AE744" s="76"/>
      <c r="AF744" s="97">
        <v>1</v>
      </c>
      <c r="AG744" s="97">
        <v>1</v>
      </c>
      <c r="AH744" s="73"/>
      <c r="AI744" s="57"/>
      <c r="AJ744" s="45"/>
      <c r="AK744" s="45"/>
      <c r="AL744" s="45"/>
    </row>
    <row r="745" spans="1:38" hidden="1" outlineLevel="2" x14ac:dyDescent="0.25">
      <c r="A745" s="45"/>
      <c r="B745" s="54"/>
      <c r="C745" s="47">
        <f t="shared" si="136"/>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39">0.39/2</f>
        <v>0.19500000000000001</v>
      </c>
      <c r="X745" s="97">
        <f>0.64/2</f>
        <v>0.32</v>
      </c>
      <c r="Y745" s="97">
        <f t="shared" ref="Y745:AC746" si="140">0.64/2</f>
        <v>0.32</v>
      </c>
      <c r="Z745" s="97">
        <f t="shared" si="140"/>
        <v>0.32</v>
      </c>
      <c r="AA745" s="97">
        <f t="shared" si="140"/>
        <v>0.32</v>
      </c>
      <c r="AB745" s="97">
        <f t="shared" si="140"/>
        <v>0.32</v>
      </c>
      <c r="AC745" s="97">
        <f t="shared" si="140"/>
        <v>0.32</v>
      </c>
      <c r="AD745" s="97" t="s">
        <v>1592</v>
      </c>
      <c r="AE745" s="76"/>
      <c r="AF745" s="97">
        <v>1</v>
      </c>
      <c r="AG745" s="97">
        <v>1</v>
      </c>
      <c r="AH745" s="73"/>
      <c r="AI745" s="57"/>
      <c r="AJ745" s="45"/>
      <c r="AK745" s="45"/>
      <c r="AL745" s="45"/>
    </row>
    <row r="746" spans="1:38" hidden="1" outlineLevel="2" x14ac:dyDescent="0.25">
      <c r="A746" s="45"/>
      <c r="B746" s="54"/>
      <c r="C746" s="47">
        <f t="shared" si="136"/>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39"/>
        <v>0.19500000000000001</v>
      </c>
      <c r="X746" s="97">
        <f>0.64/2</f>
        <v>0.32</v>
      </c>
      <c r="Y746" s="97">
        <f t="shared" si="140"/>
        <v>0.32</v>
      </c>
      <c r="Z746" s="97">
        <f t="shared" si="140"/>
        <v>0.32</v>
      </c>
      <c r="AA746" s="97">
        <f t="shared" si="140"/>
        <v>0.32</v>
      </c>
      <c r="AB746" s="97">
        <f t="shared" si="140"/>
        <v>0.32</v>
      </c>
      <c r="AC746" s="97">
        <f t="shared" si="140"/>
        <v>0.32</v>
      </c>
      <c r="AD746" s="97" t="s">
        <v>1110</v>
      </c>
      <c r="AE746" s="76"/>
      <c r="AF746" s="97">
        <v>1</v>
      </c>
      <c r="AG746" s="97">
        <v>1</v>
      </c>
      <c r="AH746" s="73"/>
      <c r="AI746" s="57"/>
      <c r="AJ746" s="45"/>
      <c r="AK746" s="45"/>
      <c r="AL746" s="45"/>
    </row>
    <row r="747" spans="1:38" hidden="1" outlineLevel="2" x14ac:dyDescent="0.25">
      <c r="A747" s="45"/>
      <c r="B747" s="54"/>
      <c r="C747" s="47">
        <f t="shared" si="136"/>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hidden="1" outlineLevel="2" x14ac:dyDescent="0.25">
      <c r="A748" s="45"/>
      <c r="B748" s="54"/>
      <c r="C748" s="47">
        <f t="shared" si="136"/>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hidden="1" outlineLevel="2" x14ac:dyDescent="0.25">
      <c r="A749" s="45"/>
      <c r="B749" s="54"/>
      <c r="C749" s="47">
        <f t="shared" si="136"/>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hidden="1" outlineLevel="2" x14ac:dyDescent="0.25">
      <c r="A750" s="45"/>
      <c r="B750" s="54"/>
      <c r="C750" s="47">
        <f t="shared" si="136"/>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hidden="1" outlineLevel="2" x14ac:dyDescent="0.25">
      <c r="A751" s="45"/>
      <c r="B751" s="54"/>
      <c r="C751" s="47">
        <f t="shared" si="136"/>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hidden="1" outlineLevel="2" x14ac:dyDescent="0.25">
      <c r="A752" s="45"/>
      <c r="B752" s="54"/>
      <c r="C752" s="47">
        <f t="shared" si="136"/>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hidden="1" outlineLevel="2" x14ac:dyDescent="0.25">
      <c r="A753" s="45"/>
      <c r="B753" s="54"/>
      <c r="C753" s="47">
        <f t="shared" si="136"/>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hidden="1" outlineLevel="2" x14ac:dyDescent="0.25">
      <c r="A754" s="45"/>
      <c r="B754" s="54"/>
      <c r="C754" s="47">
        <f t="shared" si="136"/>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hidden="1" outlineLevel="2" x14ac:dyDescent="0.25">
      <c r="A755" s="45"/>
      <c r="B755" s="54"/>
      <c r="C755" s="47">
        <f t="shared" si="136"/>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hidden="1" outlineLevel="2" x14ac:dyDescent="0.25">
      <c r="A756" s="45"/>
      <c r="B756" s="54"/>
      <c r="C756" s="47">
        <f t="shared" si="136"/>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hidden="1" outlineLevel="2" x14ac:dyDescent="0.25">
      <c r="A757" s="45"/>
      <c r="B757" s="54"/>
      <c r="C757" s="47">
        <f t="shared" si="136"/>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1">0.2-(0.2944/2)</f>
        <v>5.2800000000000014E-2</v>
      </c>
      <c r="W757" s="97">
        <f t="shared" si="141"/>
        <v>5.2800000000000014E-2</v>
      </c>
      <c r="X757" s="97">
        <f t="shared" si="141"/>
        <v>5.2800000000000014E-2</v>
      </c>
      <c r="Y757" s="97">
        <f t="shared" si="141"/>
        <v>5.2800000000000014E-2</v>
      </c>
      <c r="Z757" s="97">
        <f t="shared" si="141"/>
        <v>5.2800000000000014E-2</v>
      </c>
      <c r="AA757" s="97">
        <f t="shared" si="141"/>
        <v>5.2800000000000014E-2</v>
      </c>
      <c r="AB757" s="97">
        <f t="shared" si="141"/>
        <v>5.2800000000000014E-2</v>
      </c>
      <c r="AC757" s="76"/>
      <c r="AD757" s="97" t="s">
        <v>1623</v>
      </c>
      <c r="AE757" s="76"/>
      <c r="AF757" s="97">
        <v>1</v>
      </c>
      <c r="AG757" s="97">
        <v>1</v>
      </c>
      <c r="AH757" s="73"/>
      <c r="AI757" s="57"/>
      <c r="AJ757" s="45"/>
      <c r="AK757" s="45"/>
      <c r="AL757" s="45"/>
    </row>
    <row r="758" spans="1:38" hidden="1" outlineLevel="2" x14ac:dyDescent="0.25">
      <c r="A758" s="45"/>
      <c r="B758" s="54"/>
      <c r="C758" s="47">
        <f t="shared" si="136"/>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1"/>
        <v>5.2800000000000014E-2</v>
      </c>
      <c r="W758" s="97">
        <f t="shared" si="141"/>
        <v>5.2800000000000014E-2</v>
      </c>
      <c r="X758" s="97">
        <f t="shared" si="141"/>
        <v>5.2800000000000014E-2</v>
      </c>
      <c r="Y758" s="97">
        <f t="shared" si="141"/>
        <v>5.2800000000000014E-2</v>
      </c>
      <c r="Z758" s="97">
        <f t="shared" si="141"/>
        <v>5.2800000000000014E-2</v>
      </c>
      <c r="AA758" s="97">
        <f t="shared" si="141"/>
        <v>5.2800000000000014E-2</v>
      </c>
      <c r="AB758" s="97">
        <f t="shared" si="141"/>
        <v>5.2800000000000014E-2</v>
      </c>
      <c r="AC758" s="76"/>
      <c r="AD758" s="97" t="s">
        <v>1626</v>
      </c>
      <c r="AE758" s="76"/>
      <c r="AF758" s="97">
        <v>1</v>
      </c>
      <c r="AG758" s="97">
        <v>1</v>
      </c>
      <c r="AH758" s="73"/>
      <c r="AI758" s="57"/>
      <c r="AJ758" s="45"/>
      <c r="AK758" s="45"/>
      <c r="AL758" s="45"/>
    </row>
    <row r="759" spans="1:38" hidden="1" outlineLevel="2" x14ac:dyDescent="0.25">
      <c r="A759" s="45"/>
      <c r="B759" s="54"/>
      <c r="C759" s="47">
        <f t="shared" si="136"/>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hidden="1" outlineLevel="2" x14ac:dyDescent="0.25">
      <c r="A760" s="45"/>
      <c r="B760" s="54"/>
      <c r="C760" s="47">
        <f t="shared" si="136"/>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hidden="1" outlineLevel="2" x14ac:dyDescent="0.25">
      <c r="A761" s="45"/>
      <c r="B761" s="54"/>
      <c r="C761" s="47">
        <f t="shared" si="136"/>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2">0.2+(0.2944/2)</f>
        <v>0.34720000000000001</v>
      </c>
      <c r="W761" s="97">
        <f t="shared" si="142"/>
        <v>0.34720000000000001</v>
      </c>
      <c r="X761" s="97">
        <f t="shared" si="142"/>
        <v>0.34720000000000001</v>
      </c>
      <c r="Y761" s="97">
        <f t="shared" si="142"/>
        <v>0.34720000000000001</v>
      </c>
      <c r="Z761" s="97">
        <f t="shared" si="142"/>
        <v>0.34720000000000001</v>
      </c>
      <c r="AA761" s="97">
        <f t="shared" si="142"/>
        <v>0.34720000000000001</v>
      </c>
      <c r="AB761" s="97">
        <f t="shared" si="142"/>
        <v>0.34720000000000001</v>
      </c>
      <c r="AC761" s="76"/>
      <c r="AD761" s="97" t="s">
        <v>2382</v>
      </c>
      <c r="AE761" s="76"/>
      <c r="AF761" s="97">
        <v>1</v>
      </c>
      <c r="AG761" s="97">
        <v>1</v>
      </c>
      <c r="AH761" s="73"/>
      <c r="AI761" s="57"/>
      <c r="AJ761" s="45"/>
      <c r="AK761" s="45"/>
      <c r="AL761" s="45"/>
    </row>
    <row r="762" spans="1:38" hidden="1" outlineLevel="2" x14ac:dyDescent="0.25">
      <c r="A762" s="45"/>
      <c r="B762" s="54"/>
      <c r="C762" s="47">
        <f t="shared" si="136"/>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2"/>
        <v>0.34720000000000001</v>
      </c>
      <c r="W762" s="97">
        <f t="shared" si="142"/>
        <v>0.34720000000000001</v>
      </c>
      <c r="X762" s="97">
        <f t="shared" si="142"/>
        <v>0.34720000000000001</v>
      </c>
      <c r="Y762" s="97">
        <f t="shared" si="142"/>
        <v>0.34720000000000001</v>
      </c>
      <c r="Z762" s="97">
        <f t="shared" si="142"/>
        <v>0.34720000000000001</v>
      </c>
      <c r="AA762" s="97">
        <f t="shared" si="142"/>
        <v>0.34720000000000001</v>
      </c>
      <c r="AB762" s="97">
        <f t="shared" si="142"/>
        <v>0.34720000000000001</v>
      </c>
      <c r="AC762" s="76"/>
      <c r="AD762" s="97" t="s">
        <v>2383</v>
      </c>
      <c r="AE762" s="76"/>
      <c r="AF762" s="97">
        <v>1</v>
      </c>
      <c r="AG762" s="97">
        <v>1</v>
      </c>
      <c r="AH762" s="73"/>
      <c r="AI762" s="57"/>
      <c r="AJ762" s="45"/>
      <c r="AK762" s="45"/>
      <c r="AL762" s="45"/>
    </row>
    <row r="763" spans="1:38" hidden="1" outlineLevel="2" x14ac:dyDescent="0.25">
      <c r="A763" s="45"/>
      <c r="B763" s="54"/>
      <c r="C763" s="47">
        <f t="shared" si="136"/>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hidden="1" outlineLevel="2" x14ac:dyDescent="0.25">
      <c r="A764" s="45"/>
      <c r="B764" s="54"/>
      <c r="C764" s="47">
        <f t="shared" si="136"/>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hidden="1" outlineLevel="2" x14ac:dyDescent="0.25">
      <c r="A765" s="45"/>
      <c r="B765" s="54"/>
      <c r="C765" s="47">
        <f t="shared" si="136"/>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hidden="1" outlineLevel="2" x14ac:dyDescent="0.25">
      <c r="A766" s="45"/>
      <c r="B766" s="54"/>
      <c r="C766" s="47">
        <f t="shared" si="136"/>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hidden="1" outlineLevel="2" x14ac:dyDescent="0.25">
      <c r="A767" s="45"/>
      <c r="B767" s="54"/>
      <c r="C767" s="47">
        <f t="shared" si="136"/>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hidden="1" outlineLevel="2" x14ac:dyDescent="0.25">
      <c r="A768" s="45"/>
      <c r="B768" s="54"/>
      <c r="C768" s="47">
        <f t="shared" si="136"/>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hidden="1" outlineLevel="2" x14ac:dyDescent="0.25">
      <c r="A769" s="45"/>
      <c r="B769" s="54"/>
      <c r="C769" s="47">
        <f t="shared" si="136"/>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hidden="1" outlineLevel="2" x14ac:dyDescent="0.25">
      <c r="A770" s="45"/>
      <c r="B770" s="54"/>
      <c r="C770" s="47">
        <f t="shared" si="136"/>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outlineLevel="2" x14ac:dyDescent="0.25">
      <c r="A771" s="45"/>
      <c r="B771" s="54"/>
      <c r="C771" s="47">
        <f t="shared" si="136"/>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outlineLevel="2" x14ac:dyDescent="0.25">
      <c r="A772" s="45"/>
      <c r="B772" s="54"/>
      <c r="C772" s="47">
        <f t="shared" si="136"/>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3">Y772</f>
        <v>0</v>
      </c>
      <c r="AA772" s="263">
        <f t="shared" si="143"/>
        <v>0</v>
      </c>
      <c r="AB772" s="263">
        <f t="shared" si="143"/>
        <v>0</v>
      </c>
      <c r="AC772" s="76"/>
      <c r="AD772" s="97" t="s">
        <v>2705</v>
      </c>
      <c r="AE772" s="76"/>
      <c r="AF772" s="97">
        <v>1</v>
      </c>
      <c r="AG772" s="97">
        <v>1</v>
      </c>
      <c r="AH772" s="73"/>
      <c r="AI772" s="57"/>
      <c r="AJ772" s="45"/>
      <c r="AK772" s="45"/>
      <c r="AL772" s="45"/>
    </row>
    <row r="773" spans="1:38" outlineLevel="2" x14ac:dyDescent="0.25">
      <c r="A773" s="45"/>
      <c r="B773" s="54"/>
      <c r="C773" s="47">
        <f t="shared" si="136"/>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3"/>
        <v>-0.15359999999999999</v>
      </c>
      <c r="AA773" s="263">
        <f t="shared" si="143"/>
        <v>-0.15359999999999999</v>
      </c>
      <c r="AB773" s="263">
        <f t="shared" si="143"/>
        <v>-0.15359999999999999</v>
      </c>
      <c r="AC773" s="76"/>
      <c r="AD773" s="76"/>
      <c r="AE773" s="76"/>
      <c r="AF773" s="97">
        <v>1</v>
      </c>
      <c r="AG773" s="97">
        <v>1</v>
      </c>
      <c r="AH773" s="73"/>
      <c r="AI773" s="57"/>
      <c r="AJ773" s="45"/>
      <c r="AK773" s="45"/>
      <c r="AL773" s="45"/>
    </row>
    <row r="774" spans="1:38" outlineLevel="2" x14ac:dyDescent="0.25">
      <c r="A774" s="45"/>
      <c r="B774" s="54"/>
      <c r="C774" s="47">
        <f t="shared" si="136"/>
        <v>3</v>
      </c>
      <c r="D774" s="73"/>
      <c r="E774" s="70"/>
      <c r="F774" s="70" t="s">
        <v>1650</v>
      </c>
      <c r="G774" s="73"/>
      <c r="H774" s="76" t="s">
        <v>1651</v>
      </c>
      <c r="I774" s="96" t="s">
        <v>576</v>
      </c>
      <c r="J774" s="96"/>
      <c r="K774" s="76"/>
      <c r="L774" s="76"/>
      <c r="M774" s="76"/>
      <c r="N774" s="76"/>
      <c r="O774" s="76"/>
      <c r="P774" s="76"/>
      <c r="Q774" s="76"/>
      <c r="R774" s="76"/>
      <c r="S774" s="76"/>
      <c r="T774" s="76"/>
      <c r="U774" s="261">
        <f>U773</f>
        <v>-0.48270000000000002</v>
      </c>
      <c r="V774" s="261">
        <f t="shared" ref="V774:W774" si="144">V773</f>
        <v>-0.48270000000000002</v>
      </c>
      <c r="W774" s="261">
        <f t="shared" si="144"/>
        <v>-0.55427188413696349</v>
      </c>
      <c r="X774" s="263">
        <f>Y774</f>
        <v>-0.65990000000000004</v>
      </c>
      <c r="Y774" s="97">
        <v>-0.65990000000000004</v>
      </c>
      <c r="Z774" s="263">
        <f t="shared" ref="Z774" si="145">Y774</f>
        <v>-0.65990000000000004</v>
      </c>
      <c r="AA774" s="263">
        <f t="shared" ref="AA774" si="146">Z774</f>
        <v>-0.65990000000000004</v>
      </c>
      <c r="AB774" s="263">
        <f t="shared" ref="AB774" si="147">AA774</f>
        <v>-0.65990000000000004</v>
      </c>
      <c r="AC774" s="76"/>
      <c r="AD774" s="76" t="s">
        <v>2704</v>
      </c>
      <c r="AE774" s="76"/>
      <c r="AF774" s="97">
        <v>1</v>
      </c>
      <c r="AG774" s="97">
        <v>1</v>
      </c>
      <c r="AH774" s="73"/>
      <c r="AI774" s="57"/>
      <c r="AJ774" s="45"/>
      <c r="AK774" s="45"/>
      <c r="AL774" s="45"/>
    </row>
    <row r="775" spans="1:38" outlineLevel="2" x14ac:dyDescent="0.25">
      <c r="A775" s="45"/>
      <c r="B775" s="54"/>
      <c r="C775" s="47">
        <f t="shared" si="136"/>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outlineLevel="2" x14ac:dyDescent="0.25">
      <c r="A776" s="45"/>
      <c r="B776" s="54"/>
      <c r="C776" s="47">
        <f t="shared" si="136"/>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outlineLevel="2" x14ac:dyDescent="0.25">
      <c r="A777" s="45"/>
      <c r="B777" s="54"/>
      <c r="C777" s="47">
        <f t="shared" si="136"/>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outlineLevel="2" collapsed="1" x14ac:dyDescent="0.25">
      <c r="A778" s="45"/>
      <c r="B778" s="54"/>
      <c r="C778" s="47">
        <f t="shared" ref="C778:C782" si="148">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49">V777</f>
        <v>1</v>
      </c>
      <c r="W778" s="261">
        <f t="shared" si="149"/>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48"/>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48"/>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48"/>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48"/>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2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hidden="1" outlineLevel="2" x14ac:dyDescent="0.2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hidden="1" outlineLevel="2" x14ac:dyDescent="0.2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hidden="1" outlineLevel="2" collapsed="1" x14ac:dyDescent="0.2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v>1.1000000000000001</v>
      </c>
      <c r="V786" s="97">
        <v>1.1000000000000001</v>
      </c>
      <c r="W786" s="97">
        <v>1.1000000000000001</v>
      </c>
      <c r="X786" s="97">
        <v>0.82</v>
      </c>
      <c r="Y786" s="97">
        <v>0.82</v>
      </c>
      <c r="Z786" s="97">
        <v>0.82</v>
      </c>
      <c r="AA786" s="97">
        <v>0.82</v>
      </c>
      <c r="AB786" s="97">
        <v>0.82</v>
      </c>
      <c r="AC786" s="76"/>
      <c r="AD786" s="97" t="s">
        <v>1101</v>
      </c>
      <c r="AE786" s="76"/>
      <c r="AF786" s="97">
        <v>1</v>
      </c>
      <c r="AG786" s="97">
        <v>1</v>
      </c>
      <c r="AH786" s="73"/>
      <c r="AI786" s="57"/>
      <c r="AJ786" s="45"/>
      <c r="AK786" s="45"/>
      <c r="AL786" s="45"/>
    </row>
    <row r="787" spans="1:38" hidden="1" outlineLevel="3" x14ac:dyDescent="0.25">
      <c r="A787" s="45"/>
      <c r="B787" s="54"/>
      <c r="C787" s="47">
        <f t="shared" ref="C787:C794" si="150">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0"/>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0"/>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0"/>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0"/>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0"/>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0"/>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0"/>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51">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51"/>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52">INDEX($K796:$Q796,1,U$43)</f>
        <v>1.5</v>
      </c>
      <c r="V796" s="261">
        <f t="shared" si="152"/>
        <v>1.5</v>
      </c>
      <c r="W796" s="261">
        <f t="shared" si="152"/>
        <v>1.5</v>
      </c>
      <c r="X796" s="261">
        <f t="shared" si="152"/>
        <v>1.5</v>
      </c>
      <c r="Y796" s="261">
        <f t="shared" si="152"/>
        <v>1.5</v>
      </c>
      <c r="Z796" s="261">
        <f t="shared" si="152"/>
        <v>1.5</v>
      </c>
      <c r="AA796" s="261">
        <f t="shared" si="152"/>
        <v>1.5</v>
      </c>
      <c r="AB796" s="261">
        <f t="shared" si="152"/>
        <v>1.5</v>
      </c>
      <c r="AC796" s="76"/>
      <c r="AD796" s="76"/>
      <c r="AE796" s="76"/>
      <c r="AF796" s="97">
        <v>1</v>
      </c>
      <c r="AG796" s="97">
        <v>1</v>
      </c>
      <c r="AH796" s="73"/>
      <c r="AI796" s="57"/>
      <c r="AJ796" s="45"/>
      <c r="AK796" s="45"/>
      <c r="AL796" s="45"/>
    </row>
    <row r="797" spans="1:38" hidden="1" outlineLevel="2" x14ac:dyDescent="0.25">
      <c r="A797" s="45"/>
      <c r="B797" s="54"/>
      <c r="C797" s="47">
        <f t="shared" si="151"/>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52"/>
        <v>1.75</v>
      </c>
      <c r="V797" s="261">
        <f t="shared" si="152"/>
        <v>1.75</v>
      </c>
      <c r="W797" s="261">
        <f t="shared" si="152"/>
        <v>1.75</v>
      </c>
      <c r="X797" s="261">
        <f t="shared" si="152"/>
        <v>1.75</v>
      </c>
      <c r="Y797" s="261">
        <f t="shared" si="152"/>
        <v>1.75</v>
      </c>
      <c r="Z797" s="261">
        <f t="shared" si="152"/>
        <v>1.75</v>
      </c>
      <c r="AA797" s="261">
        <f t="shared" si="152"/>
        <v>1.75</v>
      </c>
      <c r="AB797" s="261">
        <f t="shared" si="152"/>
        <v>1.75</v>
      </c>
      <c r="AC797" s="76"/>
      <c r="AD797" s="76"/>
      <c r="AE797" s="76"/>
      <c r="AF797" s="97">
        <v>1</v>
      </c>
      <c r="AG797" s="97">
        <v>1</v>
      </c>
      <c r="AH797" s="73"/>
      <c r="AI797" s="57"/>
      <c r="AJ797" s="45"/>
      <c r="AK797" s="45"/>
      <c r="AL797" s="45"/>
    </row>
    <row r="798" spans="1:38" hidden="1" outlineLevel="2" x14ac:dyDescent="0.25">
      <c r="A798" s="45"/>
      <c r="B798" s="54"/>
      <c r="C798" s="47">
        <f t="shared" si="151"/>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52"/>
        <v>2</v>
      </c>
      <c r="V798" s="261">
        <f t="shared" si="152"/>
        <v>2</v>
      </c>
      <c r="W798" s="261">
        <f t="shared" si="152"/>
        <v>2</v>
      </c>
      <c r="X798" s="261">
        <f t="shared" si="152"/>
        <v>2</v>
      </c>
      <c r="Y798" s="261">
        <f t="shared" si="152"/>
        <v>2</v>
      </c>
      <c r="Z798" s="261">
        <f t="shared" si="152"/>
        <v>2</v>
      </c>
      <c r="AA798" s="261">
        <f t="shared" si="152"/>
        <v>2</v>
      </c>
      <c r="AB798" s="261">
        <f t="shared" si="152"/>
        <v>2</v>
      </c>
      <c r="AC798" s="76"/>
      <c r="AD798" s="76"/>
      <c r="AE798" s="76"/>
      <c r="AF798" s="97">
        <v>1</v>
      </c>
      <c r="AG798" s="97">
        <v>1</v>
      </c>
      <c r="AH798" s="73"/>
      <c r="AI798" s="57"/>
      <c r="AJ798" s="45"/>
      <c r="AK798" s="45"/>
      <c r="AL798" s="45"/>
    </row>
    <row r="799" spans="1:38" hidden="1" outlineLevel="2" x14ac:dyDescent="0.25">
      <c r="A799" s="45"/>
      <c r="B799" s="54"/>
      <c r="C799" s="47">
        <f t="shared" si="151"/>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51"/>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53">INDEX($K800:$Q800,1,U$43)</f>
        <v>0.1</v>
      </c>
      <c r="V800" s="261">
        <f t="shared" si="153"/>
        <v>0.1</v>
      </c>
      <c r="W800" s="261">
        <f t="shared" si="153"/>
        <v>0.1</v>
      </c>
      <c r="X800" s="261">
        <f t="shared" si="153"/>
        <v>0.1</v>
      </c>
      <c r="Y800" s="261">
        <f t="shared" si="153"/>
        <v>0.1</v>
      </c>
      <c r="Z800" s="261">
        <f t="shared" si="153"/>
        <v>0.1</v>
      </c>
      <c r="AA800" s="261">
        <f t="shared" si="153"/>
        <v>0.1</v>
      </c>
      <c r="AB800" s="261">
        <f t="shared" si="153"/>
        <v>0.1</v>
      </c>
      <c r="AC800" s="76"/>
      <c r="AD800" s="76"/>
      <c r="AE800" s="76"/>
      <c r="AF800" s="97">
        <v>1</v>
      </c>
      <c r="AG800" s="97">
        <v>1</v>
      </c>
      <c r="AH800" s="73"/>
      <c r="AI800" s="57"/>
      <c r="AJ800" s="45"/>
      <c r="AK800" s="45"/>
      <c r="AL800" s="45"/>
    </row>
    <row r="801" spans="1:38" hidden="1" outlineLevel="2" x14ac:dyDescent="0.25">
      <c r="A801" s="45"/>
      <c r="B801" s="54"/>
      <c r="C801" s="47">
        <f t="shared" si="151"/>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53"/>
        <v>8.5000000000000006E-2</v>
      </c>
      <c r="V801" s="261">
        <f t="shared" si="153"/>
        <v>8.5000000000000006E-2</v>
      </c>
      <c r="W801" s="261">
        <f t="shared" si="153"/>
        <v>8.5000000000000006E-2</v>
      </c>
      <c r="X801" s="261">
        <f t="shared" si="153"/>
        <v>8.5000000000000006E-2</v>
      </c>
      <c r="Y801" s="261">
        <f t="shared" si="153"/>
        <v>8.5000000000000006E-2</v>
      </c>
      <c r="Z801" s="261">
        <f t="shared" si="153"/>
        <v>8.5000000000000006E-2</v>
      </c>
      <c r="AA801" s="261">
        <f t="shared" si="153"/>
        <v>8.5000000000000006E-2</v>
      </c>
      <c r="AB801" s="261">
        <f t="shared" si="153"/>
        <v>8.5000000000000006E-2</v>
      </c>
      <c r="AC801" s="76"/>
      <c r="AD801" s="76"/>
      <c r="AE801" s="76"/>
      <c r="AF801" s="97">
        <v>1</v>
      </c>
      <c r="AG801" s="97">
        <v>1</v>
      </c>
      <c r="AH801" s="73"/>
      <c r="AI801" s="57"/>
      <c r="AJ801" s="45"/>
      <c r="AK801" s="45"/>
      <c r="AL801" s="45"/>
    </row>
    <row r="802" spans="1:38" hidden="1" outlineLevel="2" x14ac:dyDescent="0.25">
      <c r="A802" s="45"/>
      <c r="B802" s="54"/>
      <c r="C802" s="47">
        <f t="shared" si="151"/>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53"/>
        <v>7.0000000000000007E-2</v>
      </c>
      <c r="V802" s="261">
        <f t="shared" si="153"/>
        <v>7.0000000000000007E-2</v>
      </c>
      <c r="W802" s="261">
        <f t="shared" si="153"/>
        <v>7.0000000000000007E-2</v>
      </c>
      <c r="X802" s="261">
        <f t="shared" si="153"/>
        <v>7.0000000000000007E-2</v>
      </c>
      <c r="Y802" s="261">
        <f t="shared" si="153"/>
        <v>7.0000000000000007E-2</v>
      </c>
      <c r="Z802" s="261">
        <f t="shared" si="153"/>
        <v>7.0000000000000007E-2</v>
      </c>
      <c r="AA802" s="261">
        <f t="shared" si="153"/>
        <v>7.0000000000000007E-2</v>
      </c>
      <c r="AB802" s="261">
        <f t="shared" si="153"/>
        <v>7.0000000000000007E-2</v>
      </c>
      <c r="AC802" s="76"/>
      <c r="AD802" s="76"/>
      <c r="AE802" s="76"/>
      <c r="AF802" s="97">
        <v>1</v>
      </c>
      <c r="AG802" s="97">
        <v>1</v>
      </c>
      <c r="AH802" s="73"/>
      <c r="AI802" s="57"/>
      <c r="AJ802" s="45"/>
      <c r="AK802" s="45"/>
      <c r="AL802" s="45"/>
    </row>
    <row r="803" spans="1:38" hidden="1" outlineLevel="2" x14ac:dyDescent="0.25">
      <c r="A803" s="45"/>
      <c r="B803" s="54"/>
      <c r="C803" s="47">
        <f t="shared" si="151"/>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hidden="1" outlineLevel="2" x14ac:dyDescent="0.25">
      <c r="A804" s="45"/>
      <c r="B804" s="54"/>
      <c r="C804" s="47">
        <f t="shared" si="151"/>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54">U804</f>
        <v>0</v>
      </c>
      <c r="W804" s="263">
        <f t="shared" si="154"/>
        <v>0</v>
      </c>
      <c r="X804" s="263">
        <f t="shared" si="154"/>
        <v>0</v>
      </c>
      <c r="Y804" s="97">
        <v>0</v>
      </c>
      <c r="Z804" s="263">
        <f t="shared" si="154"/>
        <v>0</v>
      </c>
      <c r="AA804" s="263">
        <f t="shared" si="154"/>
        <v>0</v>
      </c>
      <c r="AB804" s="263">
        <f t="shared" si="154"/>
        <v>0</v>
      </c>
      <c r="AC804" s="76"/>
      <c r="AD804" s="97" t="s">
        <v>2276</v>
      </c>
      <c r="AE804" s="76"/>
      <c r="AF804" s="97">
        <v>1</v>
      </c>
      <c r="AG804" s="97">
        <v>1</v>
      </c>
      <c r="AH804" s="73"/>
      <c r="AI804" s="57"/>
      <c r="AJ804" s="45"/>
      <c r="AK804" s="45"/>
      <c r="AL804" s="45"/>
    </row>
    <row r="805" spans="1:38" hidden="1" outlineLevel="2" x14ac:dyDescent="0.25">
      <c r="A805" s="45"/>
      <c r="B805" s="54"/>
      <c r="C805" s="47">
        <f t="shared" si="151"/>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54"/>
        <v>-1.03</v>
      </c>
      <c r="W805" s="263">
        <f t="shared" si="154"/>
        <v>-1.03</v>
      </c>
      <c r="X805" s="263">
        <f t="shared" si="154"/>
        <v>-1.03</v>
      </c>
      <c r="Y805" s="97">
        <v>-1.079</v>
      </c>
      <c r="Z805" s="263">
        <f t="shared" si="154"/>
        <v>-1.079</v>
      </c>
      <c r="AA805" s="263">
        <f t="shared" si="154"/>
        <v>-1.079</v>
      </c>
      <c r="AB805" s="263">
        <f t="shared" si="154"/>
        <v>-1.079</v>
      </c>
      <c r="AC805" s="76"/>
      <c r="AD805" s="97"/>
      <c r="AE805" s="76"/>
      <c r="AF805" s="97">
        <v>1</v>
      </c>
      <c r="AG805" s="97">
        <v>1</v>
      </c>
      <c r="AH805" s="73"/>
      <c r="AI805" s="57"/>
      <c r="AJ805" s="45"/>
      <c r="AK805" s="45"/>
      <c r="AL805" s="45"/>
    </row>
    <row r="806" spans="1:38" hidden="1" outlineLevel="2" collapsed="1" x14ac:dyDescent="0.25">
      <c r="A806" s="45"/>
      <c r="B806" s="54"/>
      <c r="C806" s="47">
        <f t="shared" si="151"/>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54"/>
        <v>-2</v>
      </c>
      <c r="W806" s="263">
        <f t="shared" si="154"/>
        <v>-2</v>
      </c>
      <c r="X806" s="263">
        <f t="shared" si="154"/>
        <v>-2</v>
      </c>
      <c r="Y806" s="97">
        <v>-2.012</v>
      </c>
      <c r="Z806" s="263">
        <f t="shared" si="154"/>
        <v>-2.012</v>
      </c>
      <c r="AA806" s="263">
        <f t="shared" si="154"/>
        <v>-2.012</v>
      </c>
      <c r="AB806" s="263">
        <f t="shared" si="154"/>
        <v>-2.012</v>
      </c>
      <c r="AC806" s="76"/>
      <c r="AD806" s="97"/>
      <c r="AE806" s="76"/>
      <c r="AF806" s="97">
        <v>1</v>
      </c>
      <c r="AG806" s="97">
        <v>1</v>
      </c>
      <c r="AH806" s="73"/>
      <c r="AI806" s="57"/>
      <c r="AJ806" s="45"/>
      <c r="AK806" s="45"/>
      <c r="AL806" s="45"/>
    </row>
    <row r="807" spans="1:38" hidden="1" outlineLevel="3" x14ac:dyDescent="0.25">
      <c r="A807" s="45"/>
      <c r="B807" s="54"/>
      <c r="C807" s="47">
        <f t="shared" si="151"/>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51"/>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51"/>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51"/>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51"/>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51"/>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51"/>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51"/>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51"/>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51"/>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51"/>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51"/>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51"/>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51"/>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51"/>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51"/>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51"/>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51"/>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51"/>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51"/>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151"/>
        <v>3</v>
      </c>
      <c r="D827" s="73"/>
      <c r="E827" s="70"/>
      <c r="F827" s="70" t="s">
        <v>2628</v>
      </c>
      <c r="G827" s="73"/>
      <c r="H827" s="76" t="s">
        <v>1579</v>
      </c>
      <c r="I827" s="96" t="s">
        <v>576</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151"/>
        <v>3</v>
      </c>
      <c r="D828" s="73"/>
      <c r="E828" s="70"/>
      <c r="F828" s="70" t="s">
        <v>2629</v>
      </c>
      <c r="G828" s="73"/>
      <c r="H828" s="76" t="s">
        <v>1581</v>
      </c>
      <c r="I828" s="96" t="s">
        <v>576</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151"/>
        <v>3</v>
      </c>
      <c r="D829" s="73"/>
      <c r="E829" s="70"/>
      <c r="F829" s="70" t="s">
        <v>2630</v>
      </c>
      <c r="G829" s="73"/>
      <c r="H829" s="76" t="s">
        <v>1583</v>
      </c>
      <c r="I829" s="96" t="s">
        <v>576</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151"/>
        <v>3</v>
      </c>
      <c r="D830" s="73"/>
      <c r="E830" s="70"/>
      <c r="F830" s="70" t="s">
        <v>2631</v>
      </c>
      <c r="G830" s="73"/>
      <c r="H830" s="76" t="s">
        <v>1585</v>
      </c>
      <c r="I830" s="96" t="s">
        <v>576</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151"/>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51"/>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51"/>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51"/>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51"/>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hidden="1" outlineLevel="2" x14ac:dyDescent="0.25">
      <c r="A836" s="45"/>
      <c r="B836" s="54"/>
      <c r="C836" s="47">
        <f t="shared" si="151"/>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55">U836</f>
        <v>2.2589999999999999</v>
      </c>
      <c r="W836" s="263">
        <f t="shared" ref="W836:W838" si="156">V836</f>
        <v>2.2589999999999999</v>
      </c>
      <c r="X836" s="263">
        <f>Y836</f>
        <v>1.962</v>
      </c>
      <c r="Y836" s="97">
        <v>1.962</v>
      </c>
      <c r="Z836" s="263">
        <f t="shared" ref="Z836:Z838" si="157">Y836</f>
        <v>1.962</v>
      </c>
      <c r="AA836" s="263">
        <f t="shared" ref="AA836:AA838" si="158">Z836</f>
        <v>1.962</v>
      </c>
      <c r="AB836" s="263">
        <f t="shared" ref="AB836:AB838" si="159">AA836</f>
        <v>1.962</v>
      </c>
      <c r="AC836" s="76"/>
      <c r="AD836" s="97" t="s">
        <v>2648</v>
      </c>
      <c r="AE836" s="76"/>
      <c r="AF836" s="97">
        <v>1</v>
      </c>
      <c r="AG836" s="97">
        <v>1</v>
      </c>
      <c r="AH836" s="73"/>
      <c r="AI836" s="57"/>
      <c r="AJ836" s="45"/>
      <c r="AK836" s="45"/>
      <c r="AL836" s="45"/>
    </row>
    <row r="837" spans="1:38" hidden="1" outlineLevel="2" x14ac:dyDescent="0.25">
      <c r="A837" s="45"/>
      <c r="B837" s="54"/>
      <c r="C837" s="47">
        <f t="shared" si="151"/>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55"/>
        <v>100</v>
      </c>
      <c r="W837" s="263">
        <f t="shared" si="156"/>
        <v>100</v>
      </c>
      <c r="X837" s="263">
        <f t="shared" ref="X837:X838" si="160">Y837</f>
        <v>5.6980000000000004</v>
      </c>
      <c r="Y837" s="97">
        <v>5.6980000000000004</v>
      </c>
      <c r="Z837" s="263">
        <f t="shared" si="157"/>
        <v>5.6980000000000004</v>
      </c>
      <c r="AA837" s="263">
        <f t="shared" si="158"/>
        <v>5.6980000000000004</v>
      </c>
      <c r="AB837" s="263">
        <f t="shared" si="159"/>
        <v>5.6980000000000004</v>
      </c>
      <c r="AC837" s="76"/>
      <c r="AD837" s="76"/>
      <c r="AE837" s="76"/>
      <c r="AF837" s="97">
        <v>1</v>
      </c>
      <c r="AG837" s="97">
        <v>1</v>
      </c>
      <c r="AH837" s="73"/>
      <c r="AI837" s="57"/>
      <c r="AJ837" s="45"/>
      <c r="AK837" s="45"/>
      <c r="AL837" s="45"/>
    </row>
    <row r="838" spans="1:38" hidden="1" outlineLevel="2" x14ac:dyDescent="0.25">
      <c r="A838" s="45"/>
      <c r="B838" s="54"/>
      <c r="C838" s="47">
        <f t="shared" si="151"/>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55"/>
        <v>100</v>
      </c>
      <c r="W838" s="76">
        <f t="shared" si="156"/>
        <v>100</v>
      </c>
      <c r="X838" s="76">
        <f t="shared" si="160"/>
        <v>100</v>
      </c>
      <c r="Y838" s="76">
        <v>100</v>
      </c>
      <c r="Z838" s="76">
        <f t="shared" si="157"/>
        <v>100</v>
      </c>
      <c r="AA838" s="76">
        <f t="shared" si="158"/>
        <v>100</v>
      </c>
      <c r="AB838" s="76">
        <f t="shared" si="159"/>
        <v>100</v>
      </c>
      <c r="AC838" s="76"/>
      <c r="AD838" s="274" t="s">
        <v>2652</v>
      </c>
      <c r="AE838" s="76"/>
      <c r="AF838" s="76">
        <v>1</v>
      </c>
      <c r="AG838" s="76">
        <v>1</v>
      </c>
      <c r="AH838" s="73"/>
      <c r="AI838" s="57"/>
      <c r="AJ838" s="45"/>
      <c r="AK838" s="45"/>
      <c r="AL838" s="45"/>
    </row>
    <row r="839" spans="1:38" hidden="1" outlineLevel="2" x14ac:dyDescent="0.25">
      <c r="A839" s="45"/>
      <c r="B839" s="54"/>
      <c r="C839" s="47">
        <f t="shared" si="151"/>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hidden="1" outlineLevel="2" x14ac:dyDescent="0.25">
      <c r="A840" s="45"/>
      <c r="B840" s="54"/>
      <c r="C840" s="47">
        <f t="shared" si="151"/>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61">V840</f>
        <v>5.05</v>
      </c>
      <c r="X840" s="263">
        <f t="shared" ref="X840:X842" si="162">Y840</f>
        <v>4.3520000000000003</v>
      </c>
      <c r="Y840" s="97">
        <v>4.3520000000000003</v>
      </c>
      <c r="Z840" s="263">
        <f t="shared" ref="Z840:AA840" si="163">Y840</f>
        <v>4.3520000000000003</v>
      </c>
      <c r="AA840" s="263">
        <f t="shared" si="163"/>
        <v>4.3520000000000003</v>
      </c>
      <c r="AB840" s="263">
        <f t="shared" ref="AB840" si="164">AA840</f>
        <v>4.3520000000000003</v>
      </c>
      <c r="AC840" s="76"/>
      <c r="AD840" s="97" t="s">
        <v>2649</v>
      </c>
      <c r="AE840" s="76"/>
      <c r="AF840" s="97">
        <v>1</v>
      </c>
      <c r="AG840" s="97">
        <v>1</v>
      </c>
      <c r="AH840" s="73"/>
      <c r="AI840" s="57"/>
      <c r="AJ840" s="45"/>
      <c r="AK840" s="45"/>
      <c r="AL840" s="45"/>
    </row>
    <row r="841" spans="1:38" hidden="1" outlineLevel="2" x14ac:dyDescent="0.25">
      <c r="A841" s="45"/>
      <c r="B841" s="54"/>
      <c r="C841" s="47">
        <f t="shared" si="151"/>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65">V841</f>
        <v>9</v>
      </c>
      <c r="X841" s="263">
        <f t="shared" si="162"/>
        <v>8.5020000000000007</v>
      </c>
      <c r="Y841" s="97">
        <v>8.5020000000000007</v>
      </c>
      <c r="Z841" s="263">
        <f t="shared" ref="Z841:AB841" si="166">Y841</f>
        <v>8.5020000000000007</v>
      </c>
      <c r="AA841" s="263">
        <f t="shared" si="166"/>
        <v>8.5020000000000007</v>
      </c>
      <c r="AB841" s="263">
        <f t="shared" si="166"/>
        <v>8.5020000000000007</v>
      </c>
      <c r="AC841" s="76"/>
      <c r="AD841" s="76"/>
      <c r="AE841" s="76"/>
      <c r="AF841" s="97">
        <v>1</v>
      </c>
      <c r="AG841" s="97">
        <v>1</v>
      </c>
      <c r="AH841" s="73"/>
      <c r="AI841" s="57"/>
      <c r="AJ841" s="45"/>
      <c r="AK841" s="45"/>
      <c r="AL841" s="45"/>
    </row>
    <row r="842" spans="1:38" hidden="1" outlineLevel="2" x14ac:dyDescent="0.25">
      <c r="A842" s="45"/>
      <c r="B842" s="54"/>
      <c r="C842" s="47">
        <f t="shared" si="151"/>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67">U842</f>
        <v>100</v>
      </c>
      <c r="W842" s="76">
        <f t="shared" si="167"/>
        <v>100</v>
      </c>
      <c r="X842" s="76">
        <f t="shared" si="162"/>
        <v>100</v>
      </c>
      <c r="Y842" s="76">
        <v>100</v>
      </c>
      <c r="Z842" s="76">
        <f t="shared" ref="Z842:AB842" si="168">Y842</f>
        <v>100</v>
      </c>
      <c r="AA842" s="76">
        <f t="shared" si="168"/>
        <v>100</v>
      </c>
      <c r="AB842" s="76">
        <f t="shared" si="168"/>
        <v>100</v>
      </c>
      <c r="AC842" s="76"/>
      <c r="AD842" s="274" t="s">
        <v>2652</v>
      </c>
      <c r="AE842" s="76"/>
      <c r="AF842" s="76">
        <v>1</v>
      </c>
      <c r="AG842" s="76">
        <v>1</v>
      </c>
      <c r="AH842" s="73"/>
      <c r="AI842" s="57"/>
      <c r="AJ842" s="45"/>
      <c r="AK842" s="45"/>
      <c r="AL842" s="45"/>
    </row>
    <row r="843" spans="1:38" hidden="1" outlineLevel="1" x14ac:dyDescent="0.2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2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69">INDEX($K845:$Q845,1,U$43)</f>
        <v>0.38900000000000001</v>
      </c>
      <c r="V845" s="261">
        <f t="shared" si="169"/>
        <v>0.38900000000000001</v>
      </c>
      <c r="W845" s="261">
        <f t="shared" si="169"/>
        <v>0.38900000000000001</v>
      </c>
      <c r="X845" s="261">
        <f t="shared" si="169"/>
        <v>0.48599999999999999</v>
      </c>
      <c r="Y845" s="261">
        <f t="shared" si="169"/>
        <v>0.48599999999999999</v>
      </c>
      <c r="Z845" s="261">
        <f t="shared" si="169"/>
        <v>0.48599999999999999</v>
      </c>
      <c r="AA845" s="261">
        <f t="shared" si="169"/>
        <v>0.48599999999999999</v>
      </c>
      <c r="AB845" s="261">
        <f t="shared" si="169"/>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69"/>
        <v>0.622</v>
      </c>
      <c r="V846" s="261">
        <f t="shared" si="169"/>
        <v>0.622</v>
      </c>
      <c r="W846" s="261">
        <f t="shared" si="169"/>
        <v>0.622</v>
      </c>
      <c r="X846" s="261">
        <f t="shared" si="169"/>
        <v>0.77800000000000002</v>
      </c>
      <c r="Y846" s="261">
        <f t="shared" si="169"/>
        <v>0.77800000000000002</v>
      </c>
      <c r="Z846" s="261">
        <f t="shared" si="169"/>
        <v>0.77800000000000002</v>
      </c>
      <c r="AA846" s="261">
        <f t="shared" si="169"/>
        <v>0.77800000000000002</v>
      </c>
      <c r="AB846" s="261">
        <f t="shared" si="169"/>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69"/>
        <v>0.746</v>
      </c>
      <c r="V847" s="261">
        <f t="shared" si="169"/>
        <v>0.746</v>
      </c>
      <c r="W847" s="261">
        <f t="shared" si="169"/>
        <v>0.746</v>
      </c>
      <c r="X847" s="261">
        <f t="shared" si="169"/>
        <v>0.93400000000000005</v>
      </c>
      <c r="Y847" s="261">
        <f t="shared" si="169"/>
        <v>0.93400000000000005</v>
      </c>
      <c r="Z847" s="261">
        <f t="shared" si="169"/>
        <v>0.93400000000000005</v>
      </c>
      <c r="AA847" s="261">
        <f t="shared" si="169"/>
        <v>0.93400000000000005</v>
      </c>
      <c r="AB847" s="261">
        <f t="shared" si="169"/>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70">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70"/>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70"/>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70"/>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70"/>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70"/>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70"/>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70"/>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70"/>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70"/>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70"/>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70"/>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70"/>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70"/>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70"/>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70"/>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70"/>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70"/>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70"/>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70"/>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70"/>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70"/>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70"/>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70"/>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70"/>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70"/>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70"/>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70"/>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outlineLevel="3" x14ac:dyDescent="0.25">
      <c r="A876" s="45"/>
      <c r="B876" s="54"/>
      <c r="C876" s="47">
        <f t="shared" si="170"/>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outlineLevel="3" x14ac:dyDescent="0.25">
      <c r="A877" s="45"/>
      <c r="B877" s="54"/>
      <c r="C877" s="47">
        <f t="shared" si="170"/>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outlineLevel="3" x14ac:dyDescent="0.25">
      <c r="A878" s="45"/>
      <c r="B878" s="54"/>
      <c r="C878" s="47">
        <f t="shared" si="170"/>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outlineLevel="3" x14ac:dyDescent="0.25">
      <c r="A879" s="45"/>
      <c r="B879" s="54"/>
      <c r="C879" s="47">
        <f t="shared" si="170"/>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outlineLevel="3" x14ac:dyDescent="0.25">
      <c r="A880" s="45"/>
      <c r="B880" s="54"/>
      <c r="C880" s="47">
        <f t="shared" si="170"/>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outlineLevel="3" x14ac:dyDescent="0.25">
      <c r="A881" s="45"/>
      <c r="B881" s="54"/>
      <c r="C881" s="47">
        <f t="shared" si="170"/>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outlineLevel="3" x14ac:dyDescent="0.25">
      <c r="A882" s="45"/>
      <c r="B882" s="54"/>
      <c r="C882" s="47">
        <f t="shared" si="170"/>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outlineLevel="3" x14ac:dyDescent="0.25">
      <c r="A883" s="45"/>
      <c r="B883" s="54"/>
      <c r="C883" s="47">
        <f t="shared" si="170"/>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70"/>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70"/>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70"/>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70"/>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70"/>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70"/>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70"/>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70"/>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70"/>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70"/>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70"/>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70"/>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70"/>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70"/>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70"/>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70"/>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70"/>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70"/>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70"/>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70"/>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70"/>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70"/>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70"/>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70"/>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170"/>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170"/>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170"/>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170"/>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71">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71"/>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71"/>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71"/>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71"/>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71"/>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71"/>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71"/>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2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72">INDEX($K921:$Q921,1,U$43)</f>
        <v>0.52400000000000002</v>
      </c>
      <c r="V921" s="261">
        <f t="shared" si="172"/>
        <v>0.52400000000000002</v>
      </c>
      <c r="W921" s="261">
        <f t="shared" si="172"/>
        <v>0.52400000000000002</v>
      </c>
      <c r="X921" s="261">
        <f t="shared" si="172"/>
        <v>0.65500000000000003</v>
      </c>
      <c r="Y921" s="261">
        <f t="shared" si="172"/>
        <v>0.65500000000000003</v>
      </c>
      <c r="Z921" s="261">
        <f t="shared" si="172"/>
        <v>0.65500000000000003</v>
      </c>
      <c r="AA921" s="261">
        <f t="shared" si="172"/>
        <v>0.65500000000000003</v>
      </c>
      <c r="AB921" s="261">
        <f t="shared" si="172"/>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72"/>
        <v>0.70699999999999996</v>
      </c>
      <c r="V922" s="261">
        <f t="shared" si="172"/>
        <v>0.70699999999999996</v>
      </c>
      <c r="W922" s="261">
        <f t="shared" si="172"/>
        <v>0.70699999999999996</v>
      </c>
      <c r="X922" s="261">
        <f t="shared" si="172"/>
        <v>0.88400000000000001</v>
      </c>
      <c r="Y922" s="261">
        <f t="shared" si="172"/>
        <v>0.88400000000000001</v>
      </c>
      <c r="Z922" s="261">
        <f t="shared" si="172"/>
        <v>0.88400000000000001</v>
      </c>
      <c r="AA922" s="261">
        <f t="shared" si="172"/>
        <v>0.88400000000000001</v>
      </c>
      <c r="AB922" s="261">
        <f t="shared" si="172"/>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72"/>
        <v>0.89100000000000001</v>
      </c>
      <c r="V923" s="261">
        <f t="shared" si="172"/>
        <v>0.89100000000000001</v>
      </c>
      <c r="W923" s="261">
        <f t="shared" si="172"/>
        <v>0.89100000000000001</v>
      </c>
      <c r="X923" s="261">
        <f t="shared" si="172"/>
        <v>1.1140000000000001</v>
      </c>
      <c r="Y923" s="261">
        <f t="shared" si="172"/>
        <v>1.1140000000000001</v>
      </c>
      <c r="Z923" s="261">
        <f t="shared" si="172"/>
        <v>1.1140000000000001</v>
      </c>
      <c r="AA923" s="261">
        <f t="shared" si="172"/>
        <v>1.1140000000000001</v>
      </c>
      <c r="AB923" s="261">
        <f t="shared" si="172"/>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73">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73"/>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73"/>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73"/>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73"/>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73"/>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73"/>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73"/>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73"/>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73"/>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73"/>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73"/>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73"/>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73"/>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73"/>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73"/>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73"/>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73"/>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73"/>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73"/>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73"/>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73"/>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73"/>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73"/>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74">INDEX($K949:$Q949,1,U$43)</f>
        <v>0.99704199999999998</v>
      </c>
      <c r="V949" s="261">
        <f t="shared" si="174"/>
        <v>0.99704199999999998</v>
      </c>
      <c r="W949" s="261">
        <f t="shared" si="174"/>
        <v>0.99704199999999998</v>
      </c>
      <c r="X949" s="261">
        <f t="shared" si="174"/>
        <v>0.99704199999999998</v>
      </c>
      <c r="Y949" s="261">
        <f t="shared" si="174"/>
        <v>0.99704199999999998</v>
      </c>
      <c r="Z949" s="261">
        <f t="shared" si="174"/>
        <v>0.99704199999999998</v>
      </c>
      <c r="AA949" s="261">
        <f t="shared" si="174"/>
        <v>0.99704199999999998</v>
      </c>
      <c r="AB949" s="261">
        <f t="shared" si="174"/>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2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75">W951</f>
        <v>0.13739999999999999</v>
      </c>
      <c r="Y951" s="263">
        <f t="shared" si="175"/>
        <v>0.13739999999999999</v>
      </c>
      <c r="Z951" s="263">
        <f t="shared" si="175"/>
        <v>0.13739999999999999</v>
      </c>
      <c r="AA951" s="263">
        <f t="shared" si="175"/>
        <v>0.13739999999999999</v>
      </c>
      <c r="AB951" s="263">
        <f t="shared" si="175"/>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75"/>
        <v>0.16700000000000001</v>
      </c>
      <c r="Y952" s="263">
        <f t="shared" si="175"/>
        <v>0.16700000000000001</v>
      </c>
      <c r="Z952" s="263">
        <f t="shared" si="175"/>
        <v>0.16700000000000001</v>
      </c>
      <c r="AA952" s="263">
        <f t="shared" si="175"/>
        <v>0.16700000000000001</v>
      </c>
      <c r="AB952" s="263">
        <f t="shared" si="175"/>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75"/>
        <v>0.08</v>
      </c>
      <c r="Y953" s="263">
        <f t="shared" si="175"/>
        <v>0.08</v>
      </c>
      <c r="Z953" s="263">
        <f t="shared" si="175"/>
        <v>0.08</v>
      </c>
      <c r="AA953" s="263">
        <f t="shared" si="175"/>
        <v>0.08</v>
      </c>
      <c r="AB953" s="263">
        <f t="shared" si="175"/>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76">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76"/>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76"/>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76"/>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76"/>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76"/>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76"/>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77">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77"/>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77"/>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77"/>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77"/>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77"/>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77"/>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77"/>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77"/>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77"/>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77"/>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77"/>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77"/>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77"/>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77"/>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77"/>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77"/>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77"/>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77"/>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77"/>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77"/>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77"/>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77"/>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77"/>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77"/>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77"/>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77"/>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77"/>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77"/>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77"/>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77"/>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77"/>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77"/>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77"/>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77"/>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77"/>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77"/>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77"/>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77"/>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77"/>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77"/>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77"/>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77"/>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77"/>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77"/>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77"/>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77"/>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77"/>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77"/>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77"/>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77"/>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77"/>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77"/>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77"/>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77"/>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77"/>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outlineLevel="3" x14ac:dyDescent="0.25">
      <c r="A1019" s="45"/>
      <c r="B1019" s="54"/>
      <c r="C1019" s="47">
        <f t="shared" si="177"/>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outlineLevel="3" x14ac:dyDescent="0.25">
      <c r="A1020" s="45"/>
      <c r="B1020" s="54"/>
      <c r="C1020" s="47">
        <f t="shared" si="177"/>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outlineLevel="3" x14ac:dyDescent="0.25">
      <c r="A1021" s="45"/>
      <c r="B1021" s="54"/>
      <c r="C1021" s="47">
        <f t="shared" si="177"/>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outlineLevel="3" x14ac:dyDescent="0.25">
      <c r="A1022" s="45"/>
      <c r="B1022" s="54"/>
      <c r="C1022" s="47">
        <f t="shared" si="177"/>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3" x14ac:dyDescent="0.25">
      <c r="A1023" s="45"/>
      <c r="B1023" s="54"/>
      <c r="C1023" s="47">
        <f t="shared" si="177"/>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3" x14ac:dyDescent="0.25">
      <c r="A1024" s="45"/>
      <c r="B1024" s="54"/>
      <c r="C1024" s="47">
        <f t="shared" si="177"/>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outlineLevel="3" x14ac:dyDescent="0.25">
      <c r="A1025" s="45"/>
      <c r="B1025" s="54"/>
      <c r="C1025" s="47">
        <f t="shared" si="177"/>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outlineLevel="3" x14ac:dyDescent="0.25">
      <c r="A1026" s="45"/>
      <c r="B1026" s="54"/>
      <c r="C1026" s="47">
        <f t="shared" si="177"/>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outlineLevel="3" x14ac:dyDescent="0.25">
      <c r="A1027" s="45"/>
      <c r="B1027" s="54"/>
      <c r="C1027" s="47">
        <f t="shared" ref="C1027:C1050" si="178">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outlineLevel="3" x14ac:dyDescent="0.25">
      <c r="A1028" s="45"/>
      <c r="B1028" s="54"/>
      <c r="C1028" s="47">
        <f t="shared" si="178"/>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outlineLevel="3" x14ac:dyDescent="0.25">
      <c r="A1029" s="45"/>
      <c r="B1029" s="54"/>
      <c r="C1029" s="47">
        <f t="shared" si="178"/>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outlineLevel="3" x14ac:dyDescent="0.25">
      <c r="A1030" s="45"/>
      <c r="B1030" s="54"/>
      <c r="C1030" s="47">
        <f t="shared" si="178"/>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outlineLevel="3" x14ac:dyDescent="0.25">
      <c r="A1031" s="45"/>
      <c r="B1031" s="54"/>
      <c r="C1031" s="47">
        <f t="shared" si="178"/>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outlineLevel="3" x14ac:dyDescent="0.25">
      <c r="A1032" s="45"/>
      <c r="B1032" s="54"/>
      <c r="C1032" s="47">
        <f t="shared" si="178"/>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outlineLevel="3" x14ac:dyDescent="0.25">
      <c r="A1033" s="45"/>
      <c r="B1033" s="54"/>
      <c r="C1033" s="47">
        <f t="shared" si="178"/>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outlineLevel="3" x14ac:dyDescent="0.25">
      <c r="A1034" s="45"/>
      <c r="B1034" s="54"/>
      <c r="C1034" s="47">
        <f t="shared" si="178"/>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78"/>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78"/>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78"/>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78"/>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78"/>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78"/>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78"/>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78"/>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78"/>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78"/>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78"/>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78"/>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78"/>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78"/>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78"/>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78"/>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79">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25">
      <c r="A1052" s="45"/>
      <c r="B1052" s="54"/>
      <c r="C1052" s="47">
        <f t="shared" si="179"/>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80">V1053</f>
        <v>9.9999999999999985E-3</v>
      </c>
      <c r="W1052" s="261">
        <f t="shared" si="180"/>
        <v>9.9999999999999985E-3</v>
      </c>
      <c r="X1052" s="261">
        <f t="shared" si="180"/>
        <v>9.9999999999999985E-3</v>
      </c>
      <c r="Y1052" s="261">
        <f t="shared" si="180"/>
        <v>9.9999999999999985E-3</v>
      </c>
      <c r="Z1052" s="261">
        <f t="shared" si="180"/>
        <v>9.9999999999999985E-3</v>
      </c>
      <c r="AA1052" s="261">
        <f t="shared" si="180"/>
        <v>9.9999999999999985E-3</v>
      </c>
      <c r="AB1052" s="261">
        <f t="shared" si="180"/>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79"/>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81">W1053</f>
        <v>9.9999999999999985E-3</v>
      </c>
      <c r="Y1053" s="263">
        <f t="shared" si="181"/>
        <v>9.9999999999999985E-3</v>
      </c>
      <c r="Z1053" s="263">
        <f t="shared" si="181"/>
        <v>9.9999999999999985E-3</v>
      </c>
      <c r="AA1053" s="263">
        <f t="shared" si="181"/>
        <v>9.9999999999999985E-3</v>
      </c>
      <c r="AB1053" s="263">
        <f t="shared" si="181"/>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79"/>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81"/>
        <v>9.0000000000000011E-3</v>
      </c>
      <c r="Y1054" s="263">
        <f t="shared" si="181"/>
        <v>9.0000000000000011E-3</v>
      </c>
      <c r="Z1054" s="263">
        <f t="shared" si="181"/>
        <v>9.0000000000000011E-3</v>
      </c>
      <c r="AA1054" s="263">
        <f t="shared" si="181"/>
        <v>9.0000000000000011E-3</v>
      </c>
      <c r="AB1054" s="263">
        <f t="shared" si="181"/>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79"/>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82">W1058</f>
        <v>0</v>
      </c>
      <c r="Y1058" s="263">
        <f t="shared" si="182"/>
        <v>0</v>
      </c>
      <c r="Z1058" s="263">
        <f t="shared" si="182"/>
        <v>0</v>
      </c>
      <c r="AA1058" s="263">
        <f t="shared" si="182"/>
        <v>0</v>
      </c>
      <c r="AB1058" s="263">
        <f t="shared" si="182"/>
        <v>0</v>
      </c>
      <c r="AC1058" s="76"/>
      <c r="AD1058" s="97" t="s">
        <v>2263</v>
      </c>
      <c r="AE1058" s="76"/>
      <c r="AF1058" s="97">
        <v>1</v>
      </c>
      <c r="AG1058" s="97">
        <v>1</v>
      </c>
      <c r="AH1058" s="73"/>
      <c r="AI1058" s="57"/>
      <c r="AJ1058" s="45"/>
      <c r="AK1058" s="45"/>
      <c r="AL1058" s="45"/>
    </row>
    <row r="1059" spans="1:38" hidden="1" outlineLevel="2" x14ac:dyDescent="0.25">
      <c r="A1059" s="45"/>
      <c r="B1059" s="54"/>
      <c r="C1059" s="47">
        <f t="shared" si="179"/>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82"/>
        <v>0</v>
      </c>
      <c r="Y1059" s="263">
        <f t="shared" si="182"/>
        <v>0</v>
      </c>
      <c r="Z1059" s="263">
        <f t="shared" si="182"/>
        <v>0</v>
      </c>
      <c r="AA1059" s="263">
        <f t="shared" si="182"/>
        <v>0</v>
      </c>
      <c r="AB1059" s="263">
        <f t="shared" si="182"/>
        <v>0</v>
      </c>
      <c r="AC1059" s="76"/>
      <c r="AD1059" s="97" t="s">
        <v>1948</v>
      </c>
      <c r="AE1059" s="76"/>
      <c r="AF1059" s="97">
        <v>1</v>
      </c>
      <c r="AG1059" s="97">
        <v>1</v>
      </c>
      <c r="AH1059" s="73"/>
      <c r="AI1059" s="57"/>
      <c r="AJ1059" s="45"/>
      <c r="AK1059" s="45"/>
      <c r="AL1059" s="45"/>
    </row>
    <row r="1060" spans="1:38" hidden="1" outlineLevel="2" x14ac:dyDescent="0.25">
      <c r="A1060" s="45"/>
      <c r="B1060" s="54"/>
      <c r="C1060" s="47">
        <f t="shared" si="179"/>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83">U1061</f>
        <v>-1.9E-2</v>
      </c>
      <c r="V1060" s="261">
        <f t="shared" si="183"/>
        <v>-1.9E-2</v>
      </c>
      <c r="W1060" s="261">
        <f t="shared" si="183"/>
        <v>-1.9E-2</v>
      </c>
      <c r="X1060" s="261">
        <f t="shared" si="183"/>
        <v>-1.9E-2</v>
      </c>
      <c r="Y1060" s="261">
        <f t="shared" si="183"/>
        <v>-1.9E-2</v>
      </c>
      <c r="Z1060" s="261">
        <f t="shared" si="183"/>
        <v>-1.9E-2</v>
      </c>
      <c r="AA1060" s="261">
        <f t="shared" si="183"/>
        <v>-1.9E-2</v>
      </c>
      <c r="AB1060" s="261">
        <f t="shared" si="183"/>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79"/>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84">W1061</f>
        <v>-1.9E-2</v>
      </c>
      <c r="Y1061" s="263">
        <f t="shared" si="184"/>
        <v>-1.9E-2</v>
      </c>
      <c r="Z1061" s="263">
        <f t="shared" si="184"/>
        <v>-1.9E-2</v>
      </c>
      <c r="AA1061" s="263">
        <f t="shared" si="184"/>
        <v>-1.9E-2</v>
      </c>
      <c r="AB1061" s="263">
        <f t="shared" si="184"/>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79"/>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84"/>
        <v>-3.1E-2</v>
      </c>
      <c r="Y1062" s="263">
        <f t="shared" si="184"/>
        <v>-3.1E-2</v>
      </c>
      <c r="Z1062" s="263">
        <f t="shared" si="184"/>
        <v>-3.1E-2</v>
      </c>
      <c r="AA1062" s="263">
        <f t="shared" si="184"/>
        <v>-3.1E-2</v>
      </c>
      <c r="AB1062" s="263">
        <f t="shared" si="184"/>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79"/>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25">
      <c r="A1067" s="45"/>
      <c r="B1067" s="54"/>
      <c r="C1067" s="47">
        <f t="shared" ref="C1067:C1082" si="185">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85"/>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85"/>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85"/>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85"/>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85"/>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85"/>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85"/>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85"/>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85"/>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85"/>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85"/>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85"/>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85"/>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85"/>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85"/>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hidden="1" outlineLevel="2" x14ac:dyDescent="0.25">
      <c r="A1083" s="45"/>
      <c r="B1083" s="54"/>
      <c r="C1083" s="47">
        <f t="shared" si="179"/>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hidden="1" outlineLevel="2" x14ac:dyDescent="0.25">
      <c r="A1084" s="45"/>
      <c r="B1084" s="54"/>
      <c r="C1084" s="47">
        <f t="shared" si="179"/>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86">U1085</f>
        <v>6.0000000000000019E-3</v>
      </c>
      <c r="V1084" s="261">
        <f t="shared" si="186"/>
        <v>6.0000000000000019E-3</v>
      </c>
      <c r="W1084" s="261">
        <f t="shared" si="186"/>
        <v>6.0000000000000019E-3</v>
      </c>
      <c r="X1084" s="261">
        <f t="shared" si="186"/>
        <v>2.81E-3</v>
      </c>
      <c r="Y1084" s="261">
        <f t="shared" si="186"/>
        <v>2.81E-3</v>
      </c>
      <c r="Z1084" s="261">
        <f t="shared" si="186"/>
        <v>2.81E-3</v>
      </c>
      <c r="AA1084" s="261">
        <f t="shared" si="186"/>
        <v>2.81E-3</v>
      </c>
      <c r="AB1084" s="261">
        <f t="shared" si="186"/>
        <v>2.81E-3</v>
      </c>
      <c r="AC1084" s="76"/>
      <c r="AD1084" s="97" t="s">
        <v>2277</v>
      </c>
      <c r="AE1084" s="76"/>
      <c r="AF1084" s="261">
        <f>AF1085</f>
        <v>1</v>
      </c>
      <c r="AG1084" s="261">
        <f>AG1085</f>
        <v>1</v>
      </c>
      <c r="AH1084" s="73"/>
      <c r="AI1084" s="57"/>
      <c r="AJ1084" s="45"/>
      <c r="AK1084" s="45"/>
      <c r="AL1084" s="45"/>
    </row>
    <row r="1085" spans="1:38" hidden="1" outlineLevel="2" x14ac:dyDescent="0.25">
      <c r="A1085" s="45"/>
      <c r="B1085" s="54"/>
      <c r="C1085" s="47">
        <f t="shared" si="179"/>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187">Y1085</f>
        <v>2.81E-3</v>
      </c>
      <c r="AA1085" s="447">
        <f t="shared" si="187"/>
        <v>2.81E-3</v>
      </c>
      <c r="AB1085" s="447">
        <f t="shared" si="187"/>
        <v>2.81E-3</v>
      </c>
      <c r="AC1085" s="76"/>
      <c r="AD1085" s="76"/>
      <c r="AE1085" s="76"/>
      <c r="AF1085" s="97">
        <v>1</v>
      </c>
      <c r="AG1085" s="97">
        <v>1</v>
      </c>
      <c r="AH1085" s="73"/>
      <c r="AI1085" s="57"/>
      <c r="AJ1085" s="45"/>
      <c r="AK1085" s="45"/>
      <c r="AL1085" s="45"/>
    </row>
    <row r="1086" spans="1:38" hidden="1" outlineLevel="2" collapsed="1" x14ac:dyDescent="0.25">
      <c r="A1086" s="45"/>
      <c r="B1086" s="54"/>
      <c r="C1086" s="47">
        <f t="shared" si="179"/>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187"/>
        <v>1.5849999999999996E-2</v>
      </c>
      <c r="AA1086" s="447">
        <f t="shared" si="187"/>
        <v>1.5849999999999996E-2</v>
      </c>
      <c r="AB1086" s="447">
        <f t="shared" si="187"/>
        <v>1.5849999999999996E-2</v>
      </c>
      <c r="AC1086" s="76"/>
      <c r="AD1086" s="76"/>
      <c r="AE1086" s="76"/>
      <c r="AF1086" s="97">
        <v>1</v>
      </c>
      <c r="AG1086" s="97">
        <v>1</v>
      </c>
      <c r="AH1086" s="73"/>
      <c r="AI1086" s="57"/>
      <c r="AJ1086" s="45"/>
      <c r="AK1086" s="45"/>
      <c r="AL1086" s="45"/>
    </row>
    <row r="1087" spans="1:38" hidden="1" outlineLevel="3" x14ac:dyDescent="0.2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hidden="1" outlineLevel="3" x14ac:dyDescent="0.2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2" x14ac:dyDescent="0.25">
      <c r="A1090" s="45"/>
      <c r="B1090" s="54"/>
      <c r="C1090" s="47">
        <f t="shared" si="179"/>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188">3.57</f>
        <v>3.57</v>
      </c>
      <c r="W1090" s="455">
        <f t="shared" si="188"/>
        <v>3.57</v>
      </c>
      <c r="X1090" s="458">
        <f>Y1090</f>
        <v>4.0030000000000001</v>
      </c>
      <c r="Y1090" s="459">
        <f>(4.003+0.02329*0)</f>
        <v>4.0030000000000001</v>
      </c>
      <c r="Z1090" s="458">
        <f t="shared" ref="Z1090" si="189">Y1090</f>
        <v>4.0030000000000001</v>
      </c>
      <c r="AA1090" s="458">
        <f t="shared" ref="AA1090" si="190">Z1090</f>
        <v>4.0030000000000001</v>
      </c>
      <c r="AB1090" s="458">
        <f t="shared" ref="AB1090" si="191">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79"/>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192">Y1091</f>
        <v>0.13919999999999999</v>
      </c>
      <c r="AA1091" s="448">
        <f t="shared" si="192"/>
        <v>0.13919999999999999</v>
      </c>
      <c r="AB1091" s="448">
        <f t="shared" si="192"/>
        <v>0.13919999999999999</v>
      </c>
      <c r="AC1091" s="105"/>
      <c r="AD1091" s="126" t="s">
        <v>1373</v>
      </c>
      <c r="AE1091" s="105"/>
      <c r="AF1091" s="126">
        <v>1</v>
      </c>
      <c r="AG1091" s="126">
        <v>1</v>
      </c>
      <c r="AH1091" s="73"/>
      <c r="AI1091" s="57"/>
      <c r="AJ1091" s="45"/>
      <c r="AK1091" s="45"/>
      <c r="AL1091" s="45"/>
    </row>
    <row r="1092" spans="1:38" hidden="1" outlineLevel="2" x14ac:dyDescent="0.25">
      <c r="A1092" s="45"/>
      <c r="B1092" s="54"/>
      <c r="C1092" s="47">
        <f t="shared" si="179"/>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193">U1093</f>
        <v>0.03</v>
      </c>
      <c r="V1092" s="261">
        <f t="shared" si="193"/>
        <v>0.03</v>
      </c>
      <c r="W1092" s="261">
        <f t="shared" si="193"/>
        <v>0.03</v>
      </c>
      <c r="X1092" s="261">
        <f t="shared" si="193"/>
        <v>7.0000000000000062E-3</v>
      </c>
      <c r="Y1092" s="261">
        <f t="shared" si="193"/>
        <v>7.0000000000000062E-3</v>
      </c>
      <c r="Z1092" s="261">
        <f t="shared" si="193"/>
        <v>7.0000000000000062E-3</v>
      </c>
      <c r="AA1092" s="261">
        <f t="shared" si="193"/>
        <v>7.0000000000000062E-3</v>
      </c>
      <c r="AB1092" s="261">
        <f t="shared" si="193"/>
        <v>7.0000000000000062E-3</v>
      </c>
      <c r="AC1092" s="76"/>
      <c r="AD1092" s="97" t="s">
        <v>2277</v>
      </c>
      <c r="AE1092" s="76"/>
      <c r="AF1092" s="261">
        <f>AF1093</f>
        <v>1</v>
      </c>
      <c r="AG1092" s="261">
        <f>AG1093</f>
        <v>1</v>
      </c>
      <c r="AH1092" s="73"/>
      <c r="AI1092" s="57"/>
      <c r="AJ1092" s="45"/>
      <c r="AK1092" s="45"/>
      <c r="AL1092" s="45"/>
    </row>
    <row r="1093" spans="1:38" hidden="1" outlineLevel="2" x14ac:dyDescent="0.25">
      <c r="A1093" s="45"/>
      <c r="B1093" s="54"/>
      <c r="C1093" s="47">
        <f t="shared" si="179"/>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194">Y1093</f>
        <v>7.0000000000000062E-3</v>
      </c>
      <c r="Y1093" s="97">
        <f>0.1462-Y$1091</f>
        <v>7.0000000000000062E-3</v>
      </c>
      <c r="Z1093" s="263">
        <f t="shared" ref="Z1093:AB1099" si="195">Y1093</f>
        <v>7.0000000000000062E-3</v>
      </c>
      <c r="AA1093" s="263">
        <f t="shared" si="195"/>
        <v>7.0000000000000062E-3</v>
      </c>
      <c r="AB1093" s="263">
        <f t="shared" si="195"/>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79"/>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194"/>
        <v>-3.0299999999999994E-2</v>
      </c>
      <c r="Y1094" s="97">
        <f>0.1089-Y$1091</f>
        <v>-3.0299999999999994E-2</v>
      </c>
      <c r="Z1094" s="263">
        <f t="shared" si="195"/>
        <v>-3.0299999999999994E-2</v>
      </c>
      <c r="AA1094" s="263">
        <f t="shared" si="195"/>
        <v>-3.0299999999999994E-2</v>
      </c>
      <c r="AB1094" s="263">
        <f t="shared" si="195"/>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79"/>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194"/>
        <v>-0.13919999999999999</v>
      </c>
      <c r="Y1095" s="97">
        <f>0-Y$1091</f>
        <v>-0.13919999999999999</v>
      </c>
      <c r="Z1095" s="263">
        <f t="shared" si="195"/>
        <v>-0.13919999999999999</v>
      </c>
      <c r="AA1095" s="263">
        <f t="shared" si="195"/>
        <v>-0.13919999999999999</v>
      </c>
      <c r="AB1095" s="263">
        <f t="shared" si="195"/>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79"/>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194"/>
        <v>0</v>
      </c>
      <c r="Y1096" s="76">
        <v>0</v>
      </c>
      <c r="Z1096" s="263">
        <f t="shared" si="195"/>
        <v>0</v>
      </c>
      <c r="AA1096" s="263">
        <f t="shared" si="195"/>
        <v>0</v>
      </c>
      <c r="AB1096" s="263">
        <f t="shared" si="195"/>
        <v>0</v>
      </c>
      <c r="AC1096" s="76"/>
      <c r="AD1096" s="76"/>
      <c r="AE1096" s="76"/>
      <c r="AF1096" s="97">
        <v>1</v>
      </c>
      <c r="AG1096" s="97">
        <v>1</v>
      </c>
      <c r="AH1096" s="73"/>
      <c r="AI1096" s="57"/>
      <c r="AJ1096" s="45"/>
      <c r="AK1096" s="45"/>
      <c r="AL1096" s="45"/>
    </row>
    <row r="1097" spans="1:38" hidden="1" outlineLevel="2" x14ac:dyDescent="0.25">
      <c r="A1097" s="45"/>
      <c r="B1097" s="54"/>
      <c r="C1097" s="47">
        <f t="shared" si="179"/>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194"/>
        <v>0</v>
      </c>
      <c r="Y1097" s="76">
        <v>0</v>
      </c>
      <c r="Z1097" s="263">
        <f t="shared" si="195"/>
        <v>0</v>
      </c>
      <c r="AA1097" s="263">
        <f t="shared" si="195"/>
        <v>0</v>
      </c>
      <c r="AB1097" s="263">
        <f t="shared" si="195"/>
        <v>0</v>
      </c>
      <c r="AC1097" s="76"/>
      <c r="AD1097" s="76"/>
      <c r="AE1097" s="76"/>
      <c r="AF1097" s="97">
        <v>1</v>
      </c>
      <c r="AG1097" s="97">
        <v>1</v>
      </c>
      <c r="AH1097" s="73"/>
      <c r="AI1097" s="57"/>
      <c r="AJ1097" s="45"/>
      <c r="AK1097" s="45"/>
      <c r="AL1097" s="45"/>
    </row>
    <row r="1098" spans="1:38" hidden="1" outlineLevel="2" x14ac:dyDescent="0.25">
      <c r="A1098" s="45"/>
      <c r="B1098" s="54"/>
      <c r="C1098" s="47">
        <f t="shared" si="179"/>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194"/>
        <v>24.748000000000001</v>
      </c>
      <c r="Y1098" s="97">
        <f>27.01-0.2262*10</f>
        <v>24.748000000000001</v>
      </c>
      <c r="Z1098" s="263">
        <f t="shared" si="195"/>
        <v>24.748000000000001</v>
      </c>
      <c r="AA1098" s="263">
        <f t="shared" si="195"/>
        <v>24.748000000000001</v>
      </c>
      <c r="AB1098" s="263">
        <f t="shared" si="195"/>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79"/>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194"/>
        <v>2.0499999999999997E-3</v>
      </c>
      <c r="Y1099" s="97">
        <f>2.05/1000</f>
        <v>2.0499999999999997E-3</v>
      </c>
      <c r="Z1099" s="263">
        <f t="shared" si="195"/>
        <v>2.0499999999999997E-3</v>
      </c>
      <c r="AA1099" s="263">
        <f t="shared" si="195"/>
        <v>2.0499999999999997E-3</v>
      </c>
      <c r="AB1099" s="263">
        <f t="shared" si="195"/>
        <v>2.0499999999999997E-3</v>
      </c>
      <c r="AC1099" s="76"/>
      <c r="AD1099" s="97" t="s">
        <v>1380</v>
      </c>
      <c r="AE1099" s="76"/>
      <c r="AF1099" s="97">
        <v>1</v>
      </c>
      <c r="AG1099" s="97">
        <v>1</v>
      </c>
      <c r="AH1099" s="73"/>
      <c r="AI1099" s="57"/>
      <c r="AJ1099" s="45"/>
      <c r="AK1099" s="45"/>
      <c r="AL1099" s="45"/>
    </row>
    <row r="1100" spans="1:38" hidden="1" outlineLevel="2" x14ac:dyDescent="0.25">
      <c r="A1100" s="45"/>
      <c r="B1100" s="54"/>
      <c r="C1100" s="47">
        <f t="shared" si="179"/>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196">U1101</f>
        <v>-5.9999999999999724E-5</v>
      </c>
      <c r="V1100" s="261">
        <f t="shared" si="196"/>
        <v>-5.9999999999999724E-5</v>
      </c>
      <c r="W1100" s="261">
        <f t="shared" si="196"/>
        <v>-5.9999999999999724E-5</v>
      </c>
      <c r="X1100" s="261">
        <f t="shared" si="196"/>
        <v>-5.9999999999999724E-5</v>
      </c>
      <c r="Y1100" s="261">
        <f t="shared" si="196"/>
        <v>-5.9999999999999724E-5</v>
      </c>
      <c r="Z1100" s="261">
        <f t="shared" si="196"/>
        <v>-5.9999999999999724E-5</v>
      </c>
      <c r="AA1100" s="261">
        <f t="shared" si="196"/>
        <v>-5.9999999999999724E-5</v>
      </c>
      <c r="AB1100" s="261">
        <f t="shared" si="196"/>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79"/>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197">Y1101</f>
        <v>-5.9999999999999724E-5</v>
      </c>
      <c r="Y1101" s="97">
        <f>1.99/1000-Y$1099</f>
        <v>-5.9999999999999724E-5</v>
      </c>
      <c r="Z1101" s="263">
        <f t="shared" ref="Z1101:AB1106" si="198">Y1101</f>
        <v>-5.9999999999999724E-5</v>
      </c>
      <c r="AA1101" s="263">
        <f t="shared" si="198"/>
        <v>-5.9999999999999724E-5</v>
      </c>
      <c r="AB1101" s="263">
        <f t="shared" si="198"/>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79"/>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197"/>
        <v>-6.4999999999999975E-4</v>
      </c>
      <c r="Y1102" s="97">
        <f>1.4/1000-Y$1099</f>
        <v>-6.4999999999999975E-4</v>
      </c>
      <c r="Z1102" s="263">
        <f t="shared" si="198"/>
        <v>-6.4999999999999975E-4</v>
      </c>
      <c r="AA1102" s="263">
        <f t="shared" si="198"/>
        <v>-6.4999999999999975E-4</v>
      </c>
      <c r="AB1102" s="263">
        <f t="shared" si="198"/>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79"/>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197"/>
        <v>-2.0499999999999997E-3</v>
      </c>
      <c r="Y1103" s="97">
        <f>0-Y$1099</f>
        <v>-2.0499999999999997E-3</v>
      </c>
      <c r="Z1103" s="263">
        <f t="shared" si="198"/>
        <v>-2.0499999999999997E-3</v>
      </c>
      <c r="AA1103" s="263">
        <f t="shared" si="198"/>
        <v>-2.0499999999999997E-3</v>
      </c>
      <c r="AB1103" s="263">
        <f t="shared" si="198"/>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79"/>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197"/>
        <v>1.02E-4</v>
      </c>
      <c r="Y1104" s="97">
        <f>0.102/1000</f>
        <v>1.02E-4</v>
      </c>
      <c r="Z1104" s="263">
        <f t="shared" si="198"/>
        <v>1.02E-4</v>
      </c>
      <c r="AA1104" s="263">
        <f t="shared" si="198"/>
        <v>1.02E-4</v>
      </c>
      <c r="AB1104" s="263">
        <f t="shared" si="198"/>
        <v>1.02E-4</v>
      </c>
      <c r="AC1104" s="76"/>
      <c r="AD1104" s="76"/>
      <c r="AE1104" s="76"/>
      <c r="AF1104" s="97">
        <v>1</v>
      </c>
      <c r="AG1104" s="97">
        <v>1</v>
      </c>
      <c r="AH1104" s="73"/>
      <c r="AI1104" s="57"/>
      <c r="AJ1104" s="45"/>
      <c r="AK1104" s="45"/>
      <c r="AL1104" s="45"/>
    </row>
    <row r="1105" spans="1:38" hidden="1" outlineLevel="2" x14ac:dyDescent="0.25">
      <c r="A1105" s="45"/>
      <c r="B1105" s="54"/>
      <c r="C1105" s="47">
        <f t="shared" si="179"/>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197"/>
        <v>-1.9000000000000001E-8</v>
      </c>
      <c r="Y1105" s="97">
        <f>-0.000019/1000</f>
        <v>-1.9000000000000001E-8</v>
      </c>
      <c r="Z1105" s="263">
        <f t="shared" si="198"/>
        <v>-1.9000000000000001E-8</v>
      </c>
      <c r="AA1105" s="263">
        <f t="shared" si="198"/>
        <v>-1.9000000000000001E-8</v>
      </c>
      <c r="AB1105" s="263">
        <f t="shared" si="198"/>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79"/>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197"/>
        <v>1.49E-2</v>
      </c>
      <c r="Y1106" s="97">
        <f>14.9/1000</f>
        <v>1.49E-2</v>
      </c>
      <c r="Z1106" s="263">
        <f t="shared" si="198"/>
        <v>1.49E-2</v>
      </c>
      <c r="AA1106" s="263">
        <f t="shared" si="198"/>
        <v>1.49E-2</v>
      </c>
      <c r="AB1106" s="263">
        <f t="shared" si="198"/>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1809</v>
      </c>
      <c r="G1107" s="73"/>
      <c r="H1107" s="277" t="s">
        <v>2775</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199">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99"/>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99"/>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99"/>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99"/>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99"/>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99"/>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99"/>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99"/>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99"/>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99"/>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99"/>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99"/>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99"/>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99"/>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199"/>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199"/>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199"/>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199"/>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199"/>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99"/>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99"/>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99"/>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99"/>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99"/>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99"/>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99"/>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99"/>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99"/>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99"/>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99"/>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99"/>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99"/>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99"/>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99"/>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99"/>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99"/>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99"/>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199"/>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199"/>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199"/>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199"/>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199"/>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199"/>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199"/>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199"/>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199"/>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99"/>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99"/>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99"/>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99"/>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outlineLevel="2" x14ac:dyDescent="0.25">
      <c r="A1180" s="45"/>
      <c r="B1180" s="54"/>
      <c r="C1180" s="47">
        <f t="shared" ref="C1180:C1188" si="200">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01">Y1180</f>
        <v>2.9750000000000001</v>
      </c>
      <c r="Y1180" s="451">
        <v>2.9750000000000001</v>
      </c>
      <c r="Z1180" s="452">
        <f t="shared" ref="Z1180:Z1182" si="202">Y1180</f>
        <v>2.9750000000000001</v>
      </c>
      <c r="AA1180" s="452">
        <f t="shared" ref="AA1180:AA1182" si="203">Z1180</f>
        <v>2.9750000000000001</v>
      </c>
      <c r="AB1180" s="452">
        <f t="shared" ref="AB1180:AB1182" si="204">AA1180</f>
        <v>2.9750000000000001</v>
      </c>
      <c r="AC1180" s="189"/>
      <c r="AD1180" s="451" t="s">
        <v>2706</v>
      </c>
      <c r="AE1180" s="189"/>
      <c r="AF1180" s="451">
        <v>1</v>
      </c>
      <c r="AG1180" s="451">
        <v>1</v>
      </c>
      <c r="AH1180" s="73"/>
      <c r="AI1180" s="57"/>
      <c r="AJ1180" s="45"/>
      <c r="AK1180" s="45"/>
      <c r="AL1180" s="45"/>
    </row>
    <row r="1181" spans="1:38" outlineLevel="2" x14ac:dyDescent="0.25">
      <c r="A1181" s="45"/>
      <c r="B1181" s="54"/>
      <c r="C1181" s="47">
        <f t="shared" si="200"/>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01"/>
        <v>-0.23580000000000001</v>
      </c>
      <c r="Y1181" s="97">
        <v>-0.23580000000000001</v>
      </c>
      <c r="Z1181" s="447">
        <f t="shared" si="202"/>
        <v>-0.23580000000000001</v>
      </c>
      <c r="AA1181" s="447">
        <f t="shared" si="203"/>
        <v>-0.23580000000000001</v>
      </c>
      <c r="AB1181" s="447">
        <f t="shared" si="204"/>
        <v>-0.23580000000000001</v>
      </c>
      <c r="AC1181" s="76"/>
      <c r="AD1181" s="76"/>
      <c r="AE1181" s="76"/>
      <c r="AF1181" s="97">
        <v>1</v>
      </c>
      <c r="AG1181" s="97">
        <v>1</v>
      </c>
      <c r="AH1181" s="73"/>
      <c r="AI1181" s="57"/>
      <c r="AJ1181" s="45"/>
      <c r="AK1181" s="45"/>
      <c r="AL1181" s="45"/>
    </row>
    <row r="1182" spans="1:38" outlineLevel="2" x14ac:dyDescent="0.25">
      <c r="A1182" s="45"/>
      <c r="B1182" s="54"/>
      <c r="C1182" s="47">
        <f t="shared" si="200"/>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01"/>
        <v>-1.017E-2</v>
      </c>
      <c r="Y1182" s="97">
        <v>-1.017E-2</v>
      </c>
      <c r="Z1182" s="447">
        <f t="shared" si="202"/>
        <v>-1.017E-2</v>
      </c>
      <c r="AA1182" s="447">
        <f t="shared" si="203"/>
        <v>-1.017E-2</v>
      </c>
      <c r="AB1182" s="447">
        <f t="shared" si="204"/>
        <v>-1.017E-2</v>
      </c>
      <c r="AC1182" s="76"/>
      <c r="AD1182" s="76"/>
      <c r="AE1182" s="76"/>
      <c r="AF1182" s="97">
        <v>1</v>
      </c>
      <c r="AG1182" s="97">
        <v>1</v>
      </c>
      <c r="AH1182" s="73"/>
      <c r="AI1182" s="57"/>
      <c r="AJ1182" s="45"/>
      <c r="AK1182" s="45"/>
      <c r="AL1182" s="45"/>
    </row>
    <row r="1183" spans="1:38" outlineLevel="3" x14ac:dyDescent="0.25">
      <c r="A1183" s="45"/>
      <c r="B1183" s="54"/>
      <c r="C1183" s="47">
        <f t="shared" si="199"/>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outlineLevel="2" x14ac:dyDescent="0.25">
      <c r="A1184" s="45"/>
      <c r="B1184" s="54"/>
      <c r="C1184" s="47">
        <f t="shared" si="200"/>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05">0.001592*0</f>
        <v>0</v>
      </c>
      <c r="W1184" s="97">
        <f t="shared" si="205"/>
        <v>0</v>
      </c>
      <c r="X1184" s="447">
        <f t="shared" ref="X1184:X1185" si="206">Y1184</f>
        <v>0</v>
      </c>
      <c r="Y1184" s="97">
        <f>V1184</f>
        <v>0</v>
      </c>
      <c r="Z1184" s="447">
        <f t="shared" ref="Z1184:Z1185" si="207">Y1184</f>
        <v>0</v>
      </c>
      <c r="AA1184" s="447">
        <f t="shared" ref="AA1184:AA1185" si="208">Z1184</f>
        <v>0</v>
      </c>
      <c r="AB1184" s="447">
        <f t="shared" ref="AB1184:AB1185" si="209">AA1184</f>
        <v>0</v>
      </c>
      <c r="AC1184" s="76"/>
      <c r="AD1184" s="76"/>
      <c r="AE1184" s="76"/>
      <c r="AF1184" s="97">
        <v>1</v>
      </c>
      <c r="AG1184" s="97">
        <v>1</v>
      </c>
      <c r="AH1184" s="73"/>
      <c r="AI1184" s="57"/>
      <c r="AJ1184" s="45"/>
      <c r="AK1184" s="45"/>
      <c r="AL1184" s="45"/>
    </row>
    <row r="1185" spans="1:38" outlineLevel="2" x14ac:dyDescent="0.25">
      <c r="A1185" s="45"/>
      <c r="B1185" s="54"/>
      <c r="C1185" s="47">
        <f t="shared" si="200"/>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10">-0.00000037*0</f>
        <v>0</v>
      </c>
      <c r="W1185" s="97">
        <f t="shared" si="210"/>
        <v>0</v>
      </c>
      <c r="X1185" s="447">
        <f t="shared" si="206"/>
        <v>0</v>
      </c>
      <c r="Y1185" s="97">
        <f>V1185</f>
        <v>0</v>
      </c>
      <c r="Z1185" s="447">
        <f t="shared" si="207"/>
        <v>0</v>
      </c>
      <c r="AA1185" s="447">
        <f t="shared" si="208"/>
        <v>0</v>
      </c>
      <c r="AB1185" s="447">
        <f t="shared" si="209"/>
        <v>0</v>
      </c>
      <c r="AC1185" s="76"/>
      <c r="AD1185" s="76"/>
      <c r="AE1185" s="76"/>
      <c r="AF1185" s="97">
        <v>1</v>
      </c>
      <c r="AG1185" s="97">
        <v>1</v>
      </c>
      <c r="AH1185" s="73"/>
      <c r="AI1185" s="57"/>
      <c r="AJ1185" s="45"/>
      <c r="AK1185" s="45"/>
      <c r="AL1185" s="45"/>
    </row>
    <row r="1186" spans="1:38" outlineLevel="3" x14ac:dyDescent="0.25">
      <c r="A1186" s="45"/>
      <c r="B1186" s="54"/>
      <c r="C1186" s="47">
        <f t="shared" si="199"/>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outlineLevel="3" x14ac:dyDescent="0.25">
      <c r="A1187" s="45"/>
      <c r="B1187" s="54"/>
      <c r="C1187" s="47">
        <f t="shared" si="199"/>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outlineLevel="2" x14ac:dyDescent="0.25">
      <c r="A1188" s="45"/>
      <c r="B1188" s="54"/>
      <c r="C1188" s="47">
        <f t="shared" si="200"/>
        <v>3</v>
      </c>
      <c r="D1188" s="73"/>
      <c r="E1188" s="453"/>
      <c r="F1188" s="453" t="s">
        <v>2086</v>
      </c>
      <c r="G1188" s="454"/>
      <c r="H1188" s="192" t="s">
        <v>2776</v>
      </c>
      <c r="I1188" s="192"/>
      <c r="J1188" s="192"/>
      <c r="K1188" s="192"/>
      <c r="L1188" s="192"/>
      <c r="M1188" s="192"/>
      <c r="N1188" s="192"/>
      <c r="O1188" s="192"/>
      <c r="P1188" s="192"/>
      <c r="Q1188" s="192"/>
      <c r="R1188" s="192"/>
      <c r="S1188" s="192"/>
      <c r="T1188" s="192"/>
      <c r="U1188" s="456">
        <f>V1188-0.5</f>
        <v>2.5726</v>
      </c>
      <c r="V1188" s="456">
        <f>2.6726+0.4</f>
        <v>3.0726</v>
      </c>
      <c r="W1188" s="456">
        <f t="shared" ref="W1188" si="211">2.6726+0.8</f>
        <v>3.4725999999999999</v>
      </c>
      <c r="X1188" s="457">
        <f t="shared" ref="X1188" si="212">Y1188</f>
        <v>4.7690000000000001</v>
      </c>
      <c r="Y1188" s="456">
        <f>4.569+0.2</f>
        <v>4.7690000000000001</v>
      </c>
      <c r="Z1188" s="457">
        <f t="shared" ref="Z1188" si="213">Y1188</f>
        <v>4.7690000000000001</v>
      </c>
      <c r="AA1188" s="457">
        <f t="shared" ref="AA1188" si="214">Z1188</f>
        <v>4.7690000000000001</v>
      </c>
      <c r="AB1188" s="457">
        <f t="shared" ref="AB1188" si="215">AA1188</f>
        <v>4.7690000000000001</v>
      </c>
      <c r="AC1188" s="192"/>
      <c r="AD1188" s="192"/>
      <c r="AE1188" s="192"/>
      <c r="AF1188" s="456">
        <v>1</v>
      </c>
      <c r="AG1188" s="456">
        <v>1</v>
      </c>
      <c r="AH1188" s="73"/>
      <c r="AI1188" s="57"/>
      <c r="AJ1188" s="45"/>
      <c r="AK1188" s="45"/>
      <c r="AL1188" s="45"/>
    </row>
    <row r="1189" spans="1:38" outlineLevel="3" x14ac:dyDescent="0.25">
      <c r="A1189" s="45"/>
      <c r="B1189" s="54"/>
      <c r="C1189" s="47">
        <f t="shared" si="199"/>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outlineLevel="3" x14ac:dyDescent="0.25">
      <c r="A1190" s="45"/>
      <c r="B1190" s="54"/>
      <c r="C1190" s="47">
        <f t="shared" si="199"/>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outlineLevel="3" x14ac:dyDescent="0.25">
      <c r="A1191" s="45"/>
      <c r="B1191" s="54"/>
      <c r="C1191" s="47">
        <f t="shared" si="199"/>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outlineLevel="3" x14ac:dyDescent="0.25">
      <c r="A1192" s="45"/>
      <c r="B1192" s="54"/>
      <c r="C1192" s="47">
        <f t="shared" si="199"/>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outlineLevel="3" x14ac:dyDescent="0.25">
      <c r="A1193" s="45"/>
      <c r="B1193" s="54"/>
      <c r="C1193" s="47">
        <f t="shared" si="199"/>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outlineLevel="3" x14ac:dyDescent="0.2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outlineLevel="3" x14ac:dyDescent="0.2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outlineLevel="3" x14ac:dyDescent="0.2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outlineLevel="3" x14ac:dyDescent="0.25">
      <c r="A1197" s="45"/>
      <c r="B1197" s="54"/>
      <c r="C1197" s="47">
        <f t="shared" si="199"/>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99"/>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99"/>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99"/>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99"/>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99"/>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99"/>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99"/>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99"/>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99"/>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99"/>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99"/>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99"/>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199"/>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99"/>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99"/>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99"/>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99"/>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99"/>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99"/>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99"/>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99"/>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99"/>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199"/>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99"/>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99"/>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99"/>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99"/>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99"/>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99"/>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16">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16"/>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16"/>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16"/>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16"/>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16"/>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16"/>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16"/>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16"/>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16"/>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16"/>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16"/>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16"/>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16"/>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16"/>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16"/>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16"/>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16"/>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16"/>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16"/>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16"/>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16"/>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16"/>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16"/>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16"/>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16"/>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16"/>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16"/>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16"/>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16"/>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16"/>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17">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18">W1288</f>
        <v>0.57699999999999996</v>
      </c>
      <c r="Y1288" s="263">
        <f t="shared" si="218"/>
        <v>0.57699999999999996</v>
      </c>
      <c r="Z1288" s="263">
        <f t="shared" si="218"/>
        <v>0.57699999999999996</v>
      </c>
      <c r="AA1288" s="263">
        <f t="shared" si="218"/>
        <v>0.57699999999999996</v>
      </c>
      <c r="AB1288" s="263">
        <f t="shared" si="218"/>
        <v>0.57699999999999996</v>
      </c>
      <c r="AC1288" s="76"/>
      <c r="AD1288" s="97" t="s">
        <v>2155</v>
      </c>
      <c r="AE1288" s="76"/>
      <c r="AF1288" s="97">
        <v>1</v>
      </c>
      <c r="AG1288" s="97">
        <v>1</v>
      </c>
      <c r="AH1288" s="73"/>
      <c r="AI1288" s="57"/>
      <c r="AJ1288" s="45"/>
      <c r="AK1288" s="45"/>
      <c r="AL1288" s="45"/>
    </row>
    <row r="1289" spans="1:38" hidden="1" outlineLevel="2" collapsed="1" x14ac:dyDescent="0.25">
      <c r="A1289" s="45"/>
      <c r="B1289" s="54"/>
      <c r="C1289" s="47">
        <f t="shared" si="217"/>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18"/>
        <v>-1.2E-2</v>
      </c>
      <c r="Y1289" s="263">
        <f t="shared" si="218"/>
        <v>-1.2E-2</v>
      </c>
      <c r="Z1289" s="263">
        <f t="shared" si="218"/>
        <v>-1.2E-2</v>
      </c>
      <c r="AA1289" s="263">
        <f t="shared" si="218"/>
        <v>-1.2E-2</v>
      </c>
      <c r="AB1289" s="263">
        <f t="shared" si="218"/>
        <v>-1.2E-2</v>
      </c>
      <c r="AC1289" s="76"/>
      <c r="AD1289" s="76"/>
      <c r="AE1289" s="76"/>
      <c r="AF1289" s="97">
        <v>1</v>
      </c>
      <c r="AG1289" s="97">
        <v>1</v>
      </c>
      <c r="AH1289" s="73"/>
      <c r="AI1289" s="57"/>
      <c r="AJ1289" s="45"/>
      <c r="AK1289" s="45"/>
      <c r="AL1289" s="45"/>
    </row>
    <row r="1290" spans="1:38" hidden="1" outlineLevel="3" x14ac:dyDescent="0.25">
      <c r="A1290" s="45"/>
      <c r="B1290" s="54"/>
      <c r="C1290" s="47">
        <f t="shared" si="217"/>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19">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17"/>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17"/>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20">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20"/>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17"/>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16"/>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16"/>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16"/>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16"/>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16"/>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16"/>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21">U1306</f>
        <v>-8.4959000000000007</v>
      </c>
      <c r="W1306" s="271">
        <f t="shared" si="221"/>
        <v>-8.4959000000000007</v>
      </c>
      <c r="X1306" s="271">
        <f t="shared" si="221"/>
        <v>-8.4959000000000007</v>
      </c>
      <c r="Y1306" s="271">
        <f t="shared" si="221"/>
        <v>-8.4959000000000007</v>
      </c>
      <c r="Z1306" s="271">
        <f t="shared" si="221"/>
        <v>-8.4959000000000007</v>
      </c>
      <c r="AA1306" s="271">
        <f t="shared" si="221"/>
        <v>-8.4959000000000007</v>
      </c>
      <c r="AB1306" s="271">
        <f t="shared" si="221"/>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21"/>
        <v>1.38185</v>
      </c>
      <c r="W1307" s="271">
        <f t="shared" si="221"/>
        <v>1.38185</v>
      </c>
      <c r="X1307" s="271">
        <f t="shared" si="221"/>
        <v>1.38185</v>
      </c>
      <c r="Y1307" s="271">
        <f t="shared" si="221"/>
        <v>1.38185</v>
      </c>
      <c r="Z1307" s="271">
        <f t="shared" si="221"/>
        <v>1.38185</v>
      </c>
      <c r="AA1307" s="271">
        <f t="shared" si="221"/>
        <v>1.38185</v>
      </c>
      <c r="AB1307" s="271">
        <f t="shared" si="221"/>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22">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22"/>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22"/>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22"/>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22"/>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22"/>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2178</v>
      </c>
      <c r="G1314" s="73"/>
      <c r="H1314" s="76" t="s">
        <v>2777</v>
      </c>
      <c r="I1314" s="76"/>
      <c r="J1314" s="76"/>
      <c r="K1314" s="76"/>
      <c r="L1314" s="76"/>
      <c r="M1314" s="76"/>
      <c r="N1314" s="76"/>
      <c r="O1314" s="76"/>
      <c r="P1314" s="76"/>
      <c r="Q1314" s="76"/>
      <c r="R1314" s="76"/>
      <c r="S1314" s="76"/>
      <c r="T1314" s="76"/>
      <c r="U1314" s="97">
        <v>7.50061</v>
      </c>
      <c r="V1314" s="271">
        <f>U1314</f>
        <v>7.50061</v>
      </c>
      <c r="W1314" s="271">
        <f t="shared" ref="W1314:AB1314" si="223">V1314</f>
        <v>7.50061</v>
      </c>
      <c r="X1314" s="271">
        <f t="shared" si="223"/>
        <v>7.50061</v>
      </c>
      <c r="Y1314" s="271">
        <f t="shared" si="223"/>
        <v>7.50061</v>
      </c>
      <c r="Z1314" s="271">
        <f t="shared" si="223"/>
        <v>7.50061</v>
      </c>
      <c r="AA1314" s="271">
        <f t="shared" si="223"/>
        <v>7.50061</v>
      </c>
      <c r="AB1314" s="271">
        <f t="shared" si="223"/>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24">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24"/>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25">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25"/>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25"/>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25"/>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25"/>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25"/>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26">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26"/>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27">U1324</f>
        <v>0.43659999999999999</v>
      </c>
      <c r="W1324" s="263">
        <f t="shared" si="227"/>
        <v>0.43659999999999999</v>
      </c>
      <c r="X1324" s="263">
        <f t="shared" ref="X1324:X1328" si="228">Y1324</f>
        <v>0.54688000000000003</v>
      </c>
      <c r="Y1324" s="97">
        <v>0.54688000000000003</v>
      </c>
      <c r="Z1324" s="263">
        <f t="shared" ref="Z1324:AB1324" si="229">Y1324</f>
        <v>0.54688000000000003</v>
      </c>
      <c r="AA1324" s="263">
        <f t="shared" si="229"/>
        <v>0.54688000000000003</v>
      </c>
      <c r="AB1324" s="263">
        <f t="shared" si="229"/>
        <v>0.54688000000000003</v>
      </c>
      <c r="AC1324" s="76"/>
      <c r="AD1324" s="97" t="s">
        <v>2700</v>
      </c>
      <c r="AE1324" s="76"/>
      <c r="AF1324" s="97">
        <v>1</v>
      </c>
      <c r="AG1324" s="97">
        <v>1</v>
      </c>
      <c r="AH1324" s="73"/>
      <c r="AI1324" s="57"/>
      <c r="AJ1324" s="45"/>
      <c r="AK1324" s="45"/>
      <c r="AL1324" s="45"/>
    </row>
    <row r="1325" spans="1:38" hidden="1" outlineLevel="2" x14ac:dyDescent="0.25">
      <c r="A1325" s="45"/>
      <c r="B1325" s="54"/>
      <c r="C1325" s="47">
        <f t="shared" si="226"/>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27"/>
        <v>-3.7200000000000002E-3</v>
      </c>
      <c r="W1325" s="263">
        <f t="shared" si="227"/>
        <v>-3.7200000000000002E-3</v>
      </c>
      <c r="X1325" s="263">
        <f t="shared" si="228"/>
        <v>-5.4739999999999997E-3</v>
      </c>
      <c r="Y1325" s="97">
        <v>-5.4739999999999997E-3</v>
      </c>
      <c r="Z1325" s="263">
        <f t="shared" ref="Z1325:AB1325" si="230">Y1325</f>
        <v>-5.4739999999999997E-3</v>
      </c>
      <c r="AA1325" s="263">
        <f t="shared" si="230"/>
        <v>-5.4739999999999997E-3</v>
      </c>
      <c r="AB1325" s="263">
        <f t="shared" si="230"/>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31">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27"/>
        <v>5.1499999999999997E-2</v>
      </c>
      <c r="W1326" s="263">
        <f t="shared" si="227"/>
        <v>5.1499999999999997E-2</v>
      </c>
      <c r="X1326" s="263">
        <f t="shared" si="228"/>
        <v>2.75E-2</v>
      </c>
      <c r="Y1326" s="97">
        <v>2.75E-2</v>
      </c>
      <c r="Z1326" s="263">
        <f t="shared" ref="Z1326:AB1326" si="232">Y1326</f>
        <v>2.75E-2</v>
      </c>
      <c r="AA1326" s="263">
        <f t="shared" si="232"/>
        <v>2.75E-2</v>
      </c>
      <c r="AB1326" s="263">
        <f t="shared" si="232"/>
        <v>2.75E-2</v>
      </c>
      <c r="AC1326" s="76"/>
      <c r="AD1326" s="76"/>
      <c r="AE1326" s="76"/>
      <c r="AF1326" s="97">
        <v>1</v>
      </c>
      <c r="AG1326" s="97">
        <v>1</v>
      </c>
      <c r="AH1326" s="73"/>
      <c r="AI1326" s="57"/>
      <c r="AJ1326" s="45"/>
      <c r="AK1326" s="45"/>
      <c r="AL1326" s="45"/>
    </row>
    <row r="1327" spans="1:38" hidden="1" outlineLevel="2" x14ac:dyDescent="0.25">
      <c r="A1327" s="45"/>
      <c r="B1327" s="54"/>
      <c r="C1327" s="47">
        <f t="shared" si="231"/>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27"/>
        <v>-8.916204986149583E-5</v>
      </c>
      <c r="W1327" s="263">
        <f t="shared" si="227"/>
        <v>-8.916204986149583E-5</v>
      </c>
      <c r="X1327" s="263">
        <f t="shared" si="228"/>
        <v>-4.7610803324099718E-5</v>
      </c>
      <c r="Y1327" s="97">
        <f>-Y1326/(2*9.5*30.4)</f>
        <v>-4.7610803324099718E-5</v>
      </c>
      <c r="Z1327" s="263">
        <f t="shared" ref="Z1327" si="233">Y1327</f>
        <v>-4.7610803324099718E-5</v>
      </c>
      <c r="AA1327" s="263">
        <f t="shared" ref="AA1327" si="234">Z1327</f>
        <v>-4.7610803324099718E-5</v>
      </c>
      <c r="AB1327" s="263">
        <f t="shared" ref="AB1327" si="235">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31"/>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27"/>
        <v>4.0000000000000001E-3</v>
      </c>
      <c r="W1328" s="263">
        <f t="shared" si="227"/>
        <v>4.0000000000000001E-3</v>
      </c>
      <c r="X1328" s="263">
        <f t="shared" si="228"/>
        <v>4.0000000000000001E-3</v>
      </c>
      <c r="Y1328" s="97">
        <v>4.0000000000000001E-3</v>
      </c>
      <c r="Z1328" s="263">
        <f t="shared" ref="Z1328:AB1328" si="236">Y1328</f>
        <v>4.0000000000000001E-3</v>
      </c>
      <c r="AA1328" s="263">
        <f t="shared" si="236"/>
        <v>4.0000000000000001E-3</v>
      </c>
      <c r="AB1328" s="263">
        <f t="shared" si="236"/>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31"/>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31"/>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37">U1330</f>
        <v>2.75E-2</v>
      </c>
      <c r="W1330" s="263">
        <f t="shared" si="237"/>
        <v>2.75E-2</v>
      </c>
      <c r="X1330" s="263">
        <f t="shared" ref="X1330" si="238">Y1330</f>
        <v>2.5499999999999998E-2</v>
      </c>
      <c r="Y1330" s="97">
        <v>2.5499999999999998E-2</v>
      </c>
      <c r="Z1330" s="263">
        <f t="shared" ref="Z1330:AB1330" si="239">Y1330</f>
        <v>2.5499999999999998E-2</v>
      </c>
      <c r="AA1330" s="263">
        <f t="shared" si="239"/>
        <v>2.5499999999999998E-2</v>
      </c>
      <c r="AB1330" s="263">
        <f t="shared" si="239"/>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31"/>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40">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41">U1332</f>
        <v>19.482900000000001</v>
      </c>
      <c r="W1332" s="263">
        <f t="shared" si="241"/>
        <v>19.482900000000001</v>
      </c>
      <c r="X1332" s="263">
        <f t="shared" ref="X1332:X1335" si="242">Y1332</f>
        <v>16.702999999999999</v>
      </c>
      <c r="Y1332" s="97">
        <v>16.702999999999999</v>
      </c>
      <c r="Z1332" s="263">
        <f t="shared" ref="Z1332:AB1332" si="243">Y1332</f>
        <v>16.702999999999999</v>
      </c>
      <c r="AA1332" s="263">
        <f t="shared" si="243"/>
        <v>16.702999999999999</v>
      </c>
      <c r="AB1332" s="263">
        <f t="shared" si="243"/>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26"/>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41"/>
        <v>9.2499999999999999E-2</v>
      </c>
      <c r="X1333" s="263">
        <f t="shared" si="242"/>
        <v>0.08</v>
      </c>
      <c r="Y1333" s="97">
        <v>0.08</v>
      </c>
      <c r="Z1333" s="263">
        <f t="shared" ref="Z1333:AB1333" si="244">Y1333</f>
        <v>0.08</v>
      </c>
      <c r="AA1333" s="263">
        <f t="shared" si="244"/>
        <v>0.08</v>
      </c>
      <c r="AB1333" s="263">
        <f t="shared" si="244"/>
        <v>0.08</v>
      </c>
      <c r="AC1333" s="76"/>
      <c r="AD1333" s="97" t="s">
        <v>2699</v>
      </c>
      <c r="AE1333" s="76"/>
      <c r="AF1333" s="97">
        <v>1</v>
      </c>
      <c r="AG1333" s="97">
        <v>1</v>
      </c>
      <c r="AH1333" s="73"/>
      <c r="AI1333" s="57"/>
      <c r="AJ1333" s="45"/>
      <c r="AK1333" s="45"/>
      <c r="AL1333" s="45"/>
    </row>
    <row r="1334" spans="1:38" hidden="1" outlineLevel="2" collapsed="1" x14ac:dyDescent="0.25">
      <c r="A1334" s="45"/>
      <c r="B1334" s="54"/>
      <c r="C1334" s="47">
        <f t="shared" si="226"/>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41"/>
        <v>0</v>
      </c>
      <c r="X1334" s="263">
        <f t="shared" si="242"/>
        <v>0</v>
      </c>
      <c r="Y1334" s="97">
        <v>0</v>
      </c>
      <c r="Z1334" s="263">
        <f t="shared" ref="Z1334:AB1334" si="245">Y1334</f>
        <v>0</v>
      </c>
      <c r="AA1334" s="263">
        <f t="shared" si="245"/>
        <v>0</v>
      </c>
      <c r="AB1334" s="263">
        <f t="shared" si="245"/>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46">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41"/>
        <v>0</v>
      </c>
      <c r="X1335" s="263">
        <f t="shared" si="242"/>
        <v>0</v>
      </c>
      <c r="Y1335" s="97">
        <v>0</v>
      </c>
      <c r="Z1335" s="263">
        <f t="shared" ref="Z1335:AB1335" si="247">Y1335</f>
        <v>0</v>
      </c>
      <c r="AA1335" s="263">
        <f t="shared" si="247"/>
        <v>0</v>
      </c>
      <c r="AB1335" s="263">
        <f t="shared" si="247"/>
        <v>0</v>
      </c>
      <c r="AC1335" s="76"/>
      <c r="AD1335" s="76"/>
      <c r="AE1335" s="76"/>
      <c r="AF1335" s="97">
        <v>1</v>
      </c>
      <c r="AG1335" s="97">
        <v>1</v>
      </c>
      <c r="AH1335" s="73"/>
      <c r="AI1335" s="57"/>
      <c r="AJ1335" s="45"/>
      <c r="AK1335" s="45"/>
      <c r="AL1335" s="45"/>
    </row>
    <row r="1336" spans="1:38" hidden="1" outlineLevel="3" x14ac:dyDescent="0.25">
      <c r="A1336" s="45"/>
      <c r="B1336" s="54"/>
      <c r="C1336" s="47">
        <f t="shared" si="246"/>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46"/>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48">V1337</f>
        <v>0</v>
      </c>
      <c r="X1337" s="263">
        <f t="shared" ref="X1337" si="249">Y1337</f>
        <v>0</v>
      </c>
      <c r="Y1337" s="97">
        <v>0</v>
      </c>
      <c r="Z1337" s="263">
        <f t="shared" ref="Z1337:AB1337" si="250">Y1337</f>
        <v>0</v>
      </c>
      <c r="AA1337" s="263">
        <f t="shared" si="250"/>
        <v>0</v>
      </c>
      <c r="AB1337" s="263">
        <f t="shared" si="250"/>
        <v>0</v>
      </c>
      <c r="AC1337" s="76"/>
      <c r="AD1337" s="76"/>
      <c r="AE1337" s="76"/>
      <c r="AF1337" s="97">
        <v>1</v>
      </c>
      <c r="AG1337" s="97">
        <v>1</v>
      </c>
      <c r="AH1337" s="73"/>
      <c r="AI1337" s="57"/>
      <c r="AJ1337" s="45"/>
      <c r="AK1337" s="45"/>
      <c r="AL1337" s="45"/>
    </row>
    <row r="1338" spans="1:38" hidden="1" outlineLevel="3" x14ac:dyDescent="0.25">
      <c r="A1338" s="45"/>
      <c r="B1338" s="54"/>
      <c r="C1338" s="47">
        <f t="shared" si="246"/>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46"/>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51">V1339</f>
        <v>4.3999999999999997E-2</v>
      </c>
      <c r="X1339" s="263">
        <f t="shared" ref="X1339" si="252">Y1339</f>
        <v>4.7500000000000001E-2</v>
      </c>
      <c r="Y1339" s="97">
        <v>4.7500000000000001E-2</v>
      </c>
      <c r="Z1339" s="263">
        <f t="shared" ref="Z1339:AB1339" si="253">Y1339</f>
        <v>4.7500000000000001E-2</v>
      </c>
      <c r="AA1339" s="263">
        <f t="shared" si="253"/>
        <v>4.7500000000000001E-2</v>
      </c>
      <c r="AB1339" s="263">
        <f t="shared" si="253"/>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46"/>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54">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55">V1341</f>
        <v>0.92700000000000005</v>
      </c>
      <c r="X1341" s="263">
        <f t="shared" ref="X1341" si="256">Y1341</f>
        <v>1.552</v>
      </c>
      <c r="Y1341" s="97">
        <v>1.552</v>
      </c>
      <c r="Z1341" s="263">
        <f t="shared" ref="Z1341:AB1341" si="257">Y1341</f>
        <v>1.552</v>
      </c>
      <c r="AA1341" s="263">
        <f t="shared" si="257"/>
        <v>1.552</v>
      </c>
      <c r="AB1341" s="263">
        <f t="shared" si="257"/>
        <v>1.552</v>
      </c>
      <c r="AC1341" s="76"/>
      <c r="AD1341" s="97" t="s">
        <v>2821</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0999999999999996" hidden="1" customHeight="1" outlineLevel="2" x14ac:dyDescent="0.2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485</v>
      </c>
    </row>
  </sheetData>
  <autoFilter ref="E36:AH1355" xr:uid="{3C3415A5-FB2E-4A7F-A830-CC02AF06DF76}">
    <filterColumn colId="1">
      <customFilters>
        <customFilter val="*,8,*"/>
        <customFilter val="*,9,*"/>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313">
        <v>44653.716487384299</v>
      </c>
      <c r="J11" s="484" t="s">
        <v>2476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181</v>
      </c>
      <c r="I12" s="317">
        <v>44664.379814814798</v>
      </c>
      <c r="J12" s="481" t="s">
        <v>2487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2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2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2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t="s">
        <v>84</v>
      </c>
      <c r="B3">
        <v>7</v>
      </c>
    </row>
    <row r="4" spans="1:2" ht="9.6" customHeight="1" x14ac:dyDescent="0.25">
      <c r="A4" s="3"/>
    </row>
    <row r="5" spans="1:2" x14ac:dyDescent="0.25">
      <c r="A5" s="3" t="s">
        <v>80</v>
      </c>
    </row>
    <row r="6" spans="1:2" x14ac:dyDescent="0.25">
      <c r="A6" t="s">
        <v>43</v>
      </c>
      <c r="B6"/>
    </row>
    <row r="7" spans="1:2" x14ac:dyDescent="0.25">
      <c r="A7" s="357" t="str">
        <f>Idx!A4</f>
        <v>b</v>
      </c>
      <c r="B7">
        <v>4</v>
      </c>
    </row>
    <row r="8" spans="1:2" x14ac:dyDescent="0.25">
      <c r="A8" s="357" t="str">
        <f>Idx!A5</f>
        <v>bd</v>
      </c>
      <c r="B8">
        <v>4</v>
      </c>
    </row>
    <row r="9" spans="1:2" x14ac:dyDescent="0.25">
      <c r="A9" s="357" t="str">
        <f>Idx!A6</f>
        <v>f</v>
      </c>
      <c r="B9">
        <v>2</v>
      </c>
    </row>
    <row r="10" spans="1:2" x14ac:dyDescent="0.25">
      <c r="A10" s="357" t="str">
        <f>Idx!A7</f>
        <v>h</v>
      </c>
      <c r="B10">
        <v>4</v>
      </c>
    </row>
    <row r="11" spans="1:2" x14ac:dyDescent="0.25">
      <c r="A11" s="357" t="str">
        <f>Idx!A8</f>
        <v>i</v>
      </c>
      <c r="B11">
        <v>2</v>
      </c>
    </row>
    <row r="12" spans="1:2" x14ac:dyDescent="0.25">
      <c r="A12" s="357" t="str">
        <f>Idx!A9</f>
        <v>k</v>
      </c>
      <c r="B12">
        <v>2</v>
      </c>
    </row>
    <row r="13" spans="1:2" x14ac:dyDescent="0.25">
      <c r="A13" s="357" t="str">
        <f>Idx!A10</f>
        <v>l</v>
      </c>
      <c r="B13">
        <v>2</v>
      </c>
    </row>
    <row r="14" spans="1:2" x14ac:dyDescent="0.25">
      <c r="A14" s="357" t="str">
        <f>Idx!A11</f>
        <v>o</v>
      </c>
      <c r="B14">
        <v>4</v>
      </c>
    </row>
    <row r="15" spans="1:2" x14ac:dyDescent="0.25">
      <c r="A15" s="357" t="str">
        <f>Idx!A12</f>
        <v>od</v>
      </c>
      <c r="B15">
        <v>4</v>
      </c>
    </row>
    <row r="16" spans="1:2" x14ac:dyDescent="0.25">
      <c r="A16" s="357" t="str">
        <f>Idx!A13</f>
        <v>of</v>
      </c>
      <c r="B16">
        <v>4</v>
      </c>
    </row>
    <row r="17" spans="1:2" x14ac:dyDescent="0.25">
      <c r="A17" s="357" t="str">
        <f>Idx!A14</f>
        <v>r</v>
      </c>
      <c r="B17">
        <v>1.8</v>
      </c>
    </row>
    <row r="18" spans="1:2" x14ac:dyDescent="0.25">
      <c r="A18" s="357" t="str">
        <f>Idx!A15</f>
        <v>rd</v>
      </c>
      <c r="B18">
        <v>1.8</v>
      </c>
    </row>
    <row r="19" spans="1:2" x14ac:dyDescent="0.25">
      <c r="A19" s="357" t="str">
        <f>Idx!A16</f>
        <v>v</v>
      </c>
      <c r="B19">
        <v>2</v>
      </c>
    </row>
    <row r="20" spans="1:2" x14ac:dyDescent="0.25">
      <c r="A20" s="357" t="str">
        <f>Idx!A17</f>
        <v>w</v>
      </c>
      <c r="B20">
        <v>4</v>
      </c>
    </row>
    <row r="21" spans="1:2" x14ac:dyDescent="0.25">
      <c r="A21" s="357" t="str">
        <f>Idx!A18</f>
        <v>wd</v>
      </c>
      <c r="B21">
        <v>4</v>
      </c>
    </row>
    <row r="22" spans="1:2" x14ac:dyDescent="0.25">
      <c r="A22" s="357" t="str">
        <f>Idx!A19</f>
        <v>z</v>
      </c>
      <c r="B22">
        <v>1.8</v>
      </c>
    </row>
    <row r="23" spans="1:2" x14ac:dyDescent="0.25">
      <c r="A23" s="357" t="str">
        <f>Idx!A20</f>
        <v>zd</v>
      </c>
      <c r="B23">
        <v>1.8</v>
      </c>
    </row>
    <row r="25" spans="1:2" x14ac:dyDescent="0.25">
      <c r="A25" s="3" t="s">
        <v>77</v>
      </c>
    </row>
    <row r="26" spans="1:2" x14ac:dyDescent="0.25">
      <c r="A26" t="s">
        <v>78</v>
      </c>
      <c r="B26">
        <v>12.2</v>
      </c>
    </row>
    <row r="27" spans="1:2" ht="6.6" customHeight="1" x14ac:dyDescent="0.25"/>
    <row r="28" spans="1:2" x14ac:dyDescent="0.25">
      <c r="A28" t="s">
        <v>82</v>
      </c>
      <c r="B28">
        <v>0.5</v>
      </c>
    </row>
    <row r="29" spans="1:2" ht="6.6" customHeight="1" x14ac:dyDescent="0.25"/>
    <row r="30" spans="1:2" x14ac:dyDescent="0.25">
      <c r="A30" s="5" t="s">
        <v>79</v>
      </c>
      <c r="B30"/>
    </row>
    <row r="31" spans="1:2" x14ac:dyDescent="0.25">
      <c r="A31" s="357" t="str">
        <f>Idx!A4</f>
        <v>b</v>
      </c>
      <c r="B31">
        <v>7</v>
      </c>
    </row>
    <row r="32" spans="1:2" x14ac:dyDescent="0.25">
      <c r="A32" s="357" t="str">
        <f>Idx!A5</f>
        <v>bd</v>
      </c>
      <c r="B32">
        <v>7</v>
      </c>
    </row>
    <row r="33" spans="1:2" x14ac:dyDescent="0.25">
      <c r="A33" s="357" t="str">
        <f>Idx!A6</f>
        <v>f</v>
      </c>
      <c r="B33">
        <v>4.5</v>
      </c>
    </row>
    <row r="34" spans="1:2" x14ac:dyDescent="0.25">
      <c r="A34" s="357" t="str">
        <f>Idx!A7</f>
        <v>h</v>
      </c>
      <c r="B34">
        <v>7</v>
      </c>
    </row>
    <row r="35" spans="1:2" x14ac:dyDescent="0.25">
      <c r="A35" s="357" t="str">
        <f>Idx!A8</f>
        <v>i</v>
      </c>
      <c r="B35">
        <v>4.5</v>
      </c>
    </row>
    <row r="36" spans="1:2" x14ac:dyDescent="0.25">
      <c r="A36" s="357" t="str">
        <f>Idx!A9</f>
        <v>k</v>
      </c>
      <c r="B36">
        <v>4.5</v>
      </c>
    </row>
    <row r="37" spans="1:2" x14ac:dyDescent="0.25">
      <c r="A37" s="357" t="str">
        <f>Idx!A10</f>
        <v>l</v>
      </c>
      <c r="B37">
        <v>4.5</v>
      </c>
    </row>
    <row r="38" spans="1:2" x14ac:dyDescent="0.25">
      <c r="A38" s="357" t="str">
        <f>Idx!A11</f>
        <v>o</v>
      </c>
      <c r="B38">
        <v>7</v>
      </c>
    </row>
    <row r="39" spans="1:2" x14ac:dyDescent="0.25">
      <c r="A39" s="357" t="str">
        <f>Idx!A12</f>
        <v>od</v>
      </c>
      <c r="B39">
        <v>7</v>
      </c>
    </row>
    <row r="40" spans="1:2" x14ac:dyDescent="0.25">
      <c r="A40" s="357" t="str">
        <f>Idx!A13</f>
        <v>of</v>
      </c>
      <c r="B40">
        <v>7</v>
      </c>
    </row>
    <row r="41" spans="1:2" x14ac:dyDescent="0.25">
      <c r="A41" s="357" t="str">
        <f>Idx!A14</f>
        <v>r</v>
      </c>
      <c r="B41">
        <v>5</v>
      </c>
    </row>
    <row r="42" spans="1:2" x14ac:dyDescent="0.25">
      <c r="A42" s="357" t="str">
        <f>Idx!A15</f>
        <v>rd</v>
      </c>
      <c r="B42">
        <v>5</v>
      </c>
    </row>
    <row r="43" spans="1:2" x14ac:dyDescent="0.25">
      <c r="A43" s="357" t="str">
        <f>Idx!A16</f>
        <v>v</v>
      </c>
      <c r="B43">
        <v>4.5</v>
      </c>
    </row>
    <row r="44" spans="1:2" x14ac:dyDescent="0.25">
      <c r="A44" s="357" t="str">
        <f>Idx!A17</f>
        <v>w</v>
      </c>
      <c r="B44">
        <v>7</v>
      </c>
    </row>
    <row r="45" spans="1:2" x14ac:dyDescent="0.25">
      <c r="A45" s="357" t="str">
        <f>Idx!A18</f>
        <v>wd</v>
      </c>
      <c r="B45">
        <v>7</v>
      </c>
    </row>
    <row r="46" spans="1:2" x14ac:dyDescent="0.25">
      <c r="A46" s="357" t="str">
        <f>Idx!A19</f>
        <v>z</v>
      </c>
      <c r="B46">
        <v>5</v>
      </c>
    </row>
    <row r="47" spans="1:2" x14ac:dyDescent="0.25">
      <c r="A47" s="357" t="str">
        <f>Idx!A20</f>
        <v>zd</v>
      </c>
      <c r="B47">
        <v>5</v>
      </c>
    </row>
    <row r="49" spans="1:3" x14ac:dyDescent="0.2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G155" sqref="F155:G15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164</v>
      </c>
      <c r="B19">
        <v>30000</v>
      </c>
      <c r="C19" s="44">
        <v>0</v>
      </c>
      <c r="D19" s="44">
        <v>1</v>
      </c>
      <c r="E19" s="44">
        <f t="shared" si="0"/>
        <v>0</v>
      </c>
    </row>
    <row r="20" spans="1:5" x14ac:dyDescent="0.25">
      <c r="A20" t="s">
        <v>169</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33</v>
      </c>
    </row>
    <row r="118" spans="1:2" x14ac:dyDescent="0.25">
      <c r="A118" s="357" t="str">
        <f>Idx!A5</f>
        <v>bd</v>
      </c>
      <c r="B118">
        <v>33</v>
      </c>
    </row>
    <row r="119" spans="1:2" x14ac:dyDescent="0.25">
      <c r="A119" s="357" t="str">
        <f>Idx!A6</f>
        <v>f</v>
      </c>
      <c r="B119">
        <v>38</v>
      </c>
    </row>
    <row r="120" spans="1:2" x14ac:dyDescent="0.25">
      <c r="A120" s="357" t="str">
        <f>Idx!A7</f>
        <v>h</v>
      </c>
      <c r="B120">
        <v>33</v>
      </c>
    </row>
    <row r="121" spans="1:2" x14ac:dyDescent="0.25">
      <c r="A121" s="357" t="str">
        <f>Idx!A8</f>
        <v>i</v>
      </c>
      <c r="B121">
        <v>38</v>
      </c>
    </row>
    <row r="122" spans="1:2" x14ac:dyDescent="0.25">
      <c r="A122" s="357" t="str">
        <f>Idx!A9</f>
        <v>k</v>
      </c>
      <c r="B122">
        <v>38</v>
      </c>
    </row>
    <row r="123" spans="1:2" x14ac:dyDescent="0.25">
      <c r="A123" s="357" t="str">
        <f>Idx!A10</f>
        <v>l</v>
      </c>
      <c r="B123">
        <v>33</v>
      </c>
    </row>
    <row r="124" spans="1:2" x14ac:dyDescent="0.25">
      <c r="A124" s="357" t="str">
        <f>Idx!A11</f>
        <v>o</v>
      </c>
      <c r="B124">
        <v>33</v>
      </c>
    </row>
    <row r="125" spans="1:2" x14ac:dyDescent="0.25">
      <c r="A125" s="357" t="str">
        <f>Idx!A12</f>
        <v>od</v>
      </c>
      <c r="B125">
        <v>33</v>
      </c>
    </row>
    <row r="126" spans="1:2" x14ac:dyDescent="0.25">
      <c r="A126" s="357" t="str">
        <f>Idx!A13</f>
        <v>of</v>
      </c>
      <c r="B126">
        <v>33</v>
      </c>
    </row>
    <row r="127" spans="1:2" x14ac:dyDescent="0.25">
      <c r="A127" s="357" t="str">
        <f>Idx!A14</f>
        <v>r</v>
      </c>
      <c r="B127">
        <v>38</v>
      </c>
    </row>
    <row r="128" spans="1:2" x14ac:dyDescent="0.25">
      <c r="A128" s="357" t="str">
        <f>Idx!A15</f>
        <v>rd</v>
      </c>
      <c r="B128">
        <v>38</v>
      </c>
    </row>
    <row r="129" spans="1:3" x14ac:dyDescent="0.25">
      <c r="A129" s="357" t="str">
        <f>Idx!A16</f>
        <v>v</v>
      </c>
      <c r="B129">
        <v>38</v>
      </c>
    </row>
    <row r="130" spans="1:3" x14ac:dyDescent="0.25">
      <c r="A130" s="357" t="str">
        <f>Idx!A17</f>
        <v>w</v>
      </c>
      <c r="B130">
        <v>33</v>
      </c>
    </row>
    <row r="131" spans="1:3" x14ac:dyDescent="0.25">
      <c r="A131" s="357" t="str">
        <f>Idx!A18</f>
        <v>wd</v>
      </c>
      <c r="B131">
        <v>33</v>
      </c>
    </row>
    <row r="132" spans="1:3" x14ac:dyDescent="0.25">
      <c r="A132" s="357" t="str">
        <f>Idx!A19</f>
        <v>z</v>
      </c>
      <c r="B132">
        <v>38</v>
      </c>
    </row>
    <row r="133" spans="1:3" x14ac:dyDescent="0.25">
      <c r="A133" s="357"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B149" t="s">
        <v>58</v>
      </c>
      <c r="C149"/>
    </row>
    <row r="150" spans="1:3" x14ac:dyDescent="0.25">
      <c r="A150" s="477" t="str">
        <f>Price!A72</f>
        <v>agflow</v>
      </c>
      <c r="B150" t="str">
        <f>Price!B72</f>
        <v>at_seeding</v>
      </c>
      <c r="C150"/>
    </row>
    <row r="151" spans="1:3" x14ac:dyDescent="0.25">
      <c r="A151" s="477" t="str">
        <f>Price!A73</f>
        <v>urea-early</v>
      </c>
      <c r="B151" t="str">
        <f>Price!B73</f>
        <v>mid</v>
      </c>
      <c r="C151">
        <v>15</v>
      </c>
    </row>
    <row r="152" spans="1:3" x14ac:dyDescent="0.25">
      <c r="A152" s="477" t="str">
        <f>Price!A74</f>
        <v>flexi-n</v>
      </c>
      <c r="B152" t="str">
        <f>Price!B74</f>
        <v>late_cereal</v>
      </c>
      <c r="C152">
        <v>25</v>
      </c>
    </row>
    <row r="153" spans="1:3" x14ac:dyDescent="0.25">
      <c r="A153" s="477" t="str">
        <f>Price!A75</f>
        <v>ns31</v>
      </c>
      <c r="B153" t="str">
        <f>Price!B75</f>
        <v>late_oilseed</v>
      </c>
      <c r="C153">
        <v>20</v>
      </c>
    </row>
    <row r="154" spans="1:3" x14ac:dyDescent="0.25">
      <c r="A154" s="477" t="str">
        <f>Price!A76</f>
        <v>lime</v>
      </c>
      <c r="B154" t="str">
        <f>Price!B76</f>
        <v>lime</v>
      </c>
      <c r="C154">
        <v>20</v>
      </c>
    </row>
    <row r="155" spans="1:3" x14ac:dyDescent="0.25">
      <c r="A155" s="477" t="str">
        <f>Price!A77</f>
        <v>mop</v>
      </c>
      <c r="B155" t="str">
        <f>Price!B77</f>
        <v>mid_pas</v>
      </c>
      <c r="C155">
        <v>20</v>
      </c>
    </row>
    <row r="156" spans="1:3" x14ac:dyDescent="0.25">
      <c r="A156" s="477" t="str">
        <f>Price!A78</f>
        <v>super</v>
      </c>
      <c r="B156" t="str">
        <f>Price!B78</f>
        <v>early_pas</v>
      </c>
      <c r="C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6"/>
      <c r="B174" s="6" t="s">
        <v>125</v>
      </c>
      <c r="C174" s="6" t="s">
        <v>126</v>
      </c>
    </row>
    <row r="175" spans="1:3" x14ac:dyDescent="0.25">
      <c r="A175" s="358" t="str">
        <f>Idx!A4</f>
        <v>b</v>
      </c>
      <c r="B175" s="6">
        <v>1</v>
      </c>
      <c r="C175" s="6">
        <v>1</v>
      </c>
    </row>
    <row r="176" spans="1:3" x14ac:dyDescent="0.25">
      <c r="A176" s="358" t="str">
        <f>Idx!A5</f>
        <v>bd</v>
      </c>
      <c r="B176" s="6">
        <v>1</v>
      </c>
      <c r="C176" s="6">
        <v>1</v>
      </c>
    </row>
    <row r="177" spans="1:3" x14ac:dyDescent="0.25">
      <c r="A177" s="358" t="str">
        <f>Idx!A6</f>
        <v>f</v>
      </c>
      <c r="B177" s="6">
        <v>1</v>
      </c>
      <c r="C177" s="6">
        <v>1</v>
      </c>
    </row>
    <row r="178" spans="1:3" x14ac:dyDescent="0.25">
      <c r="A178" s="358" t="str">
        <f>Idx!A7</f>
        <v>h</v>
      </c>
      <c r="B178" s="6">
        <v>1</v>
      </c>
      <c r="C178" s="6">
        <v>3</v>
      </c>
    </row>
    <row r="179" spans="1:3" x14ac:dyDescent="0.25">
      <c r="A179" s="358" t="str">
        <f>Idx!A8</f>
        <v>i</v>
      </c>
      <c r="B179" s="6">
        <v>1</v>
      </c>
      <c r="C179" s="6">
        <v>1</v>
      </c>
    </row>
    <row r="180" spans="1:3" x14ac:dyDescent="0.25">
      <c r="A180" s="358" t="str">
        <f>Idx!A9</f>
        <v>k</v>
      </c>
      <c r="B180" s="6">
        <v>1</v>
      </c>
      <c r="C180" s="6">
        <v>1</v>
      </c>
    </row>
    <row r="181" spans="1:3" x14ac:dyDescent="0.25">
      <c r="A181" s="358" t="str">
        <f>Idx!A10</f>
        <v>l</v>
      </c>
      <c r="B181" s="6">
        <v>1</v>
      </c>
      <c r="C181" s="6">
        <v>1</v>
      </c>
    </row>
    <row r="182" spans="1:3" x14ac:dyDescent="0.25">
      <c r="A182" s="358" t="str">
        <f>Idx!A11</f>
        <v>o</v>
      </c>
      <c r="B182" s="6">
        <v>1</v>
      </c>
      <c r="C182" s="6">
        <v>1</v>
      </c>
    </row>
    <row r="183" spans="1:3" x14ac:dyDescent="0.25">
      <c r="A183" s="358" t="str">
        <f>Idx!A12</f>
        <v>od</v>
      </c>
      <c r="B183" s="6">
        <v>1</v>
      </c>
      <c r="C183" s="6">
        <v>1</v>
      </c>
    </row>
    <row r="184" spans="1:3" x14ac:dyDescent="0.25">
      <c r="A184" s="358" t="str">
        <f>Idx!A13</f>
        <v>of</v>
      </c>
      <c r="B184" s="6">
        <v>1</v>
      </c>
      <c r="C184" s="6">
        <v>1</v>
      </c>
    </row>
    <row r="185" spans="1:3" x14ac:dyDescent="0.25">
      <c r="A185" s="358" t="str">
        <f>Idx!A14</f>
        <v>r</v>
      </c>
      <c r="B185" s="6">
        <v>1</v>
      </c>
      <c r="C185" s="6">
        <v>1</v>
      </c>
    </row>
    <row r="186" spans="1:3" x14ac:dyDescent="0.25">
      <c r="A186" s="358" t="str">
        <f>Idx!A15</f>
        <v>rd</v>
      </c>
      <c r="B186" s="6">
        <v>1</v>
      </c>
      <c r="C186" s="6">
        <v>1</v>
      </c>
    </row>
    <row r="187" spans="1:3" x14ac:dyDescent="0.25">
      <c r="A187" s="358" t="str">
        <f>Idx!A16</f>
        <v>v</v>
      </c>
      <c r="B187" s="6">
        <v>1</v>
      </c>
      <c r="C187" s="6">
        <v>1</v>
      </c>
    </row>
    <row r="188" spans="1:3" x14ac:dyDescent="0.25">
      <c r="A188" s="358" t="str">
        <f>Idx!A17</f>
        <v>w</v>
      </c>
      <c r="B188" s="6">
        <v>1</v>
      </c>
      <c r="C188" s="6">
        <v>1</v>
      </c>
    </row>
    <row r="189" spans="1:3" x14ac:dyDescent="0.25">
      <c r="A189" s="358" t="str">
        <f>Idx!A18</f>
        <v>wd</v>
      </c>
      <c r="B189" s="6">
        <v>1</v>
      </c>
      <c r="C189" s="6">
        <v>1</v>
      </c>
    </row>
    <row r="190" spans="1:3" x14ac:dyDescent="0.25">
      <c r="A190" s="358" t="str">
        <f>Idx!A19</f>
        <v>z</v>
      </c>
      <c r="B190" s="6">
        <v>1</v>
      </c>
      <c r="C190" s="6">
        <v>1</v>
      </c>
    </row>
    <row r="191" spans="1:3" x14ac:dyDescent="0.25">
      <c r="A191" s="358" t="str">
        <f>Idx!A20</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164</v>
      </c>
      <c r="B19" s="330">
        <v>10000</v>
      </c>
      <c r="C19" s="44">
        <v>0</v>
      </c>
      <c r="D19" s="44">
        <v>1</v>
      </c>
      <c r="E19" s="44">
        <f t="shared" si="0"/>
        <v>0</v>
      </c>
    </row>
    <row r="20" spans="1:5" x14ac:dyDescent="0.25">
      <c r="A20" t="s">
        <v>169</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17.5</v>
      </c>
    </row>
    <row r="118" spans="1:2" x14ac:dyDescent="0.25">
      <c r="A118" s="357" t="str">
        <f>Idx!A5</f>
        <v>bd</v>
      </c>
      <c r="B118">
        <v>17.5</v>
      </c>
    </row>
    <row r="119" spans="1:2" x14ac:dyDescent="0.25">
      <c r="A119" s="357" t="str">
        <f>Idx!A6</f>
        <v>f</v>
      </c>
      <c r="B119">
        <v>22.5</v>
      </c>
    </row>
    <row r="120" spans="1:2" x14ac:dyDescent="0.25">
      <c r="A120" s="357" t="str">
        <f>Idx!A7</f>
        <v>h</v>
      </c>
      <c r="B120">
        <v>17.5</v>
      </c>
    </row>
    <row r="121" spans="1:2" x14ac:dyDescent="0.25">
      <c r="A121" s="357" t="str">
        <f>Idx!A8</f>
        <v>i</v>
      </c>
      <c r="B121">
        <v>22.5</v>
      </c>
    </row>
    <row r="122" spans="1:2" x14ac:dyDescent="0.25">
      <c r="A122" s="357" t="str">
        <f>Idx!A9</f>
        <v>k</v>
      </c>
      <c r="B122">
        <v>22.5</v>
      </c>
    </row>
    <row r="123" spans="1:2" x14ac:dyDescent="0.25">
      <c r="A123" s="357" t="str">
        <f>Idx!A10</f>
        <v>l</v>
      </c>
      <c r="B123">
        <v>22.5</v>
      </c>
    </row>
    <row r="124" spans="1:2" x14ac:dyDescent="0.25">
      <c r="A124" s="357" t="str">
        <f>Idx!A11</f>
        <v>o</v>
      </c>
      <c r="B124">
        <v>17.5</v>
      </c>
    </row>
    <row r="125" spans="1:2" x14ac:dyDescent="0.25">
      <c r="A125" s="357" t="str">
        <f>Idx!A12</f>
        <v>od</v>
      </c>
      <c r="B125">
        <v>17.5</v>
      </c>
    </row>
    <row r="126" spans="1:2" x14ac:dyDescent="0.25">
      <c r="A126" s="357" t="str">
        <f>Idx!A13</f>
        <v>of</v>
      </c>
      <c r="B126">
        <v>17.5</v>
      </c>
    </row>
    <row r="127" spans="1:2" x14ac:dyDescent="0.25">
      <c r="A127" s="357" t="str">
        <f>Idx!A14</f>
        <v>r</v>
      </c>
      <c r="B127">
        <v>22.5</v>
      </c>
    </row>
    <row r="128" spans="1:2" x14ac:dyDescent="0.25">
      <c r="A128" s="357" t="str">
        <f>Idx!A15</f>
        <v>rd</v>
      </c>
      <c r="B128">
        <v>22.5</v>
      </c>
    </row>
    <row r="129" spans="1:3" x14ac:dyDescent="0.25">
      <c r="A129" s="357" t="str">
        <f>Idx!A16</f>
        <v>v</v>
      </c>
      <c r="B129">
        <v>22.5</v>
      </c>
    </row>
    <row r="130" spans="1:3" x14ac:dyDescent="0.25">
      <c r="A130" s="357" t="str">
        <f>Idx!A17</f>
        <v>w</v>
      </c>
      <c r="B130">
        <v>17.5</v>
      </c>
    </row>
    <row r="131" spans="1:3" x14ac:dyDescent="0.25">
      <c r="A131" s="357" t="str">
        <f>Idx!A18</f>
        <v>wd</v>
      </c>
      <c r="B131">
        <v>17.5</v>
      </c>
    </row>
    <row r="132" spans="1:3" x14ac:dyDescent="0.25">
      <c r="A132" s="357" t="str">
        <f>Idx!A19</f>
        <v>z</v>
      </c>
      <c r="B132">
        <v>22.5</v>
      </c>
    </row>
    <row r="133" spans="1:3" x14ac:dyDescent="0.25">
      <c r="A133" s="357"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395" t="s">
        <v>2679</v>
      </c>
      <c r="B153">
        <v>15</v>
      </c>
    </row>
    <row r="154" spans="1:3" x14ac:dyDescent="0.25">
      <c r="A154" s="395" t="s">
        <v>2680</v>
      </c>
      <c r="B154">
        <v>15</v>
      </c>
    </row>
    <row r="155" spans="1:3" x14ac:dyDescent="0.25">
      <c r="A155" s="395" t="s">
        <v>2681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2022-12-24T04:46:45Z</dcterms:modified>
</cp:coreProperties>
</file>